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halant\Downloads\"/>
    </mc:Choice>
  </mc:AlternateContent>
  <xr:revisionPtr revIDLastSave="0" documentId="13_ncr:1_{05B17902-B877-4DD5-915C-15BA7A5039D7}" xr6:coauthVersionLast="47" xr6:coauthVersionMax="47" xr10:uidLastSave="{00000000-0000-0000-0000-000000000000}"/>
  <bookViews>
    <workbookView xWindow="-108" yWindow="-108" windowWidth="23256" windowHeight="14616" xr2:uid="{D8006CDA-21A7-48B0-B614-6DC8DB35A229}"/>
  </bookViews>
  <sheets>
    <sheet name="List1" sheetId="1" r:id="rId1"/>
    <sheet name="List2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18" i="1"/>
  <c r="C8" i="1"/>
  <c r="C13" i="1" s="1"/>
  <c r="C11" i="1" l="1"/>
  <c r="C14" i="1"/>
  <c r="C16" i="1"/>
  <c r="C15" i="1"/>
  <c r="C19" i="1" l="1"/>
  <c r="C22" i="1" s="1"/>
  <c r="C23" i="1" s="1"/>
</calcChain>
</file>

<file path=xl/sharedStrings.xml><?xml version="1.0" encoding="utf-8"?>
<sst xmlns="http://schemas.openxmlformats.org/spreadsheetml/2006/main" count="37" uniqueCount="33">
  <si>
    <t>Kalkulačka podpory z programu Živel 3 - SFPI</t>
  </si>
  <si>
    <t>Typ projektu</t>
  </si>
  <si>
    <t>v. 1.0</t>
  </si>
  <si>
    <t>Náklady obnovy obydlí nebo nového obydlí</t>
  </si>
  <si>
    <t>Stavební náklady</t>
  </si>
  <si>
    <t>Náklady na koupi nového pozemek pro následnou výstavbu</t>
  </si>
  <si>
    <t>Pořízení nového obydlí</t>
  </si>
  <si>
    <t>Celkové způsobilé náklady (výše škody na obydlí) rozhodné pro výpočet bonusů</t>
  </si>
  <si>
    <t>Náklady na posudek</t>
  </si>
  <si>
    <t>Náklady na projektovou dokumentaci</t>
  </si>
  <si>
    <t>Celkové náklady způsobilé k podpoře</t>
  </si>
  <si>
    <t>Zdroje financování</t>
  </si>
  <si>
    <t>Stavba byla pojištěna nebo pojišťovna odmítla stavbu pojistit</t>
  </si>
  <si>
    <t>ANO</t>
  </si>
  <si>
    <t xml:space="preserve">Kraj poskytl na obnovu obydlí prostředky </t>
  </si>
  <si>
    <t>Obnova proběhne ve vyšším energetickém standardu</t>
  </si>
  <si>
    <t>NE</t>
  </si>
  <si>
    <t>Nové obydlí bude postaveno mimo záplavovou oblast</t>
  </si>
  <si>
    <t>Dotace na posudek</t>
  </si>
  <si>
    <t>Dotace na projektovou dokumentaci</t>
  </si>
  <si>
    <t>Dotace před odečtením pojistného a jiných účelových podpor nebo účelových darů</t>
  </si>
  <si>
    <t>Výše pojistného plnění souvisejícího s opravou obydlí</t>
  </si>
  <si>
    <t>Výše účelových darů nebo jiných veřejných podpor</t>
  </si>
  <si>
    <t>Dotace</t>
  </si>
  <si>
    <t>Možný úvěr</t>
  </si>
  <si>
    <t>Vyplňte prosím žlutá pole.</t>
  </si>
  <si>
    <t>pomocná data</t>
  </si>
  <si>
    <t>seznam</t>
  </si>
  <si>
    <t>projekt</t>
  </si>
  <si>
    <t>oprava</t>
  </si>
  <si>
    <t>výstavba</t>
  </si>
  <si>
    <t>pořízení</t>
  </si>
  <si>
    <t>rozestavěná stavba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</si>
</sst>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_-* #,##0\ &quot;Kč&quot;_-;\-* #,##0\ &quot;Kč&quot;_-;_-* &quot;-&quot;??\ &quot;Kč&quot;_-;_-@_-"/>
  </numFmts>
  <fonts count="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Protection="1">
      <protection hidden="1"/>
    </xf>
    <xf numFmtId="0" fontId="0" fillId="0" borderId="8" xfId="0" applyBorder="1" applyProtection="1">
      <protection hidden="1"/>
    </xf>
    <xf numFmtId="0" fontId="0" fillId="2" borderId="9" xfId="0" applyFill="1" applyBorder="1" applyProtection="1">
      <protection hidden="1"/>
    </xf>
    <xf numFmtId="0" fontId="0" fillId="2" borderId="10" xfId="0" applyFill="1" applyBorder="1" applyProtection="1">
      <protection hidden="1"/>
    </xf>
    <xf numFmtId="0" fontId="0" fillId="3" borderId="9" xfId="0" applyFill="1" applyBorder="1" applyProtection="1">
      <protection hidden="1"/>
    </xf>
    <xf numFmtId="0" fontId="0" fillId="3" borderId="10" xfId="0" applyFill="1" applyBorder="1" applyProtection="1">
      <protection hidden="1"/>
    </xf>
    <xf numFmtId="0" fontId="0" fillId="4" borderId="11" xfId="0" applyFill="1" applyBorder="1" applyProtection="1">
      <protection hidden="1"/>
    </xf>
    <xf numFmtId="0" fontId="0" fillId="4" borderId="12" xfId="0" applyFill="1" applyBorder="1" applyProtection="1">
      <protection hidden="1"/>
    </xf>
    <xf numFmtId="0" fontId="0" fillId="5" borderId="5" xfId="0" applyFill="1" applyBorder="1" applyProtection="1">
      <protection hidden="1"/>
    </xf>
    <xf numFmtId="164" fontId="0" fillId="0" borderId="0" xfId="0" applyNumberFormat="1" applyProtection="1">
      <protection hidden="1"/>
    </xf>
    <xf numFmtId="0" fontId="0" fillId="6" borderId="9" xfId="0" applyFill="1" applyBorder="1" applyProtection="1">
      <protection hidden="1"/>
    </xf>
    <xf numFmtId="0" fontId="0" fillId="6" borderId="10" xfId="0" applyFill="1" applyBorder="1" applyProtection="1">
      <protection hidden="1"/>
    </xf>
    <xf numFmtId="0" fontId="0" fillId="7" borderId="9" xfId="0" applyFill="1" applyBorder="1" applyProtection="1">
      <protection hidden="1"/>
    </xf>
    <xf numFmtId="0" fontId="0" fillId="7" borderId="10" xfId="0" applyFill="1" applyBorder="1" applyProtection="1">
      <protection hidden="1"/>
    </xf>
    <xf numFmtId="0" fontId="2" fillId="8" borderId="9" xfId="0" applyFont="1" applyFill="1" applyBorder="1" applyProtection="1">
      <protection hidden="1"/>
    </xf>
    <xf numFmtId="0" fontId="2" fillId="8" borderId="10" xfId="0" applyFont="1" applyFill="1" applyBorder="1" applyProtection="1">
      <protection hidden="1"/>
    </xf>
    <xf numFmtId="0" fontId="2" fillId="8" borderId="11" xfId="0" applyFont="1" applyFill="1" applyBorder="1" applyProtection="1">
      <protection hidden="1"/>
    </xf>
    <xf numFmtId="0" fontId="2" fillId="8" borderId="12" xfId="0" applyFont="1" applyFill="1" applyBorder="1" applyProtection="1">
      <protection hidden="1"/>
    </xf>
    <xf numFmtId="0" fontId="0" fillId="9" borderId="13" xfId="0" applyFill="1" applyBorder="1" applyProtection="1">
      <protection locked="0"/>
    </xf>
    <xf numFmtId="0" fontId="0" fillId="9" borderId="1" xfId="0" applyFill="1" applyBorder="1" applyProtection="1">
      <protection locked="0"/>
    </xf>
    <xf numFmtId="0" fontId="3" fillId="6" borderId="9" xfId="0" applyFont="1" applyFill="1" applyBorder="1" applyProtection="1">
      <protection hidden="1"/>
    </xf>
    <xf numFmtId="0" fontId="3" fillId="6" borderId="10" xfId="0" applyFont="1" applyFill="1" applyBorder="1" applyProtection="1">
      <protection hidden="1"/>
    </xf>
    <xf numFmtId="165" fontId="0" fillId="9" borderId="6" xfId="1" applyNumberFormat="1" applyFont="1" applyFill="1" applyBorder="1" applyProtection="1">
      <protection locked="0"/>
    </xf>
    <xf numFmtId="165" fontId="0" fillId="3" borderId="6" xfId="1" applyNumberFormat="1" applyFont="1" applyFill="1" applyBorder="1" applyProtection="1">
      <protection hidden="1"/>
    </xf>
    <xf numFmtId="165" fontId="0" fillId="4" borderId="7" xfId="1" applyNumberFormat="1" applyFont="1" applyFill="1" applyBorder="1" applyProtection="1">
      <protection hidden="1"/>
    </xf>
    <xf numFmtId="165" fontId="0" fillId="5" borderId="6" xfId="1" applyNumberFormat="1" applyFont="1" applyFill="1" applyBorder="1" applyProtection="1">
      <protection hidden="1"/>
    </xf>
    <xf numFmtId="165" fontId="0" fillId="6" borderId="6" xfId="1" applyNumberFormat="1" applyFont="1" applyFill="1" applyBorder="1" applyProtection="1">
      <protection hidden="1"/>
    </xf>
    <xf numFmtId="165" fontId="3" fillId="6" borderId="6" xfId="1" applyNumberFormat="1" applyFont="1" applyFill="1" applyBorder="1" applyProtection="1">
      <protection hidden="1"/>
    </xf>
    <xf numFmtId="165" fontId="2" fillId="8" borderId="6" xfId="1" applyNumberFormat="1" applyFont="1" applyFill="1" applyBorder="1" applyProtection="1">
      <protection hidden="1"/>
    </xf>
    <xf numFmtId="165" fontId="2" fillId="8" borderId="7" xfId="1" applyNumberFormat="1" applyFont="1" applyFill="1" applyBorder="1" applyProtection="1">
      <protection hidden="1"/>
    </xf>
    <xf numFmtId="0" fontId="0" fillId="0" borderId="0" xfId="0" applyAlignment="1" applyProtection="1">
      <alignment horizontal="right" vertical="center"/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4819650</xdr:colOff>
      <xdr:row>0</xdr:row>
      <xdr:rowOff>47626</xdr:rowOff>
    </xdr:from>
    <xdr:to>
      <xdr:col>2</xdr:col>
      <xdr:colOff>981075</xdr:colOff>
      <xdr:row>0</xdr:row>
      <xdr:rowOff>649374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EAD0708E-CD2C-9593-7485-1C460ED12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47626"/>
          <a:ext cx="2085975" cy="6017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1491A-CC53-414A-ADBB-706CEE359710}">
  <sheetPr>
    <pageSetUpPr fitToPage="1"/>
  </sheetPr>
  <dimension ref="A1:E25"/>
  <sheetViews>
    <sheetView showGridLines="0" showRowColHeaders="0" tabSelected="1" zoomScale="145" zoomScaleNormal="145" workbookViewId="0">
      <selection activeCell="A5" sqref="A5"/>
    </sheetView>
  </sheetViews>
  <sheetFormatPr defaultColWidth="9.109375" defaultRowHeight="14.4" x14ac:dyDescent="0.3"/>
  <cols>
    <col min="1" max="1" width="79.6640625" style="1" bestFit="1" customWidth="1"/>
    <col min="2" max="2" width="9.109375" style="1"/>
    <col min="3" max="3" width="15" style="1" bestFit="1" customWidth="1"/>
    <col min="4" max="4" width="15.5546875" style="1" bestFit="1" customWidth="1"/>
    <col min="5" max="5" width="16.5546875" style="1" bestFit="1" customWidth="1"/>
    <col min="6" max="16384" width="9.109375" style="1"/>
  </cols>
  <sheetData>
    <row r="1" spans="1:4" ht="53.25" customHeight="1" x14ac:dyDescent="0.3"/>
    <row r="2" spans="1:4" ht="18.600000000000001" thickBot="1" x14ac:dyDescent="0.4">
      <c r="A2" s="35" t="s">
        <v>0</v>
      </c>
      <c r="B2" s="35"/>
      <c r="C2" s="35"/>
    </row>
    <row r="3" spans="1:4" ht="15" thickBot="1" x14ac:dyDescent="0.35">
      <c r="A3" s="2" t="s">
        <v>1</v>
      </c>
      <c r="B3" s="19"/>
      <c r="C3" s="31" t="s">
        <v>2</v>
      </c>
    </row>
    <row r="4" spans="1:4" x14ac:dyDescent="0.3">
      <c r="A4" s="32" t="s">
        <v>3</v>
      </c>
      <c r="B4" s="33"/>
      <c r="C4" s="34"/>
    </row>
    <row r="5" spans="1:4" x14ac:dyDescent="0.3">
      <c r="A5" s="3" t="s">
        <v>4</v>
      </c>
      <c r="B5" s="4"/>
      <c r="C5" s="23"/>
    </row>
    <row r="6" spans="1:4" x14ac:dyDescent="0.3">
      <c r="A6" s="3" t="s">
        <v>5</v>
      </c>
      <c r="B6" s="4"/>
      <c r="C6" s="23">
        <v>0</v>
      </c>
    </row>
    <row r="7" spans="1:4" x14ac:dyDescent="0.3">
      <c r="A7" s="3" t="s">
        <v>6</v>
      </c>
      <c r="B7" s="4"/>
      <c r="C7" s="23">
        <v>0</v>
      </c>
    </row>
    <row r="8" spans="1:4" x14ac:dyDescent="0.3">
      <c r="A8" s="5" t="s">
        <v>7</v>
      </c>
      <c r="B8" s="6"/>
      <c r="C8" s="24">
        <f>IF(B3="pořízení",C7,C5+C6)</f>
        <v>0</v>
      </c>
    </row>
    <row r="9" spans="1:4" x14ac:dyDescent="0.3">
      <c r="A9" s="3" t="s">
        <v>8</v>
      </c>
      <c r="B9" s="4"/>
      <c r="C9" s="23">
        <v>0</v>
      </c>
    </row>
    <row r="10" spans="1:4" x14ac:dyDescent="0.3">
      <c r="A10" s="3" t="s">
        <v>9</v>
      </c>
      <c r="B10" s="4"/>
      <c r="C10" s="23">
        <v>0</v>
      </c>
    </row>
    <row r="11" spans="1:4" ht="15" thickBot="1" x14ac:dyDescent="0.35">
      <c r="A11" s="7" t="s">
        <v>10</v>
      </c>
      <c r="B11" s="8"/>
      <c r="C11" s="25">
        <f>SUM(C8:C10)</f>
        <v>0</v>
      </c>
    </row>
    <row r="12" spans="1:4" x14ac:dyDescent="0.3">
      <c r="A12" s="32" t="s">
        <v>11</v>
      </c>
      <c r="B12" s="33"/>
      <c r="C12" s="34"/>
    </row>
    <row r="13" spans="1:4" x14ac:dyDescent="0.3">
      <c r="A13" s="9" t="s">
        <v>12</v>
      </c>
      <c r="B13" s="20" t="s">
        <v>13</v>
      </c>
      <c r="C13" s="26">
        <f>IF(B13="ANO",$C$8*0.1,0)</f>
        <v>0</v>
      </c>
      <c r="D13" s="10"/>
    </row>
    <row r="14" spans="1:4" x14ac:dyDescent="0.3">
      <c r="A14" s="9" t="s">
        <v>14</v>
      </c>
      <c r="B14" s="20" t="s">
        <v>13</v>
      </c>
      <c r="C14" s="26">
        <f>IF(B14="ANO",$C$8*0.2,0)</f>
        <v>0</v>
      </c>
    </row>
    <row r="15" spans="1:4" x14ac:dyDescent="0.3">
      <c r="A15" s="9" t="s">
        <v>15</v>
      </c>
      <c r="B15" s="20" t="s">
        <v>16</v>
      </c>
      <c r="C15" s="26">
        <f>IF(B15="ANO",$C$8*0.1,0)</f>
        <v>0</v>
      </c>
    </row>
    <row r="16" spans="1:4" x14ac:dyDescent="0.3">
      <c r="A16" s="9" t="s">
        <v>17</v>
      </c>
      <c r="B16" s="20" t="s">
        <v>16</v>
      </c>
      <c r="C16" s="26">
        <f>IF(B16="ANO",$C$8*0.1,0)</f>
        <v>0</v>
      </c>
    </row>
    <row r="17" spans="1:5" x14ac:dyDescent="0.3">
      <c r="A17" s="11" t="s">
        <v>18</v>
      </c>
      <c r="B17" s="12"/>
      <c r="C17" s="27">
        <f>MIN(9000,C9)</f>
        <v>0</v>
      </c>
    </row>
    <row r="18" spans="1:5" x14ac:dyDescent="0.3">
      <c r="A18" s="11" t="s">
        <v>19</v>
      </c>
      <c r="B18" s="12"/>
      <c r="C18" s="27">
        <f>MIN(25000,C10)</f>
        <v>0</v>
      </c>
    </row>
    <row r="19" spans="1:5" x14ac:dyDescent="0.3">
      <c r="A19" s="21" t="s">
        <v>20</v>
      </c>
      <c r="B19" s="22"/>
      <c r="C19" s="28">
        <f>IF(OR(B3="oprava",B3="rozestavěná stavba"),MIN(2500000,SUM(C13:C18)+C8*0.2),MIN(3000000,SUM(C13:C18)+C8*0.2))</f>
        <v>0</v>
      </c>
      <c r="E19" s="10"/>
    </row>
    <row r="20" spans="1:5" x14ac:dyDescent="0.3">
      <c r="A20" s="13" t="s">
        <v>21</v>
      </c>
      <c r="B20" s="14"/>
      <c r="C20" s="23"/>
    </row>
    <row r="21" spans="1:5" x14ac:dyDescent="0.3">
      <c r="A21" s="13" t="s">
        <v>22</v>
      </c>
      <c r="B21" s="14"/>
      <c r="C21" s="23">
        <v>0</v>
      </c>
    </row>
    <row r="22" spans="1:5" x14ac:dyDescent="0.3">
      <c r="A22" s="15" t="s">
        <v>23</v>
      </c>
      <c r="B22" s="16"/>
      <c r="C22" s="29">
        <f>IF(IF(C19&lt;C11-C20-C21,C19,C11-C20-C21)&lt;0,0,IF(C19&lt;C11-C20-C21,C19,C11-C20-C21))</f>
        <v>0</v>
      </c>
    </row>
    <row r="23" spans="1:5" ht="15" thickBot="1" x14ac:dyDescent="0.35">
      <c r="A23" s="17" t="s">
        <v>24</v>
      </c>
      <c r="B23" s="18"/>
      <c r="C23" s="30">
        <f>C11-C22-C20-C21</f>
        <v>0</v>
      </c>
    </row>
    <row r="25" spans="1:5" x14ac:dyDescent="0.3">
      <c r="A25" s="1" t="s">
        <v>25</v>
      </c>
    </row>
  </sheetData>
  <sheetProtection algorithmName="SHA-512" hashValue="JvoDyMKSv1DJ2Vy5Cx44hAS+Jg2xFXWShVKKlAIqNO/sEG21hQHZmGnQbkJwvvtbgPZQgIjod3oSKGHemIeqKQ==" saltValue="YeYh76kFDEz1pipT4n0OcA==" spinCount="100000" sheet="1" objects="1" scenarios="1"/>
  <mergeCells count="3">
    <mergeCell ref="A4:C4"/>
    <mergeCell ref="A12:C12"/>
    <mergeCell ref="A2:C2"/>
  </mergeCells>
  <pageMargins left="0.7" right="0.7" top="0.78740157499999996" bottom="0.78740157499999996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4E41FAF-9B9E-44B6-8CCC-7A8F7DF4CB7B}">
          <x14:formula1>
            <xm:f>List2!$B$3:$B$7</xm:f>
          </x14:formula1>
          <xm:sqref>B3</xm:sqref>
        </x14:dataValidation>
        <x14:dataValidation type="list" showInputMessage="1" showErrorMessage="1" xr:uid="{18A36D01-FCB0-4CBA-8D78-EB9DEB959237}">
          <x14:formula1>
            <xm:f>List2!$A$3:$A$5</xm:f>
          </x14:formula1>
          <xm:sqref>B13:B16 B19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50547-5C01-423C-874D-F0633B2A85F7}">
  <dimension ref="A1:B7"/>
  <sheetViews>
    <sheetView workbookViewId="0">
      <selection activeCell="B8" sqref="B8"/>
    </sheetView>
  </sheetViews>
  <sheetFormatPr defaultRowHeight="14.4" x14ac:dyDescent="0.3"/>
  <sheetData>
    <row r="1" spans="1:2" x14ac:dyDescent="0.3">
      <c r="A1" t="s">
        <v>26</v>
      </c>
    </row>
    <row r="2" spans="1:2" x14ac:dyDescent="0.3">
      <c r="A2" t="s">
        <v>27</v>
      </c>
      <c r="B2" t="s">
        <v>28</v>
      </c>
    </row>
    <row r="4" spans="1:2" x14ac:dyDescent="0.3">
      <c r="A4" t="s">
        <v>13</v>
      </c>
      <c r="B4" t="s">
        <v>29</v>
      </c>
    </row>
    <row r="5" spans="1:2" x14ac:dyDescent="0.3">
      <c r="A5" t="s">
        <v>16</v>
      </c>
      <c r="B5" t="s">
        <v>30</v>
      </c>
    </row>
    <row r="6" spans="1:2" x14ac:dyDescent="0.3">
      <c r="B6" t="s">
        <v>31</v>
      </c>
    </row>
    <row r="7" spans="1:2" x14ac:dyDescent="0.3">
      <c r="B7" t="s">
        <v>32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5620AFC84E7B649B9D75822854FFCFD" ma:contentTypeVersion="4" ma:contentTypeDescription="Vytvoří nový dokument" ma:contentTypeScope="" ma:versionID="e3caa6061afeda0576c63b7ccdb490c5">
  <xsd:schema xmlns:xsd="http://www.w3.org/2001/XMLSchema" xmlns:xs="http://www.w3.org/2001/XMLSchema" xmlns:p="http://schemas.microsoft.com/office/2006/metadata/properties" xmlns:ns2="c3acdfd1-a1d8-4a1b-9a90-77f484c6ed12" targetNamespace="http://schemas.microsoft.com/office/2006/metadata/properties" ma:root="true" ma:fieldsID="0db83a7164df8c6f542c01061d57c9f3" ns2:_="">
    <xsd:import namespace="c3acdfd1-a1d8-4a1b-9a90-77f484c6ed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acdfd1-a1d8-4a1b-9a90-77f484c6ed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002656-C97A-4B8B-A243-9DDE1C9A77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acdfd1-a1d8-4a1b-9a90-77f484c6ed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C847-DC88-4FBB-AE8B-9462063593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667EBC-88CD-4601-85B6-3757E324A9C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Klouda Martin</dc:creator>
  <cp:keywords/>
  <dc:description/>
  <cp:lastModifiedBy>Hálek Antonín</cp:lastModifiedBy>
  <cp:revision/>
  <cp:lastPrinted>2025-02-06T13:35:27Z</cp:lastPrinted>
  <dcterms:created xsi:type="dcterms:W3CDTF">2024-11-20T08:00:32Z</dcterms:created>
  <dcterms:modified xsi:type="dcterms:W3CDTF">2025-02-06T13:35:31Z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0x010100D5620AFC84E7B649B9D75822854FFCFD</vt:lpwstr>
  </property>
</Properties>
</file>