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enka\Desktop\2_Strategický rámec vč. tabulek Inv.priorit 21+\"/>
    </mc:Choice>
  </mc:AlternateContent>
  <xr:revisionPtr revIDLastSave="0" documentId="13_ncr:1_{CE0F08A4-A0F7-4EA5-B893-E33749D9CE3C}" xr6:coauthVersionLast="47" xr6:coauthVersionMax="47" xr10:uidLastSave="{00000000-0000-0000-0000-000000000000}"/>
  <bookViews>
    <workbookView xWindow="-90" yWindow="-90" windowWidth="19380" windowHeight="1146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ájmové, neformalní, cel" sheetId="8" r:id="rId4"/>
  </sheets>
  <externalReferences>
    <externalReference r:id="rId5"/>
    <externalReference r:id="rId6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" i="7" l="1"/>
  <c r="M29" i="6"/>
  <c r="M122" i="7"/>
  <c r="M121" i="7"/>
  <c r="M120" i="7"/>
  <c r="M119" i="7"/>
  <c r="A13" i="6" l="1"/>
  <c r="A14" i="6"/>
  <c r="A28" i="6"/>
  <c r="M28" i="6"/>
  <c r="M10" i="6"/>
  <c r="M17" i="7"/>
  <c r="M16" i="7"/>
  <c r="M15" i="7"/>
  <c r="M14" i="7"/>
  <c r="M13" i="7"/>
  <c r="M12" i="7"/>
  <c r="M11" i="7"/>
  <c r="M9" i="7"/>
  <c r="M8" i="7"/>
  <c r="M5" i="7"/>
  <c r="G5" i="6" l="1"/>
  <c r="H5" i="6"/>
  <c r="I5" i="6"/>
  <c r="J5" i="6"/>
  <c r="K5" i="6"/>
  <c r="L5" i="6"/>
  <c r="M5" i="6" s="1"/>
  <c r="M28" i="7" l="1"/>
  <c r="B6" i="8"/>
  <c r="B7" i="8" s="1"/>
  <c r="B8" i="8" s="1"/>
  <c r="B9" i="8" s="1"/>
  <c r="A5" i="6"/>
  <c r="A6" i="6" s="1"/>
  <c r="A7" i="6" s="1"/>
  <c r="A8" i="6" s="1"/>
  <c r="A9" i="6" s="1"/>
  <c r="A10" i="6" s="1"/>
  <c r="A11" i="6" s="1"/>
  <c r="A12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M98" i="7"/>
  <c r="M94" i="7"/>
  <c r="M95" i="7"/>
  <c r="M96" i="7"/>
  <c r="M97" i="7"/>
  <c r="M93" i="7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M78" i="7"/>
  <c r="M72" i="7"/>
  <c r="L8" i="8"/>
  <c r="L9" i="8"/>
  <c r="L7" i="8"/>
  <c r="G9" i="8"/>
  <c r="G8" i="8"/>
  <c r="G7" i="8"/>
  <c r="M110" i="7"/>
  <c r="M109" i="7"/>
  <c r="H110" i="7"/>
  <c r="H109" i="7"/>
  <c r="M103" i="7"/>
  <c r="M104" i="7"/>
  <c r="M105" i="7"/>
  <c r="M106" i="7"/>
  <c r="M102" i="7"/>
  <c r="H106" i="7"/>
  <c r="H105" i="7"/>
  <c r="H104" i="7"/>
  <c r="H103" i="7"/>
  <c r="H102" i="7"/>
  <c r="M58" i="7" l="1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100" i="7"/>
  <c r="M100" i="7"/>
  <c r="H101" i="7"/>
  <c r="M101" i="7"/>
  <c r="M47" i="7"/>
  <c r="M46" i="7"/>
  <c r="M45" i="7"/>
  <c r="M29" i="7"/>
  <c r="M21" i="7"/>
  <c r="H21" i="7"/>
  <c r="M19" i="7"/>
  <c r="M27" i="6"/>
  <c r="H27" i="6"/>
  <c r="H118" i="7" l="1"/>
  <c r="H117" i="7"/>
  <c r="H116" i="7"/>
  <c r="H115" i="7"/>
  <c r="H114" i="7"/>
  <c r="H113" i="7"/>
  <c r="H112" i="7"/>
  <c r="H111" i="7"/>
  <c r="H107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0" i="7"/>
  <c r="H19" i="7"/>
  <c r="H18" i="7"/>
  <c r="H10" i="7"/>
  <c r="H26" i="6"/>
  <c r="H25" i="6"/>
  <c r="H24" i="6"/>
  <c r="H23" i="6"/>
  <c r="H22" i="6"/>
  <c r="H21" i="6"/>
  <c r="M20" i="6"/>
  <c r="H20" i="6"/>
  <c r="M107" i="7" l="1"/>
  <c r="M108" i="7"/>
  <c r="H108" i="7"/>
  <c r="H19" i="6"/>
  <c r="H18" i="6"/>
  <c r="H17" i="6"/>
  <c r="H16" i="6"/>
  <c r="M15" i="6"/>
  <c r="H15" i="6"/>
  <c r="H12" i="6"/>
  <c r="H11" i="6"/>
  <c r="H10" i="6"/>
  <c r="H9" i="6"/>
  <c r="L6" i="8"/>
  <c r="L5" i="8"/>
  <c r="G6" i="8"/>
  <c r="G5" i="8"/>
  <c r="M50" i="7"/>
  <c r="M49" i="7"/>
  <c r="M48" i="7"/>
  <c r="M23" i="7" l="1"/>
  <c r="M22" i="7"/>
  <c r="M20" i="7"/>
  <c r="M18" i="7"/>
  <c r="M12" i="6"/>
  <c r="M11" i="6"/>
  <c r="M9" i="6"/>
  <c r="M8" i="6" l="1"/>
  <c r="M7" i="6"/>
  <c r="M6" i="6"/>
  <c r="H8" i="6"/>
  <c r="H7" i="6"/>
  <c r="H6" i="6"/>
  <c r="M10" i="7"/>
  <c r="H4" i="6"/>
  <c r="M4" i="6"/>
</calcChain>
</file>

<file path=xl/sharedStrings.xml><?xml version="1.0" encoding="utf-8"?>
<sst xmlns="http://schemas.openxmlformats.org/spreadsheetml/2006/main" count="2342" uniqueCount="461">
  <si>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</si>
  <si>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</si>
  <si>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</si>
  <si>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</si>
  <si>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</si>
  <si>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</si>
  <si>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</si>
  <si>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</si>
  <si>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</si>
  <si>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</si>
  <si>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</si>
  <si>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</si>
  <si>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</si>
  <si>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</si>
  <si>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</si>
  <si>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</si>
  <si>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</si>
  <si>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</si>
  <si>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</si>
  <si>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</si>
  <si>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</si>
  <si>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</si>
  <si>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</si>
  <si>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</si>
  <si>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</si>
  <si>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</si>
  <si>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</si>
  <si>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</si>
  <si>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</si>
  <si>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</si>
  <si>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</si>
  <si>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</si>
  <si>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</si>
  <si>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</si>
  <si>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</si>
  <si>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</si>
  <si>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</si>
  <si>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</si>
  <si>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</si>
  <si>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</si>
  <si>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</si>
  <si>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</si>
  <si>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</si>
  <si>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</si>
  <si>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</si>
  <si>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</si>
  <si>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</si>
  <si>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</si>
  <si>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</si>
  <si>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</si>
  <si>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</si>
  <si>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</si>
  <si>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</si>
  <si>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</si>
  <si>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</si>
  <si>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</si>
  <si>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</si>
  <si>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</si>
  <si>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</si>
  <si>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</si>
  <si>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</si>
  <si>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</si>
  <si>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</si>
  <si>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</si>
  <si>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</si>
  <si>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</si>
  <si>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</si>
  <si>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</si>
  <si>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</si>
  <si>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</si>
  <si>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</si>
  <si>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</si>
  <si>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</si>
  <si>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</si>
  <si>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</si>
  <si>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</si>
  <si>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</si>
  <si>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</si>
  <si>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</si>
  <si>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</si>
  <si>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</si>
  <si>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</si>
  <si>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</si>
  <si>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</si>
  <si>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vnitřní/venkovní zázemí pro komunitní aktivity vedoucí k sociální inkluzi</t>
  </si>
  <si>
    <t>z toho předpokládané výdaje EFRR</t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</si>
  <si>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</si>
  <si>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</si>
  <si>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</si>
  <si>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</si>
  <si>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</si>
  <si>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</si>
  <si>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</si>
  <si>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</si>
  <si>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</si>
  <si>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</si>
  <si>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</si>
  <si>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</si>
  <si>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</si>
  <si>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</si>
  <si>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Olomouclý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</si>
  <si>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</si>
  <si>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</si>
  <si>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</si>
  <si>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</si>
  <si>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</si>
  <si>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</si>
  <si>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</si>
  <si>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</si>
  <si>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Sloupec Výdaje projektu předpokládané výdaje EFRR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</si>
  <si>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</si>
  <si>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</si>
  <si>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</si>
  <si>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</si>
  <si>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>Základní škola Dolany</t>
  </si>
  <si>
    <t>Obec Dolany nad Vltavou</t>
  </si>
  <si>
    <t>x</t>
  </si>
  <si>
    <t>NE</t>
  </si>
  <si>
    <t>ÚPRAVA PŮDNÍCH PROSTOR ZŠ</t>
  </si>
  <si>
    <t>ÚPRAVA PŮDNÍCH PROSTOR ZŠ - nové odborné a kmenové učebny včetně zázemí</t>
  </si>
  <si>
    <t>ÚPRAVA ŠKOLNÍ ZAHRADY A OPLOCENÍ</t>
  </si>
  <si>
    <t>ZATEPLENÍ BUDOVY</t>
  </si>
  <si>
    <t>Rekonstrukce vytápění budovy</t>
  </si>
  <si>
    <t>ZŠ a MŠ Ledčice</t>
  </si>
  <si>
    <t>Obec Ledčice</t>
  </si>
  <si>
    <t>Obnova školního sportovního hřiště Ledčice</t>
  </si>
  <si>
    <t>Ledčice</t>
  </si>
  <si>
    <t>Obnova školního hřiště - povrch+příslušenství</t>
  </si>
  <si>
    <t xml:space="preserve">   7/2022</t>
  </si>
  <si>
    <t xml:space="preserve">   8/2023</t>
  </si>
  <si>
    <t>Město Kralupy nad Vltavou</t>
  </si>
  <si>
    <t>107513498/02</t>
  </si>
  <si>
    <t>Kralupy nad Vltavou</t>
  </si>
  <si>
    <t xml:space="preserve">   6/2022</t>
  </si>
  <si>
    <t>PD zpracována</t>
  </si>
  <si>
    <t>ANO</t>
  </si>
  <si>
    <t>Mateřská škola Nová Ves, okres Mělník</t>
  </si>
  <si>
    <t>Obec Nová Ves</t>
  </si>
  <si>
    <t>  107513684</t>
  </si>
  <si>
    <t xml:space="preserve">Přístavba nové třídy </t>
  </si>
  <si>
    <t>Nová Ves</t>
  </si>
  <si>
    <t>Přístavba nové třídy včetně navýšení kapacit zázemí, rekonstrukce kuchyně a úprava zeleně</t>
  </si>
  <si>
    <t xml:space="preserve">   6/2023</t>
  </si>
  <si>
    <t>Není zpracována</t>
  </si>
  <si>
    <t>Revitalizace zahrady</t>
  </si>
  <si>
    <t>Rekonstrukce školní kuchyně</t>
  </si>
  <si>
    <t xml:space="preserve">   8/2027</t>
  </si>
  <si>
    <t>Mateřská škola Veltrusy, okres Mělník</t>
  </si>
  <si>
    <t>Město Veltrusy</t>
  </si>
  <si>
    <t>Přístavba/novostavba MŠ s navýšením kapacity (ul. U Školy či na jiném pozemku)</t>
  </si>
  <si>
    <t>Veltrusy</t>
  </si>
  <si>
    <t>Přístavba (novostavba) nové třídy včetně navýšení kapacit a rekonstrukce zázemí</t>
  </si>
  <si>
    <t xml:space="preserve">Rekonstrukce zahrady MŠ a jejích prvků </t>
  </si>
  <si>
    <t>Rekonstrukce budovy s navýšením kapacity v ulici U Školy</t>
  </si>
  <si>
    <t xml:space="preserve">Rekonstrukce a přístavba MŠ, provozních chodeb a místností </t>
  </si>
  <si>
    <t xml:space="preserve">Přístavba/novostavba MŠ a rekonstrukce budovy v ulici U Školy s navýšením kapacity </t>
  </si>
  <si>
    <t>Přístavba/novostavba MŠ a rekonstrukce budovy v ulici U Školy s navýšením kapacity a rekonstrukce zázemí, chodeb, provozních místností a úpravou zahrady MŠ</t>
  </si>
  <si>
    <t>Základní škola Kralupy nad Vltavou, Gen. Klapálka 1029, okres Mělník</t>
  </si>
  <si>
    <t>Elektrorekonstrukce II</t>
  </si>
  <si>
    <t xml:space="preserve">Kralupy nad Vltavou </t>
  </si>
  <si>
    <t>7/2022</t>
  </si>
  <si>
    <t>12/2023</t>
  </si>
  <si>
    <t>Oprava střechy nad tělocvičnou</t>
  </si>
  <si>
    <t>Rekonstrukce rozvodů vody a kanalizace v pavilonu A a B</t>
  </si>
  <si>
    <t>Výměna povrchu plochy před školou</t>
  </si>
  <si>
    <t>Základní škola a Mateřská škola Hostín u Vojkovic, okres Mělník</t>
  </si>
  <si>
    <t>Obec Hostín u Vojkovic</t>
  </si>
  <si>
    <t>Vybudování multifunkční učebny</t>
  </si>
  <si>
    <t>Hostín u Vojkovic</t>
  </si>
  <si>
    <t>6/2022</t>
  </si>
  <si>
    <t>zpracována studie, rozpracována PD stavby, zpracován projektový záměr</t>
  </si>
  <si>
    <t>Vybudování zázemí pro školní družinu a školní klub</t>
  </si>
  <si>
    <t>Vybudování IT učebny</t>
  </si>
  <si>
    <t>Vybudování odborné učebny</t>
  </si>
  <si>
    <t>Zajištění kompletní konektivity školy</t>
  </si>
  <si>
    <t>Základní škola Kralupy nad Vltavou, Komenského nám. 198, okres Mělník</t>
  </si>
  <si>
    <t>  047009098</t>
  </si>
  <si>
    <t>Multifunkční učebna - podkroví</t>
  </si>
  <si>
    <t>Rekonstrukce staré počítačové pracovny na multifunkční učebnu - podkroví</t>
  </si>
  <si>
    <t>Multifunkční učebna - 1. stupeň - přízemí</t>
  </si>
  <si>
    <t>Rekonstrukce staré počítačové pracovny na multifunkční učebnu - 1. stupeň - přízemí</t>
  </si>
  <si>
    <t>Vybavení učeben školní družiny</t>
  </si>
  <si>
    <t>Vybavení čtyř oddělení školních družin</t>
  </si>
  <si>
    <t>Nová odborná učebna</t>
  </si>
  <si>
    <t>Rekonstrukce učebny na odbornou učebnu - přírodopis, zeměpis + přírodopisný koutek</t>
  </si>
  <si>
    <t>Venkovní odborná učebna</t>
  </si>
  <si>
    <t>Výměna oken a fasáda</t>
  </si>
  <si>
    <t>Výměna oken a fasáda na vnitřní straně budovy</t>
  </si>
  <si>
    <t>Rekonstrukce podlah v učebnách</t>
  </si>
  <si>
    <t>Základní škola Kralupy nad Vltavou, Jodlova 111</t>
  </si>
  <si>
    <t>Odborná učebna ve školní zahradě</t>
  </si>
  <si>
    <t>Rekonstrukce rozvodů vody a kanalizace</t>
  </si>
  <si>
    <t>Základní škola Nelahozeves, okres Mělník</t>
  </si>
  <si>
    <t>Obec Nelahozeves</t>
  </si>
  <si>
    <t>Multifunkční odborné učebny</t>
  </si>
  <si>
    <t>Nelahozeves</t>
  </si>
  <si>
    <t>Multifunkční odborné učebny včetně zázemí</t>
  </si>
  <si>
    <t>Rekonstrukce a vybavení školní družiny</t>
  </si>
  <si>
    <t>Přístavba 2. stupně ZŠ</t>
  </si>
  <si>
    <t>Přístavba 2. stupně ZŠ - kmenové třídy a odborné učebny včetně vybavení</t>
  </si>
  <si>
    <t>Základní škola a mateřská škola Kralupy nad Vltavou, Třebízského 523</t>
  </si>
  <si>
    <t>Multifunkční hřiště</t>
  </si>
  <si>
    <t>Multifunkční venkovní hřiště</t>
  </si>
  <si>
    <t>Multimediální učebna</t>
  </si>
  <si>
    <t>Nová multimediální odborná učebna</t>
  </si>
  <si>
    <t>Základní škola Veltrusy, příspěvková organizace</t>
  </si>
  <si>
    <t> 102286167</t>
  </si>
  <si>
    <t>Přístavba školy</t>
  </si>
  <si>
    <t xml:space="preserve">Rozšíření kapacity, kmenové a odborné učebny, kabinety, školní družina, tělocvična, knihovna, vstup, šatna, sociální zařízení </t>
  </si>
  <si>
    <t xml:space="preserve">   10/2021</t>
  </si>
  <si>
    <t xml:space="preserve">   12/2027</t>
  </si>
  <si>
    <t>Vybavení nových prostor v přístavbě</t>
  </si>
  <si>
    <t>Vybavení nových prostor v přístavbě tělocvičny</t>
  </si>
  <si>
    <t xml:space="preserve">Přístavba tělocvičny + sportovního zázemí </t>
  </si>
  <si>
    <t>Přístavba tělocvičny + sportovního zázemí /šatny, sociální zařízení, kabinet, sklad sportovních potřeb/</t>
  </si>
  <si>
    <t>Elektroinstalace – rekonstrukce, obnovení</t>
  </si>
  <si>
    <t>Rekonstrukce topného systému</t>
  </si>
  <si>
    <t>Rekonstrukce kotelny</t>
  </si>
  <si>
    <t>Rekonstrukce sociálního zařízení</t>
  </si>
  <si>
    <t>Přístavba – byty pro učitele</t>
  </si>
  <si>
    <t>Rekonstrukce podlah učeben</t>
  </si>
  <si>
    <t>Úprava a rekonstrukce školního hřiště</t>
  </si>
  <si>
    <t>Zastínění oken - dokončení poslední etapy</t>
  </si>
  <si>
    <t xml:space="preserve">   7/2021</t>
  </si>
  <si>
    <t>Úprava školní zahrady a oplocení školního areálu</t>
  </si>
  <si>
    <t>Rekonstrukce a oprava dvojdomku</t>
  </si>
  <si>
    <t>Přístavba budovy školní družiny a prostor pro volnočasové aktivity</t>
  </si>
  <si>
    <t>Úprava hrací plochy u školní družiny</t>
  </si>
  <si>
    <t>Rekonstrukce a modernizace počítačové učebny</t>
  </si>
  <si>
    <t>Mobilní učebna ICT</t>
  </si>
  <si>
    <t>Interaktivní tabule, dataprojektory, ICT zařízení do tříd</t>
  </si>
  <si>
    <t>Interaktivní tabule, dataprojektory, ICT zařízení do tříd /vybavení tříd/</t>
  </si>
  <si>
    <t>Rekonstrukce a modernizace odborných učeben přírodovědných a technických předmětů</t>
  </si>
  <si>
    <t>Rekonstrukce a modernizace odborných učeben společensko-vědních  předmětů</t>
  </si>
  <si>
    <t>Rekonstrukce a modernizace odborných jazykových učeben</t>
  </si>
  <si>
    <t>Rekonstrukce a modernizace odborných učeben pro výuku pracovních a praktických činností</t>
  </si>
  <si>
    <t>Rekonstrukce a modernizace odborných učeben pro výuku výtvarných a hudebních aktivit</t>
  </si>
  <si>
    <t>Rekonstrukce a modernizace kmenových učeben</t>
  </si>
  <si>
    <t>Rekonstrukce a modernizace zázemí pro pedagogy /kabinety, sborovna, ředitelna, kancelář, zázemí pro asistenty pedagoga/</t>
  </si>
  <si>
    <t>Rekonstrukce a modernizace zázemí pro školního psychologa a speciálního pedagoga</t>
  </si>
  <si>
    <t>Dům dětí a mládeže Kralupy nad Vltavou</t>
  </si>
  <si>
    <t>Rekonstrukce obytných chat na ŠVP Mokrosuky</t>
  </si>
  <si>
    <t xml:space="preserve">   2/2022</t>
  </si>
  <si>
    <t>Nová interaktivní učebna včetně zázemí</t>
  </si>
  <si>
    <t>Nová interaktivní učebna včetně zázemí (Mokrosuky)</t>
  </si>
  <si>
    <t>Není PD</t>
  </si>
  <si>
    <t>Mateřská škola Nelahozeves okres Mělník</t>
  </si>
  <si>
    <t>Navýšení kapacity MŠ včetně zázemí</t>
  </si>
  <si>
    <t>Rekonstrukce budovy vedoucí ke vzniku nové třídy včetně zázemí v ul. Zagarolská</t>
  </si>
  <si>
    <t>MŠ Olovnice</t>
  </si>
  <si>
    <t>Rekonstrukce třídy</t>
  </si>
  <si>
    <t>Olovnice</t>
  </si>
  <si>
    <t>6/2023</t>
  </si>
  <si>
    <t>9/2023</t>
  </si>
  <si>
    <t>Rekonstrukce budovy</t>
  </si>
  <si>
    <t>12/2026</t>
  </si>
  <si>
    <t>6/2024</t>
  </si>
  <si>
    <t>9/2024</t>
  </si>
  <si>
    <t>Malé dopravní hřiště</t>
  </si>
  <si>
    <t>Dopravní hřiště</t>
  </si>
  <si>
    <t>4/2024</t>
  </si>
  <si>
    <t>Obec Olovnice</t>
  </si>
  <si>
    <t>Nová základní škola v ORP Kralupy nad Vltavou</t>
  </si>
  <si>
    <t>Obce v ORP Kralupy nad Vltavou</t>
  </si>
  <si>
    <t>Prozatím není</t>
  </si>
  <si>
    <t>ORP Kralupy nad Vltavou</t>
  </si>
  <si>
    <t>Nová ZŠ v ORP Kralupy nad Vltavou</t>
  </si>
  <si>
    <t>Výstavba nové ZŠ v ORP Kralupy nad Vltavou</t>
  </si>
  <si>
    <t>Přestavba areálu starého odborného učiliště na novou ZŠ v ORP Kralupy nad Vltavou</t>
  </si>
  <si>
    <t>Základní škola a Mateřská škola Via Libertatis, z.ú.</t>
  </si>
  <si>
    <t>Montessori centrum Kralupy, s.r.o.</t>
  </si>
  <si>
    <t>O3198626</t>
  </si>
  <si>
    <t>Venkovní učebna MŠ</t>
  </si>
  <si>
    <t>Učebna pro výuku přírodních věd, pracovní výchovy a chovatelství</t>
  </si>
  <si>
    <t xml:space="preserve">   1/2022</t>
  </si>
  <si>
    <t xml:space="preserve">   1/2027</t>
  </si>
  <si>
    <t>Příprava projektové dokumentace a návrhu umístění učebny v zahradě školy</t>
  </si>
  <si>
    <t xml:space="preserve">Farma/cvičný dům </t>
  </si>
  <si>
    <t>Kralupy nad Vltavou, nebo bude vybrána vhodná lokalita</t>
  </si>
  <si>
    <t>Nelahozeves, nebo bude vybrána vhodná lokalita</t>
  </si>
  <si>
    <t>Farma / cvičný dům pro žáky 7.-9. ročníku ZŠ.</t>
  </si>
  <si>
    <t xml:space="preserve">   1/2023</t>
  </si>
  <si>
    <t>Vytypovávání vhodné lokality a objektu</t>
  </si>
  <si>
    <t>Venkovní učebna ZŠ</t>
  </si>
  <si>
    <t>Mateřská škola Kralupy nad Vltavou, Dr.E.Beneše, okres Mělník</t>
  </si>
  <si>
    <t>Zpracovaná PD</t>
  </si>
  <si>
    <t>…..................................................................</t>
  </si>
  <si>
    <t>12/2027</t>
  </si>
  <si>
    <t>2022</t>
  </si>
  <si>
    <t>2027</t>
  </si>
  <si>
    <t>Rekonstrukce otopné soustavy</t>
  </si>
  <si>
    <t>Obnova školní zahrady - doplněk k venkovní učebně</t>
  </si>
  <si>
    <t>Úprava okolí venkovní učebny v zahradě, včetně instalování učebních prvků pro environmentální výchovu v ZŠ i MŠ</t>
  </si>
  <si>
    <t>ne</t>
  </si>
  <si>
    <t>Oprava podlah ve škole</t>
  </si>
  <si>
    <t>Venkovní aula</t>
  </si>
  <si>
    <t>Venkovní aula - úprava terasy navazující na zimní zahradu</t>
  </si>
  <si>
    <t>Zahradní úpravy</t>
  </si>
  <si>
    <t>Zahradní úpravy - zavlažovací systém a výsadba stromů a zeleně</t>
  </si>
  <si>
    <t>70 99 09 72</t>
  </si>
  <si>
    <t>Vybavení nových prostor v přístavbě /kmenové a odborné učebny, kabinety, školní družina, tělocvična, knihovna, vstup, šatna, sociální zařízení /</t>
  </si>
  <si>
    <t>Rekonstrukce a modernizace zázemí pro pedagogy</t>
  </si>
  <si>
    <t>Bezbariérová úprava školy</t>
  </si>
  <si>
    <t>Rekonstrukce a obnova vybavení školní tělocvičny</t>
  </si>
  <si>
    <t>Bezpečnostní kamerový systém</t>
  </si>
  <si>
    <t>Rekonstrukce a obnova vybavení šaten</t>
  </si>
  <si>
    <t>Základní škola a Mateřská škola MOVERE</t>
  </si>
  <si>
    <t>Soukromá</t>
  </si>
  <si>
    <t>Celková rekonstrukce základní školy</t>
  </si>
  <si>
    <t>Celková rekonstrukce základní školy - rekonstrukce odborných učeben vč. vybavení. Rekonstrukce zázemí, sociálního zařízení a chodeb. Konektivita a bezbariérovost celé školy. Rekonstrukce jídelny a kuchyně. Úpravy zahrady vč. vybavení.</t>
  </si>
  <si>
    <t xml:space="preserve">  7/2022</t>
  </si>
  <si>
    <t xml:space="preserve">  12/2022</t>
  </si>
  <si>
    <t>Příprava PD</t>
  </si>
  <si>
    <t>Úpravy školní zahrady</t>
  </si>
  <si>
    <t>Úprava školní zahrady včetně vybavení herními prvky</t>
  </si>
  <si>
    <t>Rozšíření školní jídelny a kuchyně</t>
  </si>
  <si>
    <t>Rozšíření školní jídelny a kuchyně - navýšení kapacity jídelny</t>
  </si>
  <si>
    <t>Odborné učebny ZŠ</t>
  </si>
  <si>
    <t>Odborné učebny ZŠ - zřízení nových odborných učeben včetně vybavení</t>
  </si>
  <si>
    <t>Připrava PD</t>
  </si>
  <si>
    <t>Zázemí školní družiny</t>
  </si>
  <si>
    <t>Zázemí školní družiny - vybudování zázemí pro školní družinu včetně vybavení a knihovny</t>
  </si>
  <si>
    <t>Vybavení odborných učeben, konektivita</t>
  </si>
  <si>
    <t>Vybavení odborných učeben, konektivita - Vybavení tříd - interaktivní tabule, data projektory, ITC vybavení, konektivita školy.</t>
  </si>
  <si>
    <t>Bezbariérovost celé školy</t>
  </si>
  <si>
    <t>Bezbariérovost celé školy - příprava školy na integraci ZTP</t>
  </si>
  <si>
    <t>MŠ Dřínov</t>
  </si>
  <si>
    <t>Obec Dřínov</t>
  </si>
  <si>
    <t>Výstavba nové MŠ Dřínov</t>
  </si>
  <si>
    <t>Dřínov</t>
  </si>
  <si>
    <t>Výstavba nové budovy Mateřské školy Dřínov</t>
  </si>
  <si>
    <t>09/2023</t>
  </si>
  <si>
    <t>-/x</t>
  </si>
  <si>
    <t xml:space="preserve">   -</t>
  </si>
  <si>
    <t>Dokončování PD</t>
  </si>
  <si>
    <t>Celková rekonstrukce mateřské školy</t>
  </si>
  <si>
    <t>Rekonstrukce mateřské školy - navýšení kapacity MŠ, rozšíření kapacity jídelny a kuchyně, úpravy zahrady vč. vybavení herními prvky</t>
  </si>
  <si>
    <t>ano</t>
  </si>
  <si>
    <t>Navýšení kapacity MŠ</t>
  </si>
  <si>
    <t>Energetické úspory budovy</t>
  </si>
  <si>
    <t>Energetické úspory budovy - zateplení budovy, oprava fasády, výměna oken, vytápění budovy</t>
  </si>
  <si>
    <t>Nová MŠ v Kralupech nad Vltavou</t>
  </si>
  <si>
    <t>Nová MŠ v Kralupech nad Vltavou vč. vybavení a pomůcek</t>
  </si>
  <si>
    <t>Multifunkční venkovní učebna</t>
  </si>
  <si>
    <t>Studie</t>
  </si>
  <si>
    <t>Nová multifunkční učebna</t>
  </si>
  <si>
    <t>Navýšení kapacity ZŠ a zřízení odborných učeben</t>
  </si>
  <si>
    <t>Navýšení kapacity ZŠ o kmenové třídy a zřízení odborných učeben vč. vybavení a pomůcek a kabinetů</t>
  </si>
  <si>
    <t>Základní škola a mateřská škola Kralupy nad Vltavou, Třebízského 524</t>
  </si>
  <si>
    <t>Venkovní multifunkční učebna</t>
  </si>
  <si>
    <t>Venkovní multifunkční učebna včetně vybavení nábytkem a pomůckami</t>
  </si>
  <si>
    <t>Základní škola Kralupy nad Vltavou, 28. října 182, okres Mělník, příspěvková organizace</t>
  </si>
  <si>
    <t>Vnitřní multifunkční učebny</t>
  </si>
  <si>
    <t>Vnitřní multifunkční učebny včetně vybavení nábytkem a pomůckami</t>
  </si>
  <si>
    <t>Školní družina</t>
  </si>
  <si>
    <t>Rekonstrukce učeben školní družiny včetně vybavení nábytkem a pomůckami</t>
  </si>
  <si>
    <t>Základní škola Václava Havla v Kralupech nad Vltavou, příspěvková organizace</t>
  </si>
  <si>
    <t>Nová přístavba 2.stupně ZŠ v Kralupech nad Vltavou</t>
  </si>
  <si>
    <t>Přístavba 2.stupně ZŠ v Kralupech nad Vltavou včetně vybavení nábytkem a pomůckami</t>
  </si>
  <si>
    <t>Vybavení nových prostor DDM</t>
  </si>
  <si>
    <t>Vybavení nových prostor DDM v ul. Žižkova 80, Kralupy n.Vlt. - vybavení nábytkem a pomůckami</t>
  </si>
  <si>
    <t>NR</t>
  </si>
  <si>
    <t>Městká knihovna Kralupy nad Vltavou</t>
  </si>
  <si>
    <t>.00236977</t>
  </si>
  <si>
    <t>Vybavení nových prostor knihovny</t>
  </si>
  <si>
    <t>Vybavení nových prostor knihovny v ul. Žižkova 80, Kralupy n.Vlt. - vybavení nábytkem a pomůckami</t>
  </si>
  <si>
    <t>Základní umělecká škola, Kralupy nad Vltavou,
okres Mělník, příspěvková organizace</t>
  </si>
  <si>
    <t>Vybavení nových prostor ZUŠ</t>
  </si>
  <si>
    <t>Vybavení nových prostor ZUŠ v ul. Žižkova 80, Kralupy n.Vlt. - vybavení nábytkem a pomůckami</t>
  </si>
  <si>
    <t>Kuchyň plánování,   Jídelna PD</t>
  </si>
  <si>
    <t>Kuchyň NE, Jídelna ANO</t>
  </si>
  <si>
    <t>Stará budova plánování, Nová budova PD</t>
  </si>
  <si>
    <t>Stará budova NE, Nová budova ANO</t>
  </si>
  <si>
    <t>Prováděcí PD</t>
  </si>
  <si>
    <t xml:space="preserve">Rekonstrukce a modernizace prostorů a vybavení školní družiny a školního klubu </t>
  </si>
  <si>
    <t xml:space="preserve">   10/2023</t>
  </si>
  <si>
    <t xml:space="preserve">Vybudování nových prostorů a rekonstrukce stávajících prostorů školní knihovny </t>
  </si>
  <si>
    <t xml:space="preserve">Rekonstrukce a modernizace venkovní učebny </t>
  </si>
  <si>
    <t>Úprava okolí venkovní učebny včetně instalování učebních prvků /environmentální výchova, tělesná výchova</t>
  </si>
  <si>
    <t xml:space="preserve">Rozšíření kapacity, kmenové a odborné učebny vč. vybavení, kabinety, školní družina vč. vybavení, tělocvična, knihovna, vstup, šatna, sociální zařízení </t>
  </si>
  <si>
    <t xml:space="preserve">Zahradní úpravy ve školních prostorách, nová výsadba a úpravy stávající zeleně včetně odpočinkových zón /mobiliáře/ </t>
  </si>
  <si>
    <t>Rekonstrukce a vybavení ZŠ Hostín</t>
  </si>
  <si>
    <t>Multifunkční venkovní učebna včetně revitalzace školní zahrady</t>
  </si>
  <si>
    <t xml:space="preserve">Rekonstrukce kuchyně a školní jídelny </t>
  </si>
  <si>
    <t>Rekonstrukce a modernizace počítačové sítě, zázemí pro fungování ICT ve škole, servovna, konektivita</t>
  </si>
  <si>
    <t>Rekonstrukce a obnova vybavení šaten včetně vybudování nového vstupu</t>
  </si>
  <si>
    <t>PD/Studie</t>
  </si>
  <si>
    <t>Rekonstrukce učeben školní družiny včetně vybavení nábytkem a pomůckami. Vznik nové spojovací chodby do družiny.</t>
  </si>
  <si>
    <t>Přestavba tělocvičny + zázemí u nové ZŠ</t>
  </si>
  <si>
    <t>Přestavba tělocvičny (starého areálu SOU) + zázemí včetně vybavení nábytkem a pomůckami</t>
  </si>
  <si>
    <t>Nová mateřská škola v Kralupech nad Vltavou</t>
  </si>
  <si>
    <t>Rozšíření kapacity školní družiny</t>
  </si>
  <si>
    <t>Rozšíření kapacity školní družiny vč. vybavení a pomůcek</t>
  </si>
  <si>
    <t>Předseda ŘV</t>
  </si>
  <si>
    <t>Dolany</t>
  </si>
  <si>
    <t>Multifunkční přístavba ZŠ</t>
  </si>
  <si>
    <t>Multifunkční přístavba ZŠ - nové odborné a kmenové učebny včetně zázemí a vybavení</t>
  </si>
  <si>
    <t>PD</t>
  </si>
  <si>
    <t>Rekonstrukce vytápění budovy vč. fotovoltaiky</t>
  </si>
  <si>
    <t>Revitalizace školní zahrady</t>
  </si>
  <si>
    <t>Instalace zabezpečovacího zařízení</t>
  </si>
  <si>
    <t>Instalace zabezpečovacího zařízení (základní škola učebny, chodby, kuchyně, kabinety, mateřská škola, školní hřiště, školní zahrada)</t>
  </si>
  <si>
    <t xml:space="preserve">Oprava vnitřního i venkovního schodiště školy (bezbariérovost) </t>
  </si>
  <si>
    <t>Oprava vnitřního i venkovního (bezbariérovost) schodiště školy včetně chodníku před budovou školy (chodník se nachází v oploceném areálu školy)</t>
  </si>
  <si>
    <t>Klimatizace v podkrovních učebnách školy</t>
  </si>
  <si>
    <t>Oplocení sportovního hřiště využívaného školou pro hodiny tělesné výchovy</t>
  </si>
  <si>
    <t>Oprava oplocení školní zahrady (částečně celozděné)</t>
  </si>
  <si>
    <t>Rozvoj internetu a komunikačních systémů</t>
  </si>
  <si>
    <t>X</t>
  </si>
  <si>
    <t>Revitalizace podlahových krytin</t>
  </si>
  <si>
    <t>PO</t>
  </si>
  <si>
    <t>Vybavení tříd novým nábytkem</t>
  </si>
  <si>
    <t>Mateřská škola SLUNÍČKO Dolany</t>
  </si>
  <si>
    <t>Obec Dolany</t>
  </si>
  <si>
    <t>Výměna otopné soustavy</t>
  </si>
  <si>
    <t>Rekonstrukce a vybavení kmenových učeben</t>
  </si>
  <si>
    <t>Rekonstrukce skladu lyží a vybavení lyžemi a běžkami</t>
  </si>
  <si>
    <t>Rekonstrukce dílen a cvičné kuchyňky včetně vybavení</t>
  </si>
  <si>
    <t>Rekonstrukce odborných učeben VV a HV</t>
  </si>
  <si>
    <t>Rekonstrukce odborných učeben VV a HV včetně vybavení</t>
  </si>
  <si>
    <t>Rekonstrukce a vybavení kabinetů pro pedagogy, asistenty a kanceláří pro administrativu</t>
  </si>
  <si>
    <t>Rekonstrukce a vybavení tělocvičny a přilehlého kabinetu</t>
  </si>
  <si>
    <t>  047009099</t>
  </si>
  <si>
    <t>Oprava krovu a fasády</t>
  </si>
  <si>
    <t>Zahradní úpravy, výsadba nových dřevin, herní prvky (zahrádka za školou)</t>
  </si>
  <si>
    <t xml:space="preserve">PD pro stavební povolení </t>
  </si>
  <si>
    <r>
      <t xml:space="preserve">Výdaje projektu  </t>
    </r>
    <r>
      <rPr>
        <sz val="10"/>
        <color theme="1"/>
        <rFont val="Calibri"/>
        <family val="2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</si>
  <si>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scheme val="minor"/>
      </rPr>
      <t>měsíc, rok</t>
    </r>
  </si>
  <si>
    <r>
      <t>Typ projektu</t>
    </r>
    <r>
      <rPr>
        <sz val="10"/>
        <color theme="1"/>
        <rFont val="Calibri"/>
        <family val="2"/>
        <scheme val="minor"/>
      </rPr>
      <t xml:space="preserve"> </t>
    </r>
    <r>
      <rPr>
        <vertAlign val="superscript"/>
        <sz val="10"/>
        <color theme="1"/>
        <rFont val="Calibri"/>
        <family val="2"/>
        <scheme val="minor"/>
      </rPr>
      <t>2)</t>
    </r>
  </si>
  <si>
    <t xml:space="preserve">zázemí pro školní poradenské pracoviště </t>
  </si>
  <si>
    <r>
      <t>přírodní vědy</t>
    </r>
    <r>
      <rPr>
        <vertAlign val="superscript"/>
        <sz val="10"/>
        <color theme="1"/>
        <rFont val="Calibri"/>
        <family val="2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</si>
  <si>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</si>
  <si>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</si>
  <si>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1) Uveďte celkové předpokládané náklady na realizaci projektu. Podíl EFRR bude doplněn/přepočten ve finální verzi MAP určené ke zveřejnění.</t>
  </si>
  <si>
    <t>Změny vyznačeny zeleně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</si>
  <si>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</si>
  <si>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Základní škola a mateřská škola Úžice, příspěvková organizace</t>
  </si>
  <si>
    <t>Obec Úžice</t>
  </si>
  <si>
    <t>Přístavba družiny ZŠ Úžice</t>
  </si>
  <si>
    <t>Sředočeský</t>
  </si>
  <si>
    <t>Úžice</t>
  </si>
  <si>
    <t>Přístavba družiny ZŠ Úžice - přístavba nových tříd</t>
  </si>
  <si>
    <t>Přístavba družiny ZŠ Úžice - vybavení nových tříd a zázemí školní družiny nábytkem a pomůckami</t>
  </si>
  <si>
    <t>Nová multifunkční venkovní učebna</t>
  </si>
  <si>
    <t>Prozatím není zavedeno</t>
  </si>
  <si>
    <t>Nová MŠ Úžice</t>
  </si>
  <si>
    <t>Nová mateřská škola Úžice (nová pobočka) - včetně nové jídelny, zázemí a vybavení nábytkem a pomůckami</t>
  </si>
  <si>
    <t>SoD, realizace do 7/2026 - forma design and build</t>
  </si>
  <si>
    <t>71 99 09 72</t>
  </si>
  <si>
    <t> 102286168</t>
  </si>
  <si>
    <t>Na venkovní učebnu je vydané stavební povolení</t>
  </si>
  <si>
    <t>SoD se zhotovitelem, realizace 2025/2027</t>
  </si>
  <si>
    <t>Zpracována studie, rozpracována PD stavby, zpracován projektový záměr</t>
  </si>
  <si>
    <t>Zpracovaná studie proveditelnosti jako podklad pro zpracování projektové dokumentace</t>
  </si>
  <si>
    <t>Plánování</t>
  </si>
  <si>
    <t>Není potřeba</t>
  </si>
  <si>
    <t>Multifunkční venkovní odborná učebna ZŠ</t>
  </si>
  <si>
    <t>Nákup a stavba celoročně využitelné jurty k výuce v rámci programu Učíme venku - multifunkční venkovní odborná učebna</t>
  </si>
  <si>
    <t xml:space="preserve">   12/2030</t>
  </si>
  <si>
    <t xml:space="preserve">   1/2026</t>
  </si>
  <si>
    <t xml:space="preserve">Schváleno v Kralupech nad Vltavou dne 23. 10. 2025 Řídícím výborem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</si>
</sst>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</font>
    <font>
      <sz val="11"/>
      <color rgb="FF00B05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22" fillId="0" borderId="0"/>
    <xf numFmtId="0" fontId="23" fillId="0" borderId="0"/>
  </cellStyleXfs>
  <cellXfs count="378">
    <xf numFmtId="0" fontId="0" fillId="0" borderId="0" xfId="0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14" xfId="0" applyBorder="1" applyAlignment="1">
      <alignment horizontal="center"/>
    </xf>
    <xf numFmtId="0" fontId="15" fillId="0" borderId="0" xfId="0" applyFont="1"/>
    <xf numFmtId="0" fontId="16" fillId="0" borderId="0" xfId="1" applyFont="1"/>
    <xf numFmtId="0" fontId="19" fillId="0" borderId="0" xfId="0" applyFont="1"/>
    <xf numFmtId="49" fontId="11" fillId="0" borderId="0" xfId="0" applyNumberFormat="1" applyFont="1"/>
    <xf numFmtId="0" fontId="11" fillId="0" borderId="44" xfId="0" applyFont="1" applyBorder="1"/>
    <xf numFmtId="9" fontId="11" fillId="0" borderId="45" xfId="2" applyFont="1" applyFill="1" applyBorder="1" applyAlignment="1">
      <alignment horizontal="center"/>
    </xf>
    <xf numFmtId="0" fontId="11" fillId="3" borderId="44" xfId="0" applyFont="1" applyFill="1" applyBorder="1"/>
    <xf numFmtId="0" fontId="0" fillId="3" borderId="0" xfId="0" applyFill="1"/>
    <xf numFmtId="9" fontId="11" fillId="3" borderId="45" xfId="2" applyFont="1" applyFill="1" applyBorder="1" applyAlignment="1">
      <alignment horizontal="center"/>
    </xf>
    <xf numFmtId="0" fontId="11" fillId="4" borderId="44" xfId="0" applyFont="1" applyFill="1" applyBorder="1"/>
    <xf numFmtId="0" fontId="0" fillId="4" borderId="0" xfId="0" applyFill="1"/>
    <xf numFmtId="9" fontId="11" fillId="4" borderId="45" xfId="2" applyFont="1" applyFill="1" applyBorder="1" applyAlignment="1">
      <alignment horizontal="center"/>
    </xf>
    <xf numFmtId="0" fontId="11" fillId="4" borderId="46" xfId="0" applyFont="1" applyFill="1" applyBorder="1"/>
    <xf numFmtId="0" fontId="0" fillId="4" borderId="47" xfId="0" applyFill="1" applyBorder="1"/>
    <xf numFmtId="9" fontId="11" fillId="4" borderId="48" xfId="2" applyFont="1" applyFill="1" applyBorder="1" applyAlignment="1">
      <alignment horizontal="center"/>
    </xf>
    <xf numFmtId="0" fontId="15" fillId="0" borderId="49" xfId="0" applyFont="1" applyBorder="1"/>
    <xf numFmtId="0" fontId="15" fillId="0" borderId="50" xfId="0" applyFont="1" applyBorder="1"/>
    <xf numFmtId="0" fontId="15" fillId="0" borderId="51" xfId="0" applyFont="1" applyBorder="1" applyAlignment="1">
      <alignment horizontal="center"/>
    </xf>
    <xf numFmtId="3" fontId="4" fillId="0" borderId="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0" fillId="0" borderId="0" xfId="0" applyNumberFormat="1"/>
    <xf numFmtId="3" fontId="11" fillId="0" borderId="0" xfId="0" applyNumberFormat="1" applyFont="1"/>
    <xf numFmtId="0" fontId="21" fillId="0" borderId="0" xfId="0" applyFont="1"/>
    <xf numFmtId="0" fontId="0" fillId="0" borderId="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24" fillId="0" borderId="0" xfId="0" applyFont="1"/>
    <xf numFmtId="0" fontId="0" fillId="0" borderId="52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2" xfId="0" applyBorder="1" applyAlignment="1">
      <alignment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4" xfId="0" applyBorder="1"/>
    <xf numFmtId="3" fontId="0" fillId="0" borderId="14" xfId="0" applyNumberFormat="1" applyBorder="1"/>
    <xf numFmtId="3" fontId="0" fillId="0" borderId="42" xfId="0" applyNumberFormat="1" applyBorder="1"/>
    <xf numFmtId="0" fontId="0" fillId="0" borderId="1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0" fontId="0" fillId="0" borderId="25" xfId="0" applyBorder="1" applyAlignment="1">
      <alignment horizontal="right" wrapText="1"/>
    </xf>
    <xf numFmtId="0" fontId="0" fillId="0" borderId="17" xfId="0" applyBorder="1" applyAlignment="1">
      <alignment horizontal="right" vertical="center"/>
    </xf>
    <xf numFmtId="0" fontId="0" fillId="0" borderId="25" xfId="0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7" fillId="0" borderId="0" xfId="0" applyFont="1"/>
    <xf numFmtId="0" fontId="27" fillId="0" borderId="63" xfId="0" applyFont="1" applyBorder="1" applyAlignment="1">
      <alignment horizontal="center" vertical="center" wrapText="1"/>
    </xf>
    <xf numFmtId="0" fontId="27" fillId="0" borderId="24" xfId="0" applyFont="1" applyBorder="1" applyAlignment="1">
      <alignment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51" xfId="0" applyFont="1" applyBorder="1" applyAlignment="1">
      <alignment vertical="center" wrapText="1"/>
    </xf>
    <xf numFmtId="0" fontId="27" fillId="0" borderId="65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 vertical="center" wrapText="1"/>
    </xf>
    <xf numFmtId="0" fontId="27" fillId="0" borderId="24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vertical="center"/>
      <protection locked="0"/>
    </xf>
    <xf numFmtId="0" fontId="27" fillId="0" borderId="24" xfId="0" applyFont="1" applyBorder="1" applyAlignment="1" applyProtection="1">
      <alignment horizontal="left" vertical="center"/>
      <protection locked="0"/>
    </xf>
    <xf numFmtId="0" fontId="27" fillId="0" borderId="51" xfId="0" applyFont="1" applyBorder="1" applyAlignment="1" applyProtection="1">
      <alignment vertical="center" wrapText="1"/>
      <protection locked="0"/>
    </xf>
    <xf numFmtId="0" fontId="27" fillId="0" borderId="24" xfId="0" applyFont="1" applyBorder="1" applyAlignment="1" applyProtection="1">
      <alignment horizontal="left" vertical="center" wrapText="1"/>
      <protection locked="0"/>
    </xf>
    <xf numFmtId="0" fontId="27" fillId="0" borderId="24" xfId="0" applyFont="1" applyBorder="1" applyAlignment="1" applyProtection="1">
      <alignment horizontal="center" vertical="center"/>
      <protection locked="0"/>
    </xf>
    <xf numFmtId="0" fontId="27" fillId="0" borderId="24" xfId="0" applyFont="1" applyBorder="1" applyProtection="1">
      <protection locked="0"/>
    </xf>
    <xf numFmtId="0" fontId="27" fillId="0" borderId="41" xfId="0" applyFont="1" applyBorder="1" applyAlignment="1" applyProtection="1">
      <alignment horizontal="center" vertical="center"/>
      <protection locked="0"/>
    </xf>
    <xf numFmtId="0" fontId="27" fillId="0" borderId="42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>
      <alignment horizontal="center" vertical="center" wrapText="1"/>
    </xf>
    <xf numFmtId="0" fontId="31" fillId="0" borderId="24" xfId="0" applyFont="1" applyBorder="1" applyAlignment="1">
      <alignment vertical="center" wrapText="1"/>
    </xf>
    <xf numFmtId="0" fontId="27" fillId="0" borderId="51" xfId="0" applyFont="1" applyBorder="1" applyAlignment="1">
      <alignment horizontal="left" vertical="center" wrapText="1"/>
    </xf>
    <xf numFmtId="0" fontId="27" fillId="0" borderId="51" xfId="0" applyFont="1" applyBorder="1" applyAlignment="1" applyProtection="1">
      <alignment horizontal="left" vertical="center" wrapText="1"/>
      <protection locked="0"/>
    </xf>
    <xf numFmtId="44" fontId="27" fillId="0" borderId="24" xfId="0" applyNumberFormat="1" applyFont="1" applyBorder="1" applyAlignment="1" applyProtection="1">
      <alignment horizontal="center" vertical="center" wrapText="1"/>
      <protection locked="0"/>
    </xf>
    <xf numFmtId="17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0" xfId="0" applyFont="1" applyProtection="1">
      <protection locked="0"/>
    </xf>
    <xf numFmtId="0" fontId="27" fillId="0" borderId="24" xfId="0" applyFont="1" applyBorder="1" applyAlignment="1" applyProtection="1">
      <alignment horizontal="center" vertical="center" wrapText="1"/>
      <protection locked="0"/>
    </xf>
    <xf numFmtId="0" fontId="27" fillId="0" borderId="24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/>
    </xf>
    <xf numFmtId="0" fontId="27" fillId="0" borderId="24" xfId="0" applyFont="1" applyBorder="1" applyAlignment="1">
      <alignment horizontal="center" vertical="center"/>
    </xf>
    <xf numFmtId="0" fontId="27" fillId="0" borderId="41" xfId="0" applyFont="1" applyBorder="1" applyAlignment="1">
      <alignment horizontal="center" vertical="center"/>
    </xf>
    <xf numFmtId="3" fontId="27" fillId="0" borderId="0" xfId="0" applyNumberFormat="1" applyFont="1"/>
    <xf numFmtId="0" fontId="27" fillId="0" borderId="0" xfId="0" applyFont="1" applyAlignment="1">
      <alignment vertical="center"/>
    </xf>
    <xf numFmtId="0" fontId="27" fillId="2" borderId="0" xfId="0" applyFont="1" applyFill="1"/>
    <xf numFmtId="3" fontId="27" fillId="2" borderId="0" xfId="0" applyNumberFormat="1" applyFont="1" applyFill="1"/>
    <xf numFmtId="0" fontId="32" fillId="0" borderId="0" xfId="0" applyFont="1"/>
    <xf numFmtId="0" fontId="0" fillId="0" borderId="8" xfId="0" applyBorder="1" applyAlignment="1">
      <alignment vertical="center" wrapText="1"/>
    </xf>
    <xf numFmtId="0" fontId="0" fillId="0" borderId="5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3" fontId="0" fillId="0" borderId="4" xfId="0" applyNumberFormat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27" fillId="0" borderId="24" xfId="0" applyFont="1" applyBorder="1" applyAlignment="1" applyProtection="1">
      <alignment horizontal="center" vertical="center" wrapText="1" shrinkToFit="1"/>
      <protection locked="0"/>
    </xf>
    <xf numFmtId="0" fontId="32" fillId="0" borderId="4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/>
    </xf>
    <xf numFmtId="0" fontId="32" fillId="0" borderId="58" xfId="0" applyFont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left" vertical="center" wrapText="1"/>
      <protection locked="0"/>
    </xf>
    <xf numFmtId="0" fontId="32" fillId="0" borderId="51" xfId="0" applyFont="1" applyBorder="1" applyAlignment="1" applyProtection="1">
      <alignment horizontal="left" vertical="center" wrapText="1"/>
      <protection locked="0"/>
    </xf>
    <xf numFmtId="44" fontId="32" fillId="0" borderId="24" xfId="0" applyNumberFormat="1" applyFont="1" applyBorder="1" applyAlignment="1" applyProtection="1">
      <alignment horizontal="center" vertical="center" wrapText="1"/>
      <protection locked="0"/>
    </xf>
    <xf numFmtId="17" fontId="32" fillId="0" borderId="24" xfId="0" applyNumberFormat="1" applyFont="1" applyBorder="1" applyAlignment="1" applyProtection="1">
      <alignment horizontal="center" vertical="center"/>
      <protection locked="0"/>
    </xf>
    <xf numFmtId="0" fontId="32" fillId="0" borderId="24" xfId="0" applyFont="1" applyBorder="1" applyAlignment="1" applyProtection="1">
      <alignment horizontal="center" vertical="center"/>
      <protection locked="0"/>
    </xf>
    <xf numFmtId="0" fontId="32" fillId="0" borderId="41" xfId="0" applyFont="1" applyBorder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27" fillId="0" borderId="8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 applyProtection="1">
      <alignment horizontal="center" vertical="center"/>
      <protection locked="0"/>
    </xf>
    <xf numFmtId="0" fontId="27" fillId="0" borderId="58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 wrapText="1"/>
    </xf>
    <xf numFmtId="0" fontId="27" fillId="0" borderId="18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left" vertical="center" wrapText="1"/>
    </xf>
    <xf numFmtId="0" fontId="27" fillId="0" borderId="18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4" fillId="0" borderId="37" xfId="0" applyFont="1" applyBorder="1" applyAlignment="1" applyProtection="1">
      <alignment horizontal="left" vertical="center" wrapText="1"/>
      <protection locked="0"/>
    </xf>
    <xf numFmtId="0" fontId="24" fillId="0" borderId="60" xfId="0" applyFont="1" applyBorder="1" applyAlignment="1" applyProtection="1">
      <alignment horizontal="left" vertical="center" wrapText="1"/>
      <protection locked="0"/>
    </xf>
    <xf numFmtId="0" fontId="24" fillId="0" borderId="38" xfId="0" applyFont="1" applyBorder="1" applyAlignment="1" applyProtection="1">
      <alignment horizontal="left" vertical="center" wrapText="1"/>
      <protection locked="0"/>
    </xf>
    <xf numFmtId="0" fontId="24" fillId="0" borderId="59" xfId="0" applyFont="1" applyBorder="1" applyAlignment="1" applyProtection="1">
      <alignment horizontal="left" vertical="center"/>
      <protection locked="0"/>
    </xf>
    <xf numFmtId="0" fontId="24" fillId="0" borderId="59" xfId="0" applyFont="1" applyBorder="1" applyAlignment="1" applyProtection="1">
      <alignment horizontal="left" vertical="center" wrapText="1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/>
      <protection locked="0"/>
    </xf>
    <xf numFmtId="0" fontId="24" fillId="0" borderId="59" xfId="0" applyFont="1" applyBorder="1" applyAlignment="1" applyProtection="1">
      <alignment horizontal="center" vertical="center"/>
      <protection locked="0"/>
    </xf>
    <xf numFmtId="0" fontId="33" fillId="0" borderId="23" xfId="0" applyFont="1" applyBorder="1" applyAlignment="1" applyProtection="1">
      <alignment vertical="center" wrapText="1"/>
      <protection locked="0"/>
    </xf>
    <xf numFmtId="0" fontId="33" fillId="0" borderId="24" xfId="0" applyFont="1" applyBorder="1" applyAlignment="1" applyProtection="1">
      <alignment vertical="center" wrapText="1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3" fillId="0" borderId="25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horizontal="center" vertical="center" wrapText="1"/>
      <protection locked="0"/>
    </xf>
    <xf numFmtId="0" fontId="33" fillId="0" borderId="31" xfId="0" applyFont="1" applyBorder="1" applyAlignment="1" applyProtection="1">
      <alignment horizontal="center" vertical="center"/>
      <protection locked="0"/>
    </xf>
    <xf numFmtId="0" fontId="33" fillId="0" borderId="31" xfId="0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 wrapText="1" shrinkToFi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/>
      <protection locked="0"/>
    </xf>
    <xf numFmtId="44" fontId="0" fillId="0" borderId="25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 wrapText="1"/>
      <protection locked="0"/>
    </xf>
    <xf numFmtId="0" fontId="0" fillId="0" borderId="56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8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" fontId="25" fillId="0" borderId="23" xfId="0" applyNumberFormat="1" applyFont="1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1" fontId="0" fillId="0" borderId="23" xfId="0" applyNumberForma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 wrapText="1" shrinkToFit="1"/>
      <protection locked="0"/>
    </xf>
    <xf numFmtId="0" fontId="27" fillId="0" borderId="53" xfId="0" applyFont="1" applyBorder="1" applyAlignment="1" applyProtection="1">
      <alignment vertical="center" wrapText="1"/>
      <protection locked="0"/>
    </xf>
    <xf numFmtId="0" fontId="27" fillId="0" borderId="2" xfId="0" applyFont="1" applyBorder="1" applyAlignment="1" applyProtection="1">
      <alignment vertical="center"/>
      <protection locked="0"/>
    </xf>
    <xf numFmtId="44" fontId="27" fillId="0" borderId="2" xfId="0" applyNumberFormat="1" applyFont="1" applyBorder="1" applyAlignment="1" applyProtection="1">
      <alignment vertical="center" wrapText="1"/>
      <protection locked="0"/>
    </xf>
    <xf numFmtId="44" fontId="27" fillId="0" borderId="2" xfId="0" applyNumberFormat="1" applyFont="1" applyBorder="1" applyAlignment="1" applyProtection="1">
      <alignment vertical="center"/>
      <protection locked="0"/>
    </xf>
    <xf numFmtId="0" fontId="27" fillId="0" borderId="61" xfId="0" applyFont="1" applyBorder="1" applyAlignment="1" applyProtection="1">
      <alignment horizontal="center" vertical="center"/>
      <protection locked="0"/>
    </xf>
    <xf numFmtId="44" fontId="27" fillId="0" borderId="24" xfId="0" applyNumberFormat="1" applyFont="1" applyBorder="1" applyAlignment="1" applyProtection="1">
      <alignment vertical="center" wrapText="1"/>
      <protection locked="0"/>
    </xf>
    <xf numFmtId="44" fontId="27" fillId="0" borderId="24" xfId="0" applyNumberFormat="1" applyFont="1" applyBorder="1" applyAlignment="1" applyProtection="1">
      <alignment vertical="center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/>
      <protection locked="0"/>
    </xf>
    <xf numFmtId="44" fontId="27" fillId="0" borderId="24" xfId="0" applyNumberFormat="1" applyFont="1" applyBorder="1" applyAlignment="1" applyProtection="1">
      <alignment horizontal="center" vertical="center"/>
      <protection locked="0"/>
    </xf>
    <xf numFmtId="0" fontId="27" fillId="0" borderId="62" xfId="0" applyFont="1" applyBorder="1" applyAlignment="1" applyProtection="1">
      <alignment horizontal="center" vertical="center"/>
      <protection locked="0"/>
    </xf>
    <xf numFmtId="0" fontId="27" fillId="0" borderId="41" xfId="0" applyFont="1" applyBorder="1" applyAlignment="1" applyProtection="1">
      <alignment horizontal="center" vertical="center" wrapText="1"/>
      <protection locked="0"/>
    </xf>
    <xf numFmtId="0" fontId="32" fillId="0" borderId="24" xfId="0" applyFont="1" applyBorder="1" applyAlignment="1" applyProtection="1">
      <alignment vertical="center" wrapText="1"/>
      <protection locked="0"/>
    </xf>
    <xf numFmtId="0" fontId="32" fillId="0" borderId="24" xfId="0" applyFont="1" applyBorder="1" applyAlignment="1" applyProtection="1">
      <alignment vertical="center"/>
      <protection locked="0"/>
    </xf>
    <xf numFmtId="0" fontId="32" fillId="0" borderId="49" xfId="0" applyFont="1" applyBorder="1" applyAlignment="1" applyProtection="1">
      <alignment vertical="center"/>
      <protection locked="0"/>
    </xf>
    <xf numFmtId="0" fontId="32" fillId="0" borderId="24" xfId="0" applyFont="1" applyBorder="1" applyAlignment="1" applyProtection="1">
      <alignment horizontal="left" vertical="center"/>
      <protection locked="0"/>
    </xf>
    <xf numFmtId="0" fontId="32" fillId="0" borderId="60" xfId="0" applyFont="1" applyBorder="1" applyAlignment="1" applyProtection="1">
      <alignment vertical="center" wrapText="1"/>
      <protection locked="0"/>
    </xf>
    <xf numFmtId="0" fontId="32" fillId="0" borderId="60" xfId="0" applyFont="1" applyBorder="1" applyAlignment="1" applyProtection="1">
      <alignment vertical="center"/>
      <protection locked="0"/>
    </xf>
    <xf numFmtId="0" fontId="32" fillId="0" borderId="46" xfId="0" applyFont="1" applyBorder="1" applyAlignment="1" applyProtection="1">
      <alignment vertical="center"/>
      <protection locked="0"/>
    </xf>
    <xf numFmtId="0" fontId="32" fillId="0" borderId="21" xfId="0" applyFont="1" applyBorder="1" applyAlignment="1" applyProtection="1">
      <alignment vertical="center" wrapText="1"/>
      <protection locked="0"/>
    </xf>
    <xf numFmtId="0" fontId="32" fillId="0" borderId="21" xfId="0" applyFont="1" applyBorder="1" applyAlignment="1" applyProtection="1">
      <alignment vertical="center"/>
      <protection locked="0"/>
    </xf>
    <xf numFmtId="0" fontId="32" fillId="0" borderId="67" xfId="0" applyFont="1" applyBorder="1" applyAlignment="1" applyProtection="1">
      <alignment vertical="center"/>
      <protection locked="0"/>
    </xf>
    <xf numFmtId="0" fontId="32" fillId="0" borderId="5" xfId="0" applyFont="1" applyBorder="1" applyAlignment="1" applyProtection="1">
      <alignment vertical="center" wrapText="1"/>
      <protection locked="0"/>
    </xf>
    <xf numFmtId="0" fontId="32" fillId="0" borderId="5" xfId="0" applyFont="1" applyBorder="1" applyAlignment="1" applyProtection="1">
      <alignment horizontal="left" vertical="center"/>
      <protection locked="0"/>
    </xf>
    <xf numFmtId="0" fontId="32" fillId="0" borderId="5" xfId="0" applyFont="1" applyBorder="1" applyAlignment="1" applyProtection="1">
      <alignment horizontal="left" vertical="center" wrapText="1"/>
      <protection locked="0"/>
    </xf>
    <xf numFmtId="0" fontId="32" fillId="0" borderId="5" xfId="0" applyFont="1" applyBorder="1" applyAlignment="1" applyProtection="1">
      <alignment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44" fontId="27" fillId="0" borderId="24" xfId="0" applyNumberFormat="1" applyFont="1" applyBorder="1" applyAlignment="1">
      <alignment vertical="center" wrapText="1"/>
    </xf>
    <xf numFmtId="44" fontId="32" fillId="0" borderId="24" xfId="0" applyNumberFormat="1" applyFont="1" applyBorder="1" applyAlignment="1">
      <alignment vertical="center" wrapText="1"/>
    </xf>
    <xf numFmtId="44" fontId="32" fillId="0" borderId="24" xfId="0" applyNumberFormat="1" applyFont="1" applyBorder="1" applyAlignment="1" applyProtection="1">
      <alignment horizontal="center" vertical="center"/>
      <protection locked="0"/>
    </xf>
    <xf numFmtId="44" fontId="27" fillId="0" borderId="24" xfId="0" applyNumberFormat="1" applyFont="1" applyBorder="1" applyAlignment="1">
      <alignment horizontal="center" vertical="center"/>
    </xf>
    <xf numFmtId="44" fontId="27" fillId="0" borderId="18" xfId="0" applyNumberFormat="1" applyFont="1" applyBorder="1" applyAlignment="1">
      <alignment horizontal="center" vertical="center"/>
    </xf>
    <xf numFmtId="44" fontId="27" fillId="0" borderId="18" xfId="0" applyNumberFormat="1" applyFont="1" applyBorder="1" applyAlignment="1">
      <alignment vertical="center" wrapText="1"/>
    </xf>
    <xf numFmtId="44" fontId="32" fillId="0" borderId="5" xfId="0" applyNumberFormat="1" applyFont="1" applyBorder="1" applyAlignment="1" applyProtection="1">
      <alignment horizontal="center" vertical="center"/>
      <protection locked="0"/>
    </xf>
    <xf numFmtId="44" fontId="0" fillId="0" borderId="23" xfId="0" applyNumberFormat="1" applyBorder="1" applyAlignment="1">
      <alignment horizontal="center" vertical="center" wrapText="1"/>
    </xf>
    <xf numFmtId="44" fontId="0" fillId="0" borderId="25" xfId="0" applyNumberFormat="1" applyBorder="1" applyAlignment="1">
      <alignment horizontal="center" vertical="center" wrapText="1"/>
    </xf>
    <xf numFmtId="44" fontId="0" fillId="0" borderId="17" xfId="0" applyNumberFormat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 wrapText="1"/>
    </xf>
    <xf numFmtId="44" fontId="0" fillId="0" borderId="23" xfId="0" applyNumberFormat="1" applyBorder="1" applyAlignment="1" applyProtection="1">
      <alignment horizontal="center" vertical="center"/>
      <protection locked="0"/>
    </xf>
    <xf numFmtId="44" fontId="0" fillId="0" borderId="56" xfId="0" applyNumberFormat="1" applyBorder="1" applyAlignment="1">
      <alignment horizontal="center" vertical="center" wrapText="1"/>
    </xf>
    <xf numFmtId="44" fontId="0" fillId="0" borderId="57" xfId="0" applyNumberFormat="1" applyBorder="1" applyAlignment="1">
      <alignment horizontal="center" vertical="center" wrapText="1"/>
    </xf>
    <xf numFmtId="44" fontId="33" fillId="0" borderId="23" xfId="0" applyNumberFormat="1" applyFont="1" applyBorder="1" applyAlignment="1" applyProtection="1">
      <alignment horizontal="center" vertical="center"/>
      <protection locked="0"/>
    </xf>
    <xf numFmtId="44" fontId="33" fillId="0" borderId="25" xfId="0" applyNumberFormat="1" applyFont="1" applyBorder="1" applyAlignment="1" applyProtection="1">
      <alignment horizontal="center" vertical="center"/>
      <protection locked="0"/>
    </xf>
    <xf numFmtId="44" fontId="24" fillId="0" borderId="37" xfId="0" applyNumberFormat="1" applyFont="1" applyBorder="1" applyAlignment="1" applyProtection="1">
      <alignment horizontal="center" vertical="center"/>
      <protection locked="0"/>
    </xf>
    <xf numFmtId="44" fontId="24" fillId="0" borderId="38" xfId="0" applyNumberFormat="1" applyFont="1" applyBorder="1" applyAlignment="1" applyProtection="1">
      <alignment horizontal="center" vertical="center"/>
      <protection locked="0"/>
    </xf>
    <xf numFmtId="0" fontId="32" fillId="0" borderId="65" xfId="0" applyFont="1" applyBorder="1" applyAlignment="1">
      <alignment horizontal="center" vertical="center" wrapText="1"/>
    </xf>
    <xf numFmtId="0" fontId="32" fillId="0" borderId="24" xfId="0" applyFont="1" applyBorder="1" applyAlignment="1" applyProtection="1">
      <alignment horizontal="center" vertical="center" wrapText="1"/>
      <protection locked="0"/>
    </xf>
    <xf numFmtId="0" fontId="32" fillId="0" borderId="5" xfId="0" applyFont="1" applyBorder="1" applyAlignment="1" applyProtection="1">
      <alignment horizontal="center" vertical="center" wrapText="1"/>
      <protection locked="0"/>
    </xf>
    <xf numFmtId="0" fontId="32" fillId="0" borderId="4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44" fontId="32" fillId="0" borderId="0" xfId="0" applyNumberFormat="1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44" fontId="0" fillId="0" borderId="13" xfId="0" applyNumberFormat="1" applyBorder="1" applyAlignment="1">
      <alignment horizontal="center" wrapText="1"/>
    </xf>
    <xf numFmtId="44" fontId="0" fillId="0" borderId="9" xfId="0" applyNumberFormat="1" applyBorder="1" applyAlignment="1">
      <alignment horizontal="center" wrapText="1"/>
    </xf>
    <xf numFmtId="44" fontId="0" fillId="0" borderId="31" xfId="0" applyNumberFormat="1" applyBorder="1" applyAlignment="1">
      <alignment horizontal="center" wrapText="1"/>
    </xf>
    <xf numFmtId="44" fontId="0" fillId="0" borderId="41" xfId="0" applyNumberFormat="1" applyBorder="1" applyAlignment="1">
      <alignment horizontal="center" wrapText="1"/>
    </xf>
    <xf numFmtId="44" fontId="0" fillId="0" borderId="52" xfId="0" applyNumberFormat="1" applyBorder="1" applyAlignment="1">
      <alignment horizontal="center" vertical="center"/>
    </xf>
    <xf numFmtId="44" fontId="0" fillId="0" borderId="41" xfId="0" applyNumberFormat="1" applyBorder="1" applyAlignment="1">
      <alignment horizontal="center" vertical="center" wrapText="1"/>
    </xf>
    <xf numFmtId="44" fontId="0" fillId="0" borderId="31" xfId="0" applyNumberFormat="1" applyBorder="1"/>
    <xf numFmtId="44" fontId="0" fillId="0" borderId="41" xfId="0" applyNumberFormat="1" applyBorder="1"/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26" fillId="0" borderId="30" xfId="0" applyNumberFormat="1" applyFont="1" applyBorder="1" applyAlignment="1">
      <alignment horizontal="center"/>
    </xf>
    <xf numFmtId="3" fontId="26" fillId="0" borderId="32" xfId="0" applyNumberFormat="1" applyFont="1" applyBorder="1" applyAlignment="1">
      <alignment horizontal="center"/>
    </xf>
    <xf numFmtId="3" fontId="26" fillId="0" borderId="33" xfId="0" applyNumberFormat="1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3" fontId="2" fillId="0" borderId="35" xfId="0" applyNumberFormat="1" applyFont="1" applyBorder="1" applyAlignment="1">
      <alignment horizontal="center" vertical="center"/>
    </xf>
    <xf numFmtId="3" fontId="2" fillId="0" borderId="36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6" fillId="0" borderId="5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38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</cellXfs>
  <cellStyles count="5">
    <cellStyle name="Hypertextový odkaz" xfId="1" builtinId="8"/>
    <cellStyle name="Normální" xfId="0" builtinId="0"/>
    <cellStyle name="Normální 2" xfId="3" xr:uid="{00000000-0005-0000-0000-000002000000}"/>
    <cellStyle name="Normální 3" xfId="4" xr:uid="{00000000-0005-0000-0000-000003000000}"/>
    <cellStyle name="Procenta" xfId="2" builtinId="5"/>
  </cellStyles>
  <dxfs count="0"/>
  <tableStyles count="0" defaultTableStyle="TableStyleMedium2" defaultPivotStyle="PivotStyleLight16"/>
  <colors>
    <mruColors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25</xdr:row>
      <xdr:rowOff>180975</xdr:rowOff>
    </xdr:from>
    <xdr:to>
      <xdr:col>16</xdr:col>
      <xdr:colOff>613832</xdr:colOff>
      <xdr:row>28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4" y="4975225"/>
          <a:ext cx="11718925" cy="2139903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ka\Desktop\P&#344;&#205;PRAVA%20MAP%20IV%20KRALUPY%20KOMPLET\Aktualizace%20tabulky%20INV.PRIORIT%20MAP%20&#269;.3\PODKLADY\SR-MAP-investice-21_MMR_IROP_ORP_Kralupy_&#344;V_AKTUALIZOV&#193;NO%20KRALUPY.xlsx" TargetMode="External"/><Relationship Id="rId1" Type="http://schemas.openxmlformats.org/officeDocument/2006/relationships/externalLinkPath" Target="/Users/lenka/Desktop/P&#344;&#205;PRAVA%20MAP%20IV%20KRALUPY%20KOMPLET/Aktualizace%20tabulky%20INV.PRIORIT%20MAP%20&#269;.3/PODKLADY/SR-MAP-investice-21_MMR_IROP_ORP_Kralupy_&#344;V_AKTUALIZOV&#193;NO%20KRALUP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Desktop/Pr&#225;ce_br&#225;cha/MAP%20III_Kralupsko/Strategick&#253;%20r&#225;mec/102023/SR-MAP-investice-21_MMR_IROP_ORP_Kralupy_&#344;V_AKTUALIZOV&#193;NO%20KRALU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kyny, info"/>
      <sheetName val="MŠ"/>
      <sheetName val="ZŠ"/>
      <sheetName val="Zájmové, neformalní, cel"/>
    </sheetNames>
    <sheetDataSet>
      <sheetData sheetId="0"/>
      <sheetData sheetId="1">
        <row r="5">
          <cell r="G5" t="str">
            <v xml:space="preserve">Nová třída MŠ včetně vybavení </v>
          </cell>
          <cell r="H5" t="str">
            <v>Středočeský</v>
          </cell>
          <cell r="I5" t="str">
            <v>Kralupy nad Vltavou</v>
          </cell>
          <cell r="J5" t="str">
            <v>Kralupy nad Vltavou</v>
          </cell>
          <cell r="K5" t="str">
            <v>Nová třída MŠ - Rekonstrukce třída a zázemí včetně vybavení nábytkem a pomůckami</v>
          </cell>
          <cell r="L5">
            <v>20000000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kyny, info"/>
      <sheetName val="MŠ"/>
      <sheetName val="ZŠ"/>
      <sheetName val="Zájmové, neformalní, cel"/>
    </sheetNames>
    <sheetDataSet>
      <sheetData sheetId="0">
        <row r="12">
          <cell r="A12" t="str">
            <v>Středočeský</v>
          </cell>
          <cell r="C12" t="str">
            <v>70 %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showGridLines="0" topLeftCell="A7" zoomScale="90" zoomScaleNormal="90" workbookViewId="0">
      <selection activeCell="G19" sqref="G19"/>
    </sheetView>
  </sheetViews>
  <sheetFormatPr defaultRowHeight="14.75" x14ac:dyDescent="0.75"/>
  <cols>
    <col min="1" max="1" width="17.76953125" customWidth="1"/>
    <col min="2" max="2" width="14.54296875" customWidth="1"/>
    <col min="3" max="3" width="14.76953125" customWidth="1"/>
  </cols>
  <sheetData>
    <row r="1" spans="1:14" ht="21" x14ac:dyDescent="1">
      <c r="A1" s="41" t="s">
        <v>0</v>
      </c>
    </row>
    <row r="2" spans="1:14" ht="14.25" customHeight="1" x14ac:dyDescent="0.75">
      <c r="A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4.25" customHeight="1" x14ac:dyDescent="0.75">
      <c r="A3" s="19" t="s">
        <v>109</v>
      </c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14.25" customHeight="1" x14ac:dyDescent="0.75">
      <c r="A4" s="13" t="s">
        <v>110</v>
      </c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4.25" customHeight="1" x14ac:dyDescent="0.75">
      <c r="A5" s="13" t="s">
        <v>96</v>
      </c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4.25" customHeight="1" x14ac:dyDescent="0.75">
      <c r="A6" s="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14.25" customHeight="1" x14ac:dyDescent="0.75">
      <c r="A7" s="34" t="s">
        <v>86</v>
      </c>
      <c r="B7" s="35" t="s">
        <v>87</v>
      </c>
      <c r="C7" s="36" t="s">
        <v>88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ht="14.25" customHeight="1" x14ac:dyDescent="0.75">
      <c r="A8" s="23" t="s">
        <v>104</v>
      </c>
      <c r="B8" s="13" t="s">
        <v>105</v>
      </c>
      <c r="C8" s="24" t="s">
        <v>108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ht="14.25" customHeight="1" x14ac:dyDescent="0.75">
      <c r="A9" s="25" t="s">
        <v>89</v>
      </c>
      <c r="B9" s="26" t="s">
        <v>102</v>
      </c>
      <c r="C9" s="27" t="s">
        <v>106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4.25" customHeight="1" x14ac:dyDescent="0.75">
      <c r="A10" s="25" t="s">
        <v>90</v>
      </c>
      <c r="B10" s="26" t="s">
        <v>102</v>
      </c>
      <c r="C10" s="27" t="s">
        <v>106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ht="14.25" customHeight="1" x14ac:dyDescent="0.75">
      <c r="A11" s="25" t="s">
        <v>92</v>
      </c>
      <c r="B11" s="26" t="s">
        <v>102</v>
      </c>
      <c r="C11" s="27" t="s">
        <v>106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.25" customHeight="1" x14ac:dyDescent="0.75">
      <c r="A12" s="25" t="s">
        <v>93</v>
      </c>
      <c r="B12" s="26" t="s">
        <v>102</v>
      </c>
      <c r="C12" s="27" t="s">
        <v>106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ht="14.25" customHeight="1" x14ac:dyDescent="0.75">
      <c r="A13" s="25" t="s">
        <v>94</v>
      </c>
      <c r="B13" s="26" t="s">
        <v>102</v>
      </c>
      <c r="C13" s="27" t="s">
        <v>106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14.25" customHeight="1" x14ac:dyDescent="0.75">
      <c r="A14" s="28" t="s">
        <v>91</v>
      </c>
      <c r="B14" s="29" t="s">
        <v>103</v>
      </c>
      <c r="C14" s="30" t="s">
        <v>107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14.25" customHeight="1" x14ac:dyDescent="0.75">
      <c r="A15" s="28" t="s">
        <v>95</v>
      </c>
      <c r="B15" s="29" t="s">
        <v>103</v>
      </c>
      <c r="C15" s="30" t="s">
        <v>107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14.25" customHeight="1" x14ac:dyDescent="0.75">
      <c r="A16" s="28" t="s">
        <v>97</v>
      </c>
      <c r="B16" s="29" t="s">
        <v>103</v>
      </c>
      <c r="C16" s="30" t="s">
        <v>107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ht="14.25" customHeight="1" x14ac:dyDescent="0.75">
      <c r="A17" s="28" t="s">
        <v>98</v>
      </c>
      <c r="B17" s="29" t="s">
        <v>103</v>
      </c>
      <c r="C17" s="30" t="s">
        <v>107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ht="14.25" customHeight="1" x14ac:dyDescent="0.75">
      <c r="A18" s="28" t="s">
        <v>99</v>
      </c>
      <c r="B18" s="29" t="s">
        <v>103</v>
      </c>
      <c r="C18" s="30" t="s">
        <v>107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ht="14.25" customHeight="1" x14ac:dyDescent="0.75">
      <c r="A19" s="28" t="s">
        <v>92</v>
      </c>
      <c r="B19" s="29" t="s">
        <v>103</v>
      </c>
      <c r="C19" s="30" t="s">
        <v>107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ht="14.25" customHeight="1" x14ac:dyDescent="0.75">
      <c r="A20" s="28" t="s">
        <v>100</v>
      </c>
      <c r="B20" s="29" t="s">
        <v>103</v>
      </c>
      <c r="C20" s="30" t="s">
        <v>107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4.25" customHeight="1" x14ac:dyDescent="0.75">
      <c r="A21" s="31" t="s">
        <v>101</v>
      </c>
      <c r="B21" s="32" t="s">
        <v>103</v>
      </c>
      <c r="C21" s="33" t="s">
        <v>107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ht="14.25" customHeight="1" x14ac:dyDescent="0.75">
      <c r="B22" s="13"/>
      <c r="C22" s="2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75">
      <c r="A23" s="13"/>
    </row>
    <row r="24" spans="1:14" x14ac:dyDescent="0.75">
      <c r="A24" s="19" t="s">
        <v>1</v>
      </c>
    </row>
    <row r="25" spans="1:14" x14ac:dyDescent="0.75">
      <c r="A25" s="13" t="s">
        <v>2</v>
      </c>
    </row>
    <row r="26" spans="1:14" x14ac:dyDescent="0.75">
      <c r="A26" s="13" t="s">
        <v>3</v>
      </c>
    </row>
    <row r="27" spans="1:14" x14ac:dyDescent="0.75">
      <c r="A27" s="13"/>
    </row>
    <row r="28" spans="1:14" ht="130.94999999999999" customHeight="1" x14ac:dyDescent="0.75">
      <c r="A28" s="13"/>
    </row>
    <row r="29" spans="1:14" ht="38.25" customHeight="1" x14ac:dyDescent="0.75">
      <c r="A29" s="3"/>
    </row>
    <row r="30" spans="1:14" x14ac:dyDescent="0.75">
      <c r="A30" s="3"/>
    </row>
    <row r="31" spans="1:14" x14ac:dyDescent="0.75">
      <c r="A31" s="14" t="s">
        <v>4</v>
      </c>
    </row>
    <row r="32" spans="1:14" x14ac:dyDescent="0.75">
      <c r="A32" t="s">
        <v>5</v>
      </c>
    </row>
    <row r="33" spans="1:7" x14ac:dyDescent="0.75">
      <c r="A33" t="s">
        <v>6</v>
      </c>
    </row>
    <row r="35" spans="1:7" x14ac:dyDescent="0.75">
      <c r="A35" s="14" t="s">
        <v>7</v>
      </c>
    </row>
    <row r="36" spans="1:7" x14ac:dyDescent="0.75">
      <c r="A36" t="s">
        <v>113</v>
      </c>
    </row>
    <row r="38" spans="1:7" x14ac:dyDescent="0.75">
      <c r="A38" s="19" t="s">
        <v>8</v>
      </c>
    </row>
    <row r="39" spans="1:7" x14ac:dyDescent="0.75">
      <c r="A39" s="13" t="s">
        <v>9</v>
      </c>
    </row>
    <row r="40" spans="1:7" x14ac:dyDescent="0.75">
      <c r="A40" s="20" t="s">
        <v>70</v>
      </c>
    </row>
    <row r="41" spans="1:7" x14ac:dyDescent="0.75">
      <c r="B41" s="3"/>
      <c r="C41" s="3"/>
      <c r="D41" s="3"/>
      <c r="E41" s="3"/>
      <c r="F41" s="3"/>
      <c r="G41" s="3"/>
    </row>
    <row r="42" spans="1:7" x14ac:dyDescent="0.75">
      <c r="A42" s="21"/>
      <c r="B42" s="3"/>
      <c r="C42" s="3"/>
      <c r="D42" s="3"/>
      <c r="E42" s="3"/>
      <c r="F42" s="3"/>
      <c r="G42" s="3"/>
    </row>
    <row r="43" spans="1:7" x14ac:dyDescent="0.75">
      <c r="B43" s="3"/>
      <c r="C43" s="3"/>
      <c r="D43" s="3"/>
      <c r="E43" s="3"/>
      <c r="F43" s="3"/>
      <c r="G43" s="3"/>
    </row>
    <row r="44" spans="1:7" x14ac:dyDescent="0.75">
      <c r="A44" s="3"/>
      <c r="B44" s="3"/>
      <c r="C44" s="3"/>
      <c r="D44" s="3"/>
      <c r="E44" s="3"/>
      <c r="F44" s="3"/>
      <c r="G44" s="3"/>
    </row>
    <row r="45" spans="1:7" x14ac:dyDescent="0.75">
      <c r="A45" s="3"/>
      <c r="B45" s="3"/>
      <c r="C45" s="3"/>
      <c r="D45" s="3"/>
      <c r="E45" s="3"/>
      <c r="F45" s="3"/>
      <c r="G45" s="3"/>
    </row>
    <row r="46" spans="1:7" x14ac:dyDescent="0.75">
      <c r="A46" s="3"/>
      <c r="B46" s="3"/>
      <c r="C46" s="3"/>
      <c r="D46" s="3"/>
      <c r="E46" s="3"/>
      <c r="F46" s="3"/>
      <c r="G46" s="3"/>
    </row>
    <row r="47" spans="1:7" x14ac:dyDescent="0.75">
      <c r="A47" s="3"/>
      <c r="B47" s="3"/>
      <c r="C47" s="3"/>
      <c r="D47" s="3"/>
      <c r="E47" s="3"/>
      <c r="F47" s="3"/>
      <c r="G47" s="3"/>
    </row>
    <row r="48" spans="1:7" x14ac:dyDescent="0.75">
      <c r="A48" s="3"/>
      <c r="B48" s="3"/>
      <c r="C48" s="3"/>
      <c r="D48" s="3"/>
      <c r="E48" s="3"/>
      <c r="F48" s="3"/>
      <c r="G48" s="3"/>
    </row>
    <row r="49" spans="1:7" x14ac:dyDescent="0.75">
      <c r="A49" s="3"/>
      <c r="B49" s="3"/>
      <c r="C49" s="3"/>
      <c r="D49" s="3"/>
      <c r="E49" s="3"/>
      <c r="F49" s="3"/>
      <c r="G49" s="3"/>
    </row>
    <row r="50" spans="1:7" x14ac:dyDescent="0.75">
      <c r="A50" s="3"/>
      <c r="B50" s="3"/>
      <c r="C50" s="3"/>
      <c r="D50" s="3"/>
      <c r="E50" s="3"/>
      <c r="F50" s="3"/>
      <c r="G50" s="3"/>
    </row>
    <row r="51" spans="1:7" x14ac:dyDescent="0.75">
      <c r="A51" s="3"/>
    </row>
  </sheetData>
  <hyperlinks>
    <hyperlink ref="A40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ignoredErrors>
    <ignoredError sqref="C8:C21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8"/>
  <sheetViews>
    <sheetView zoomScale="70" zoomScaleNormal="70" workbookViewId="0">
      <pane xSplit="2" ySplit="3" topLeftCell="C31" activePane="bottomRight" state="frozen"/>
      <selection pane="topRight" activeCell="C1" sqref="C1"/>
      <selection pane="bottomLeft" activeCell="A4" sqref="A4"/>
      <selection pane="bottomRight" activeCell="A35" sqref="A35"/>
    </sheetView>
  </sheetViews>
  <sheetFormatPr defaultColWidth="9.2265625" defaultRowHeight="14.75" x14ac:dyDescent="0.75"/>
  <cols>
    <col min="1" max="1" width="7.2265625" customWidth="1"/>
    <col min="2" max="2" width="14.2265625" customWidth="1"/>
    <col min="3" max="3" width="12.54296875" customWidth="1"/>
    <col min="4" max="4" width="15.54296875" customWidth="1"/>
    <col min="5" max="5" width="12.76953125" bestFit="1" customWidth="1"/>
    <col min="6" max="6" width="13.86328125" customWidth="1"/>
    <col min="7" max="7" width="21" customWidth="1"/>
    <col min="8" max="9" width="12.76953125" customWidth="1"/>
    <col min="10" max="10" width="11.76953125" customWidth="1"/>
    <col min="11" max="11" width="42.2265625" customWidth="1"/>
    <col min="12" max="12" width="16.953125" style="39" customWidth="1"/>
    <col min="13" max="13" width="17.453125" style="39" customWidth="1"/>
    <col min="16" max="16" width="13.76953125" customWidth="1"/>
    <col min="17" max="17" width="13.2265625" customWidth="1"/>
    <col min="18" max="18" width="20.2265625" customWidth="1"/>
  </cols>
  <sheetData>
    <row r="1" spans="1:20" ht="19.25" thickBot="1" x14ac:dyDescent="1.05">
      <c r="A1" s="275" t="s">
        <v>10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7"/>
    </row>
    <row r="2" spans="1:20" ht="27.45" customHeight="1" x14ac:dyDescent="0.75">
      <c r="A2" s="278" t="s">
        <v>11</v>
      </c>
      <c r="B2" s="280" t="s">
        <v>12</v>
      </c>
      <c r="C2" s="281"/>
      <c r="D2" s="281"/>
      <c r="E2" s="281"/>
      <c r="F2" s="282"/>
      <c r="G2" s="278" t="s">
        <v>13</v>
      </c>
      <c r="H2" s="285" t="s">
        <v>14</v>
      </c>
      <c r="I2" s="285" t="s">
        <v>69</v>
      </c>
      <c r="J2" s="278" t="s">
        <v>15</v>
      </c>
      <c r="K2" s="278" t="s">
        <v>16</v>
      </c>
      <c r="L2" s="283" t="s">
        <v>17</v>
      </c>
      <c r="M2" s="284"/>
      <c r="N2" s="271" t="s">
        <v>18</v>
      </c>
      <c r="O2" s="272"/>
      <c r="P2" s="273" t="s">
        <v>19</v>
      </c>
      <c r="Q2" s="274"/>
      <c r="R2" s="271" t="s">
        <v>20</v>
      </c>
      <c r="S2" s="272"/>
    </row>
    <row r="3" spans="1:20" ht="97.25" thickBot="1" x14ac:dyDescent="0.9">
      <c r="A3" s="279"/>
      <c r="B3" s="6" t="s">
        <v>21</v>
      </c>
      <c r="C3" s="7" t="s">
        <v>22</v>
      </c>
      <c r="D3" s="7" t="s">
        <v>23</v>
      </c>
      <c r="E3" s="7" t="s">
        <v>24</v>
      </c>
      <c r="F3" s="8" t="s">
        <v>25</v>
      </c>
      <c r="G3" s="279"/>
      <c r="H3" s="286"/>
      <c r="I3" s="286"/>
      <c r="J3" s="279"/>
      <c r="K3" s="279"/>
      <c r="L3" s="37" t="s">
        <v>26</v>
      </c>
      <c r="M3" s="38" t="s">
        <v>85</v>
      </c>
      <c r="N3" s="15" t="s">
        <v>27</v>
      </c>
      <c r="O3" s="16" t="s">
        <v>28</v>
      </c>
      <c r="P3" s="4" t="s">
        <v>29</v>
      </c>
      <c r="Q3" s="9" t="s">
        <v>30</v>
      </c>
      <c r="R3" s="11" t="s">
        <v>31</v>
      </c>
      <c r="S3" s="16" t="s">
        <v>32</v>
      </c>
    </row>
    <row r="4" spans="1:20" ht="44.25" x14ac:dyDescent="0.75">
      <c r="A4" s="46">
        <v>1</v>
      </c>
      <c r="B4" s="116" t="s">
        <v>123</v>
      </c>
      <c r="C4" s="48" t="s">
        <v>124</v>
      </c>
      <c r="D4" s="153">
        <v>70996598</v>
      </c>
      <c r="E4" s="49">
        <v>130005266</v>
      </c>
      <c r="F4" s="117">
        <v>600047423</v>
      </c>
      <c r="G4" s="42" t="s">
        <v>125</v>
      </c>
      <c r="H4" s="42" t="str">
        <f>'Pokyny, info'!$A$12</f>
        <v>Středočeský</v>
      </c>
      <c r="I4" s="42" t="s">
        <v>132</v>
      </c>
      <c r="J4" s="42" t="s">
        <v>126</v>
      </c>
      <c r="K4" s="42" t="s">
        <v>127</v>
      </c>
      <c r="L4" s="234">
        <v>5000000</v>
      </c>
      <c r="M4" s="235">
        <f>L4*'Pokyny, info'!$C$12</f>
        <v>3500000</v>
      </c>
      <c r="N4" s="52" t="s">
        <v>128</v>
      </c>
      <c r="O4" s="52" t="s">
        <v>129</v>
      </c>
      <c r="P4" s="52"/>
      <c r="Q4" s="117"/>
      <c r="R4" s="52" t="s">
        <v>285</v>
      </c>
      <c r="S4" s="118" t="s">
        <v>135</v>
      </c>
    </row>
    <row r="5" spans="1:20" ht="73.75" x14ac:dyDescent="0.75">
      <c r="A5" s="47">
        <f>A4+1</f>
        <v>2</v>
      </c>
      <c r="B5" s="44" t="s">
        <v>284</v>
      </c>
      <c r="C5" s="45" t="s">
        <v>130</v>
      </c>
      <c r="D5" s="50">
        <v>75002761</v>
      </c>
      <c r="E5" s="50" t="s">
        <v>131</v>
      </c>
      <c r="F5" s="51">
        <v>600046826</v>
      </c>
      <c r="G5" s="43" t="str">
        <f>[1]MŠ!G5</f>
        <v xml:space="preserve">Nová třída MŠ včetně vybavení </v>
      </c>
      <c r="H5" s="43" t="str">
        <f>[1]MŠ!H5</f>
        <v>Středočeský</v>
      </c>
      <c r="I5" s="43" t="str">
        <f>[1]MŠ!I5</f>
        <v>Kralupy nad Vltavou</v>
      </c>
      <c r="J5" s="43" t="str">
        <f>[1]MŠ!J5</f>
        <v>Kralupy nad Vltavou</v>
      </c>
      <c r="K5" s="43" t="str">
        <f>[1]MŠ!K5</f>
        <v>Nová třída MŠ - Rekonstrukce třída a zázemí včetně vybavení nábytkem a pomůckami</v>
      </c>
      <c r="L5" s="234">
        <f>[1]MŠ!L5</f>
        <v>20000000</v>
      </c>
      <c r="M5" s="235">
        <f>L5*'Pokyny, info'!$C$12</f>
        <v>14000000</v>
      </c>
      <c r="N5" s="53" t="s">
        <v>133</v>
      </c>
      <c r="O5" s="51">
        <v>2027</v>
      </c>
      <c r="P5" s="53" t="s">
        <v>116</v>
      </c>
      <c r="Q5" s="51"/>
      <c r="R5" s="118" t="s">
        <v>134</v>
      </c>
      <c r="S5" s="118" t="s">
        <v>135</v>
      </c>
      <c r="T5" s="139"/>
    </row>
    <row r="6" spans="1:20" ht="44.25" x14ac:dyDescent="0.75">
      <c r="A6" s="47">
        <f t="shared" ref="A6:A28" si="0">A5+1</f>
        <v>3</v>
      </c>
      <c r="B6" s="44" t="s">
        <v>136</v>
      </c>
      <c r="C6" s="45" t="s">
        <v>137</v>
      </c>
      <c r="D6" s="50">
        <v>70996601</v>
      </c>
      <c r="E6" s="50" t="s">
        <v>138</v>
      </c>
      <c r="F6" s="51">
        <v>600046940</v>
      </c>
      <c r="G6" s="43" t="s">
        <v>139</v>
      </c>
      <c r="H6" s="43" t="str">
        <f>'Pokyny, info'!$A$12</f>
        <v>Středočeský</v>
      </c>
      <c r="I6" s="43" t="s">
        <v>132</v>
      </c>
      <c r="J6" s="43" t="s">
        <v>140</v>
      </c>
      <c r="K6" s="43" t="s">
        <v>141</v>
      </c>
      <c r="L6" s="234">
        <v>7000000</v>
      </c>
      <c r="M6" s="235">
        <f>L6*'Pokyny, info'!$C$12</f>
        <v>4900000</v>
      </c>
      <c r="N6" s="53" t="s">
        <v>142</v>
      </c>
      <c r="O6" s="51">
        <v>2027</v>
      </c>
      <c r="P6" s="53" t="s">
        <v>116</v>
      </c>
      <c r="Q6" s="51"/>
      <c r="R6" s="118" t="s">
        <v>143</v>
      </c>
      <c r="S6" s="118" t="s">
        <v>117</v>
      </c>
    </row>
    <row r="7" spans="1:20" ht="44.25" x14ac:dyDescent="0.75">
      <c r="A7" s="47">
        <f t="shared" si="0"/>
        <v>4</v>
      </c>
      <c r="B7" s="58" t="s">
        <v>136</v>
      </c>
      <c r="C7" s="119" t="s">
        <v>137</v>
      </c>
      <c r="D7" s="120">
        <v>70996601</v>
      </c>
      <c r="E7" s="120" t="s">
        <v>138</v>
      </c>
      <c r="F7" s="121">
        <v>600046940</v>
      </c>
      <c r="G7" s="59" t="s">
        <v>144</v>
      </c>
      <c r="H7" s="59" t="str">
        <f>'Pokyny, info'!$A$12</f>
        <v>Středočeský</v>
      </c>
      <c r="I7" s="59" t="s">
        <v>132</v>
      </c>
      <c r="J7" s="59" t="s">
        <v>140</v>
      </c>
      <c r="K7" s="59" t="s">
        <v>144</v>
      </c>
      <c r="L7" s="236">
        <v>300000</v>
      </c>
      <c r="M7" s="237">
        <f>L7*'Pokyny, info'!$C$12</f>
        <v>210000</v>
      </c>
      <c r="N7" s="124" t="s">
        <v>133</v>
      </c>
      <c r="O7" s="121">
        <v>2025</v>
      </c>
      <c r="P7" s="124"/>
      <c r="Q7" s="121"/>
      <c r="R7" s="125" t="s">
        <v>143</v>
      </c>
      <c r="S7" s="125" t="s">
        <v>117</v>
      </c>
    </row>
    <row r="8" spans="1:20" ht="44.25" x14ac:dyDescent="0.75">
      <c r="A8" s="47">
        <f t="shared" si="0"/>
        <v>5</v>
      </c>
      <c r="B8" s="58" t="s">
        <v>136</v>
      </c>
      <c r="C8" s="119" t="s">
        <v>137</v>
      </c>
      <c r="D8" s="120">
        <v>70996601</v>
      </c>
      <c r="E8" s="120" t="s">
        <v>138</v>
      </c>
      <c r="F8" s="121">
        <v>600046940</v>
      </c>
      <c r="G8" s="59" t="s">
        <v>145</v>
      </c>
      <c r="H8" s="59" t="str">
        <f>'Pokyny, info'!$A$12</f>
        <v>Středočeský</v>
      </c>
      <c r="I8" s="59" t="s">
        <v>132</v>
      </c>
      <c r="J8" s="59" t="s">
        <v>140</v>
      </c>
      <c r="K8" s="59" t="s">
        <v>145</v>
      </c>
      <c r="L8" s="236">
        <v>1000000</v>
      </c>
      <c r="M8" s="237">
        <f>L8*'Pokyny, info'!$C$12</f>
        <v>700000</v>
      </c>
      <c r="N8" s="124" t="s">
        <v>133</v>
      </c>
      <c r="O8" s="121" t="s">
        <v>146</v>
      </c>
      <c r="P8" s="124"/>
      <c r="Q8" s="121"/>
      <c r="R8" s="125" t="s">
        <v>143</v>
      </c>
      <c r="S8" s="125" t="s">
        <v>117</v>
      </c>
    </row>
    <row r="9" spans="1:20" ht="59" x14ac:dyDescent="0.75">
      <c r="A9" s="47">
        <f t="shared" si="0"/>
        <v>6</v>
      </c>
      <c r="B9" s="58" t="s">
        <v>147</v>
      </c>
      <c r="C9" s="119" t="s">
        <v>148</v>
      </c>
      <c r="D9" s="120">
        <v>70990981</v>
      </c>
      <c r="E9" s="120">
        <v>107513820</v>
      </c>
      <c r="F9" s="121">
        <v>600047083</v>
      </c>
      <c r="G9" s="59" t="s">
        <v>149</v>
      </c>
      <c r="H9" s="59" t="str">
        <f>'Pokyny, info'!$A$12</f>
        <v>Středočeský</v>
      </c>
      <c r="I9" s="59" t="s">
        <v>132</v>
      </c>
      <c r="J9" s="59" t="s">
        <v>150</v>
      </c>
      <c r="K9" s="59" t="s">
        <v>151</v>
      </c>
      <c r="L9" s="236">
        <v>30000000</v>
      </c>
      <c r="M9" s="237">
        <f>L9*'Pokyny, info'!$C$12</f>
        <v>21000000</v>
      </c>
      <c r="N9" s="124">
        <v>2023</v>
      </c>
      <c r="O9" s="121">
        <v>2027</v>
      </c>
      <c r="P9" s="53" t="s">
        <v>116</v>
      </c>
      <c r="Q9" s="121"/>
      <c r="R9" s="125" t="s">
        <v>143</v>
      </c>
      <c r="S9" s="125" t="s">
        <v>117</v>
      </c>
    </row>
    <row r="10" spans="1:20" ht="44.25" x14ac:dyDescent="0.75">
      <c r="A10" s="47">
        <f t="shared" si="0"/>
        <v>7</v>
      </c>
      <c r="B10" s="58" t="s">
        <v>147</v>
      </c>
      <c r="C10" s="119" t="s">
        <v>148</v>
      </c>
      <c r="D10" s="120">
        <v>70990981</v>
      </c>
      <c r="E10" s="120">
        <v>107513820</v>
      </c>
      <c r="F10" s="121">
        <v>600047083</v>
      </c>
      <c r="G10" s="59" t="s">
        <v>152</v>
      </c>
      <c r="H10" s="59" t="str">
        <f>'Pokyny, info'!$A$12</f>
        <v>Středočeský</v>
      </c>
      <c r="I10" s="59" t="s">
        <v>132</v>
      </c>
      <c r="J10" s="59" t="s">
        <v>150</v>
      </c>
      <c r="K10" s="59" t="s">
        <v>152</v>
      </c>
      <c r="L10" s="238">
        <v>10000000</v>
      </c>
      <c r="M10" s="181">
        <f>L10*0.7</f>
        <v>7000000</v>
      </c>
      <c r="N10" s="194">
        <v>2024</v>
      </c>
      <c r="O10" s="193">
        <v>2027</v>
      </c>
      <c r="P10" s="124"/>
      <c r="Q10" s="121"/>
      <c r="R10" s="125" t="s">
        <v>143</v>
      </c>
      <c r="S10" s="125" t="s">
        <v>117</v>
      </c>
    </row>
    <row r="11" spans="1:20" ht="44.25" x14ac:dyDescent="0.75">
      <c r="A11" s="47">
        <f t="shared" si="0"/>
        <v>8</v>
      </c>
      <c r="B11" s="58" t="s">
        <v>147</v>
      </c>
      <c r="C11" s="119" t="s">
        <v>148</v>
      </c>
      <c r="D11" s="120">
        <v>70990981</v>
      </c>
      <c r="E11" s="120">
        <v>107513820</v>
      </c>
      <c r="F11" s="121">
        <v>600047083</v>
      </c>
      <c r="G11" s="59" t="s">
        <v>153</v>
      </c>
      <c r="H11" s="59" t="str">
        <f>'Pokyny, info'!$A$12</f>
        <v>Středočeský</v>
      </c>
      <c r="I11" s="59" t="s">
        <v>132</v>
      </c>
      <c r="J11" s="59" t="s">
        <v>150</v>
      </c>
      <c r="K11" s="59" t="s">
        <v>154</v>
      </c>
      <c r="L11" s="236">
        <v>18000000</v>
      </c>
      <c r="M11" s="237">
        <f>L11*'Pokyny, info'!$C$12</f>
        <v>12600000</v>
      </c>
      <c r="N11" s="124">
        <v>2023</v>
      </c>
      <c r="O11" s="121">
        <v>2027</v>
      </c>
      <c r="P11" s="53" t="s">
        <v>116</v>
      </c>
      <c r="Q11" s="121"/>
      <c r="R11" s="125" t="s">
        <v>143</v>
      </c>
      <c r="S11" s="125" t="s">
        <v>117</v>
      </c>
    </row>
    <row r="12" spans="1:20" ht="59" x14ac:dyDescent="0.75">
      <c r="A12" s="47">
        <f t="shared" si="0"/>
        <v>9</v>
      </c>
      <c r="B12" s="58" t="s">
        <v>147</v>
      </c>
      <c r="C12" s="119" t="s">
        <v>148</v>
      </c>
      <c r="D12" s="120">
        <v>70990981</v>
      </c>
      <c r="E12" s="120">
        <v>107513820</v>
      </c>
      <c r="F12" s="121">
        <v>600047083</v>
      </c>
      <c r="G12" s="59" t="s">
        <v>155</v>
      </c>
      <c r="H12" s="59" t="str">
        <f>'Pokyny, info'!$A$12</f>
        <v>Středočeský</v>
      </c>
      <c r="I12" s="59" t="s">
        <v>132</v>
      </c>
      <c r="J12" s="59" t="s">
        <v>150</v>
      </c>
      <c r="K12" s="59" t="s">
        <v>156</v>
      </c>
      <c r="L12" s="236">
        <v>55000000</v>
      </c>
      <c r="M12" s="237">
        <f>L12*'Pokyny, info'!$C$12</f>
        <v>38500000</v>
      </c>
      <c r="N12" s="124">
        <v>2023</v>
      </c>
      <c r="O12" s="121">
        <v>2027</v>
      </c>
      <c r="P12" s="53" t="s">
        <v>116</v>
      </c>
      <c r="Q12" s="121"/>
      <c r="R12" s="125" t="s">
        <v>143</v>
      </c>
      <c r="S12" s="125" t="s">
        <v>117</v>
      </c>
    </row>
    <row r="13" spans="1:20" ht="44.25" x14ac:dyDescent="0.75">
      <c r="A13" s="47">
        <f t="shared" si="0"/>
        <v>10</v>
      </c>
      <c r="B13" s="175" t="s">
        <v>147</v>
      </c>
      <c r="C13" s="176" t="s">
        <v>148</v>
      </c>
      <c r="D13" s="177">
        <v>70990981</v>
      </c>
      <c r="E13" s="178">
        <v>107513820</v>
      </c>
      <c r="F13" s="178">
        <v>600047083</v>
      </c>
      <c r="G13" s="179" t="s">
        <v>409</v>
      </c>
      <c r="H13" s="180" t="s">
        <v>93</v>
      </c>
      <c r="I13" s="179" t="s">
        <v>132</v>
      </c>
      <c r="J13" s="180" t="s">
        <v>150</v>
      </c>
      <c r="K13" s="179" t="s">
        <v>409</v>
      </c>
      <c r="L13" s="238">
        <v>1000000</v>
      </c>
      <c r="M13" s="181">
        <v>750000</v>
      </c>
      <c r="N13" s="196">
        <v>2024</v>
      </c>
      <c r="O13" s="195">
        <v>2027</v>
      </c>
      <c r="P13" s="183"/>
      <c r="Q13" s="184"/>
      <c r="R13" s="185" t="s">
        <v>143</v>
      </c>
      <c r="S13" s="182" t="s">
        <v>410</v>
      </c>
    </row>
    <row r="14" spans="1:20" ht="44.25" x14ac:dyDescent="0.75">
      <c r="A14" s="47">
        <f t="shared" si="0"/>
        <v>11</v>
      </c>
      <c r="B14" s="175" t="s">
        <v>147</v>
      </c>
      <c r="C14" s="176" t="s">
        <v>148</v>
      </c>
      <c r="D14" s="177">
        <v>70990981</v>
      </c>
      <c r="E14" s="178">
        <v>107513820</v>
      </c>
      <c r="F14" s="178">
        <v>600047083</v>
      </c>
      <c r="G14" s="179" t="s">
        <v>411</v>
      </c>
      <c r="H14" s="180" t="s">
        <v>93</v>
      </c>
      <c r="I14" s="179" t="s">
        <v>132</v>
      </c>
      <c r="J14" s="180" t="s">
        <v>150</v>
      </c>
      <c r="K14" s="179" t="s">
        <v>411</v>
      </c>
      <c r="L14" s="238">
        <v>4000000</v>
      </c>
      <c r="M14" s="181">
        <v>3500000</v>
      </c>
      <c r="N14" s="196">
        <v>2024</v>
      </c>
      <c r="O14" s="195">
        <v>2027</v>
      </c>
      <c r="P14" s="183"/>
      <c r="Q14" s="184"/>
      <c r="R14" s="185" t="s">
        <v>143</v>
      </c>
      <c r="S14" s="182" t="s">
        <v>117</v>
      </c>
    </row>
    <row r="15" spans="1:20" ht="44.25" x14ac:dyDescent="0.75">
      <c r="A15" s="47">
        <f>A12+1</f>
        <v>10</v>
      </c>
      <c r="B15" s="186" t="s">
        <v>246</v>
      </c>
      <c r="C15" s="187" t="s">
        <v>193</v>
      </c>
      <c r="D15" s="188">
        <v>70992321</v>
      </c>
      <c r="E15" s="188">
        <v>107513692</v>
      </c>
      <c r="F15" s="189">
        <v>600046958</v>
      </c>
      <c r="G15" s="190" t="s">
        <v>247</v>
      </c>
      <c r="H15" s="190" t="str">
        <f>'Pokyny, info'!$A$12</f>
        <v>Středočeský</v>
      </c>
      <c r="I15" s="190" t="s">
        <v>132</v>
      </c>
      <c r="J15" s="190" t="s">
        <v>195</v>
      </c>
      <c r="K15" s="190" t="s">
        <v>248</v>
      </c>
      <c r="L15" s="239">
        <v>15000000</v>
      </c>
      <c r="M15" s="240">
        <f>L15*'Pokyny, info'!$C$12</f>
        <v>10500000</v>
      </c>
      <c r="N15" s="191">
        <v>2022</v>
      </c>
      <c r="O15" s="189">
        <v>2027</v>
      </c>
      <c r="P15" s="191" t="s">
        <v>116</v>
      </c>
      <c r="Q15" s="189"/>
      <c r="R15" s="192" t="s">
        <v>117</v>
      </c>
      <c r="S15" s="192" t="s">
        <v>117</v>
      </c>
    </row>
    <row r="16" spans="1:20" ht="29.5" x14ac:dyDescent="0.75">
      <c r="A16" s="47">
        <f t="shared" si="0"/>
        <v>11</v>
      </c>
      <c r="B16" s="58" t="s">
        <v>249</v>
      </c>
      <c r="C16" s="119" t="s">
        <v>261</v>
      </c>
      <c r="D16" s="120">
        <v>70993491</v>
      </c>
      <c r="E16" s="120">
        <v>107511584</v>
      </c>
      <c r="F16" s="121">
        <v>600043614</v>
      </c>
      <c r="G16" s="59" t="s">
        <v>250</v>
      </c>
      <c r="H16" s="59" t="str">
        <f>'Pokyny, info'!$A$12</f>
        <v>Středočeský</v>
      </c>
      <c r="I16" s="59" t="s">
        <v>132</v>
      </c>
      <c r="J16" s="59" t="s">
        <v>251</v>
      </c>
      <c r="K16" s="59" t="s">
        <v>250</v>
      </c>
      <c r="L16" s="236">
        <v>800000</v>
      </c>
      <c r="M16" s="237">
        <v>560000</v>
      </c>
      <c r="N16" s="124" t="s">
        <v>252</v>
      </c>
      <c r="O16" s="121" t="s">
        <v>253</v>
      </c>
      <c r="P16" s="124" t="s">
        <v>293</v>
      </c>
      <c r="Q16" s="121" t="s">
        <v>293</v>
      </c>
      <c r="R16" s="125" t="s">
        <v>245</v>
      </c>
      <c r="S16" s="125" t="s">
        <v>117</v>
      </c>
    </row>
    <row r="17" spans="1:19" ht="29.5" x14ac:dyDescent="0.75">
      <c r="A17" s="47">
        <f t="shared" si="0"/>
        <v>12</v>
      </c>
      <c r="B17" s="58" t="s">
        <v>249</v>
      </c>
      <c r="C17" s="119" t="s">
        <v>261</v>
      </c>
      <c r="D17" s="120">
        <v>70993491</v>
      </c>
      <c r="E17" s="120">
        <v>107511584</v>
      </c>
      <c r="F17" s="121">
        <v>600043614</v>
      </c>
      <c r="G17" s="59" t="s">
        <v>254</v>
      </c>
      <c r="H17" s="59" t="str">
        <f>'Pokyny, info'!$A$12</f>
        <v>Středočeský</v>
      </c>
      <c r="I17" s="59" t="s">
        <v>132</v>
      </c>
      <c r="J17" s="59" t="s">
        <v>251</v>
      </c>
      <c r="K17" s="59" t="s">
        <v>254</v>
      </c>
      <c r="L17" s="236">
        <v>4000000</v>
      </c>
      <c r="M17" s="237">
        <v>5600000</v>
      </c>
      <c r="N17" s="124" t="s">
        <v>253</v>
      </c>
      <c r="O17" s="121" t="s">
        <v>255</v>
      </c>
      <c r="P17" s="124" t="s">
        <v>293</v>
      </c>
      <c r="Q17" s="121" t="s">
        <v>293</v>
      </c>
      <c r="R17" s="125" t="s">
        <v>245</v>
      </c>
      <c r="S17" s="125" t="s">
        <v>117</v>
      </c>
    </row>
    <row r="18" spans="1:19" ht="29.5" x14ac:dyDescent="0.75">
      <c r="A18" s="47">
        <f t="shared" si="0"/>
        <v>13</v>
      </c>
      <c r="B18" s="58" t="s">
        <v>249</v>
      </c>
      <c r="C18" s="119" t="s">
        <v>261</v>
      </c>
      <c r="D18" s="120">
        <v>70993491</v>
      </c>
      <c r="E18" s="120">
        <v>107511584</v>
      </c>
      <c r="F18" s="121">
        <v>600043614</v>
      </c>
      <c r="G18" s="59" t="s">
        <v>144</v>
      </c>
      <c r="H18" s="59" t="str">
        <f>'Pokyny, info'!$A$12</f>
        <v>Středočeský</v>
      </c>
      <c r="I18" s="59" t="s">
        <v>132</v>
      </c>
      <c r="J18" s="59" t="s">
        <v>251</v>
      </c>
      <c r="K18" s="59" t="s">
        <v>144</v>
      </c>
      <c r="L18" s="236">
        <v>300000</v>
      </c>
      <c r="M18" s="237">
        <v>210000</v>
      </c>
      <c r="N18" s="124" t="s">
        <v>256</v>
      </c>
      <c r="O18" s="121" t="s">
        <v>257</v>
      </c>
      <c r="P18" s="124" t="s">
        <v>293</v>
      </c>
      <c r="Q18" s="121" t="s">
        <v>293</v>
      </c>
      <c r="R18" s="125" t="s">
        <v>245</v>
      </c>
      <c r="S18" s="125" t="s">
        <v>117</v>
      </c>
    </row>
    <row r="19" spans="1:19" ht="29.5" x14ac:dyDescent="0.75">
      <c r="A19" s="47">
        <f t="shared" si="0"/>
        <v>14</v>
      </c>
      <c r="B19" s="58" t="s">
        <v>249</v>
      </c>
      <c r="C19" s="119" t="s">
        <v>261</v>
      </c>
      <c r="D19" s="120">
        <v>70993491</v>
      </c>
      <c r="E19" s="120">
        <v>107511584</v>
      </c>
      <c r="F19" s="121">
        <v>600043614</v>
      </c>
      <c r="G19" s="59" t="s">
        <v>258</v>
      </c>
      <c r="H19" s="59" t="str">
        <f>'Pokyny, info'!$A$12</f>
        <v>Středočeský</v>
      </c>
      <c r="I19" s="59" t="s">
        <v>132</v>
      </c>
      <c r="J19" s="59" t="s">
        <v>251</v>
      </c>
      <c r="K19" s="59" t="s">
        <v>259</v>
      </c>
      <c r="L19" s="236">
        <v>450000</v>
      </c>
      <c r="M19" s="237">
        <v>315000</v>
      </c>
      <c r="N19" s="124" t="s">
        <v>260</v>
      </c>
      <c r="O19" s="121" t="s">
        <v>256</v>
      </c>
      <c r="P19" s="124" t="s">
        <v>293</v>
      </c>
      <c r="Q19" s="121" t="s">
        <v>293</v>
      </c>
      <c r="R19" s="125" t="s">
        <v>245</v>
      </c>
      <c r="S19" s="125" t="s">
        <v>117</v>
      </c>
    </row>
    <row r="20" spans="1:19" ht="59" x14ac:dyDescent="0.75">
      <c r="A20" s="47">
        <f t="shared" si="0"/>
        <v>15</v>
      </c>
      <c r="B20" s="58" t="s">
        <v>269</v>
      </c>
      <c r="C20" s="119" t="s">
        <v>270</v>
      </c>
      <c r="D20" s="120" t="s">
        <v>271</v>
      </c>
      <c r="E20" s="120">
        <v>181067234</v>
      </c>
      <c r="F20" s="121">
        <v>691007420</v>
      </c>
      <c r="G20" s="59" t="s">
        <v>272</v>
      </c>
      <c r="H20" s="59" t="str">
        <f>'Pokyny, info'!$A$12</f>
        <v>Středočeský</v>
      </c>
      <c r="I20" s="59" t="s">
        <v>132</v>
      </c>
      <c r="J20" s="59" t="s">
        <v>195</v>
      </c>
      <c r="K20" s="59" t="s">
        <v>273</v>
      </c>
      <c r="L20" s="236">
        <v>1000000</v>
      </c>
      <c r="M20" s="237">
        <f>L20*'Pokyny, info'!$C$12</f>
        <v>700000</v>
      </c>
      <c r="N20" s="124" t="s">
        <v>274</v>
      </c>
      <c r="O20" s="121" t="s">
        <v>275</v>
      </c>
      <c r="P20" s="124" t="s">
        <v>116</v>
      </c>
      <c r="Q20" s="121" t="s">
        <v>116</v>
      </c>
      <c r="R20" s="125" t="s">
        <v>276</v>
      </c>
      <c r="S20" s="125" t="s">
        <v>117</v>
      </c>
    </row>
    <row r="21" spans="1:19" ht="29.5" x14ac:dyDescent="0.75">
      <c r="A21" s="57">
        <f t="shared" si="0"/>
        <v>16</v>
      </c>
      <c r="B21" s="58" t="s">
        <v>326</v>
      </c>
      <c r="C21" s="119" t="s">
        <v>327</v>
      </c>
      <c r="D21" s="120" t="s">
        <v>116</v>
      </c>
      <c r="E21" s="120" t="s">
        <v>116</v>
      </c>
      <c r="F21" s="121" t="s">
        <v>116</v>
      </c>
      <c r="G21" s="59" t="s">
        <v>328</v>
      </c>
      <c r="H21" s="59" t="str">
        <f>'Pokyny, info'!$A$12</f>
        <v>Středočeský</v>
      </c>
      <c r="I21" s="59" t="s">
        <v>132</v>
      </c>
      <c r="J21" s="59" t="s">
        <v>329</v>
      </c>
      <c r="K21" s="59" t="s">
        <v>330</v>
      </c>
      <c r="L21" s="236">
        <v>20000000</v>
      </c>
      <c r="M21" s="237">
        <v>14000000</v>
      </c>
      <c r="N21" s="124" t="s">
        <v>331</v>
      </c>
      <c r="O21" s="121" t="s">
        <v>287</v>
      </c>
      <c r="P21" s="124" t="s">
        <v>332</v>
      </c>
      <c r="Q21" s="121" t="s">
        <v>333</v>
      </c>
      <c r="R21" s="125" t="s">
        <v>334</v>
      </c>
      <c r="S21" s="125" t="s">
        <v>117</v>
      </c>
    </row>
    <row r="22" spans="1:19" ht="44.25" x14ac:dyDescent="0.75">
      <c r="A22" s="57">
        <f t="shared" si="0"/>
        <v>17</v>
      </c>
      <c r="B22" s="58" t="s">
        <v>306</v>
      </c>
      <c r="C22" s="119" t="s">
        <v>307</v>
      </c>
      <c r="D22" s="120">
        <v>14364425</v>
      </c>
      <c r="E22" s="120">
        <v>181127598</v>
      </c>
      <c r="F22" s="121">
        <v>691015635</v>
      </c>
      <c r="G22" s="59" t="s">
        <v>335</v>
      </c>
      <c r="H22" s="59" t="str">
        <f>'Pokyny, info'!$A$12</f>
        <v>Středočeský</v>
      </c>
      <c r="I22" s="59" t="s">
        <v>132</v>
      </c>
      <c r="J22" s="59" t="s">
        <v>132</v>
      </c>
      <c r="K22" s="59" t="s">
        <v>336</v>
      </c>
      <c r="L22" s="236">
        <v>30000000</v>
      </c>
      <c r="M22" s="237">
        <v>21000000</v>
      </c>
      <c r="N22" s="124" t="s">
        <v>310</v>
      </c>
      <c r="O22" s="121" t="s">
        <v>311</v>
      </c>
      <c r="P22" s="124" t="s">
        <v>337</v>
      </c>
      <c r="Q22" s="121" t="s">
        <v>293</v>
      </c>
      <c r="R22" s="125" t="s">
        <v>117</v>
      </c>
      <c r="S22" s="125" t="s">
        <v>117</v>
      </c>
    </row>
    <row r="23" spans="1:19" ht="44.25" x14ac:dyDescent="0.75">
      <c r="A23" s="57">
        <f t="shared" si="0"/>
        <v>18</v>
      </c>
      <c r="B23" s="58" t="s">
        <v>306</v>
      </c>
      <c r="C23" s="119" t="s">
        <v>307</v>
      </c>
      <c r="D23" s="120">
        <v>14364425</v>
      </c>
      <c r="E23" s="120">
        <v>181127598</v>
      </c>
      <c r="F23" s="121">
        <v>691015635</v>
      </c>
      <c r="G23" s="59" t="s">
        <v>313</v>
      </c>
      <c r="H23" s="59" t="str">
        <f>'Pokyny, info'!$A$12</f>
        <v>Středočeský</v>
      </c>
      <c r="I23" s="59" t="s">
        <v>132</v>
      </c>
      <c r="J23" s="59" t="s">
        <v>132</v>
      </c>
      <c r="K23" s="59" t="s">
        <v>314</v>
      </c>
      <c r="L23" s="236">
        <v>10000000</v>
      </c>
      <c r="M23" s="237">
        <v>7000000</v>
      </c>
      <c r="N23" s="124" t="s">
        <v>310</v>
      </c>
      <c r="O23" s="121" t="s">
        <v>311</v>
      </c>
      <c r="P23" s="124" t="s">
        <v>337</v>
      </c>
      <c r="Q23" s="121" t="s">
        <v>293</v>
      </c>
      <c r="R23" s="125" t="s">
        <v>117</v>
      </c>
      <c r="S23" s="125" t="s">
        <v>117</v>
      </c>
    </row>
    <row r="24" spans="1:19" ht="44.25" x14ac:dyDescent="0.75">
      <c r="A24" s="57">
        <f t="shared" si="0"/>
        <v>19</v>
      </c>
      <c r="B24" s="58" t="s">
        <v>306</v>
      </c>
      <c r="C24" s="119" t="s">
        <v>307</v>
      </c>
      <c r="D24" s="120">
        <v>14364425</v>
      </c>
      <c r="E24" s="120">
        <v>181127598</v>
      </c>
      <c r="F24" s="121">
        <v>691015635</v>
      </c>
      <c r="G24" s="59" t="s">
        <v>315</v>
      </c>
      <c r="H24" s="59" t="str">
        <f>'Pokyny, info'!$A$12</f>
        <v>Středočeský</v>
      </c>
      <c r="I24" s="59" t="s">
        <v>132</v>
      </c>
      <c r="J24" s="59" t="s">
        <v>132</v>
      </c>
      <c r="K24" s="59" t="s">
        <v>316</v>
      </c>
      <c r="L24" s="236">
        <v>5000000</v>
      </c>
      <c r="M24" s="237">
        <v>3500000</v>
      </c>
      <c r="N24" s="124" t="s">
        <v>310</v>
      </c>
      <c r="O24" s="121" t="s">
        <v>311</v>
      </c>
      <c r="P24" s="124" t="s">
        <v>337</v>
      </c>
      <c r="Q24" s="121" t="s">
        <v>293</v>
      </c>
      <c r="R24" s="125" t="s">
        <v>117</v>
      </c>
      <c r="S24" s="125" t="s">
        <v>117</v>
      </c>
    </row>
    <row r="25" spans="1:19" ht="44.25" x14ac:dyDescent="0.75">
      <c r="A25" s="57">
        <f t="shared" si="0"/>
        <v>20</v>
      </c>
      <c r="B25" s="58" t="s">
        <v>306</v>
      </c>
      <c r="C25" s="119" t="s">
        <v>307</v>
      </c>
      <c r="D25" s="120">
        <v>14364425</v>
      </c>
      <c r="E25" s="120">
        <v>181127598</v>
      </c>
      <c r="F25" s="121">
        <v>691015635</v>
      </c>
      <c r="G25" s="59" t="s">
        <v>338</v>
      </c>
      <c r="H25" s="59" t="str">
        <f>'Pokyny, info'!$A$12</f>
        <v>Středočeský</v>
      </c>
      <c r="I25" s="59" t="s">
        <v>132</v>
      </c>
      <c r="J25" s="59" t="s">
        <v>132</v>
      </c>
      <c r="K25" s="59" t="s">
        <v>338</v>
      </c>
      <c r="L25" s="236">
        <v>10000000</v>
      </c>
      <c r="M25" s="237">
        <v>7000000</v>
      </c>
      <c r="N25" s="124" t="s">
        <v>310</v>
      </c>
      <c r="O25" s="121" t="s">
        <v>311</v>
      </c>
      <c r="P25" s="124" t="s">
        <v>337</v>
      </c>
      <c r="Q25" s="121" t="s">
        <v>293</v>
      </c>
      <c r="R25" s="125" t="s">
        <v>117</v>
      </c>
      <c r="S25" s="125" t="s">
        <v>117</v>
      </c>
    </row>
    <row r="26" spans="1:19" ht="44.25" x14ac:dyDescent="0.75">
      <c r="A26" s="57">
        <f t="shared" si="0"/>
        <v>21</v>
      </c>
      <c r="B26" s="58" t="s">
        <v>306</v>
      </c>
      <c r="C26" s="119" t="s">
        <v>307</v>
      </c>
      <c r="D26" s="120">
        <v>14364425</v>
      </c>
      <c r="E26" s="120">
        <v>181127598</v>
      </c>
      <c r="F26" s="121">
        <v>691015635</v>
      </c>
      <c r="G26" s="59" t="s">
        <v>339</v>
      </c>
      <c r="H26" s="59" t="str">
        <f>'Pokyny, info'!$A$12</f>
        <v>Středočeský</v>
      </c>
      <c r="I26" s="59" t="s">
        <v>132</v>
      </c>
      <c r="J26" s="59" t="s">
        <v>132</v>
      </c>
      <c r="K26" s="59" t="s">
        <v>340</v>
      </c>
      <c r="L26" s="236">
        <v>50000000</v>
      </c>
      <c r="M26" s="237">
        <v>35000000</v>
      </c>
      <c r="N26" s="124" t="s">
        <v>310</v>
      </c>
      <c r="O26" s="121" t="s">
        <v>311</v>
      </c>
      <c r="P26" s="124" t="s">
        <v>337</v>
      </c>
      <c r="Q26" s="121" t="s">
        <v>293</v>
      </c>
      <c r="R26" s="125" t="s">
        <v>117</v>
      </c>
      <c r="S26" s="125" t="s">
        <v>117</v>
      </c>
    </row>
    <row r="27" spans="1:19" ht="63" customHeight="1" x14ac:dyDescent="0.75">
      <c r="A27" s="47">
        <f t="shared" si="0"/>
        <v>22</v>
      </c>
      <c r="B27" s="44" t="s">
        <v>390</v>
      </c>
      <c r="C27" s="45" t="s">
        <v>130</v>
      </c>
      <c r="D27" s="50" t="s">
        <v>264</v>
      </c>
      <c r="E27" s="50" t="s">
        <v>264</v>
      </c>
      <c r="F27" s="51" t="s">
        <v>264</v>
      </c>
      <c r="G27" s="43" t="s">
        <v>341</v>
      </c>
      <c r="H27" s="43" t="str">
        <f>'[2]Pokyny, info'!$A$12</f>
        <v>Středočeský</v>
      </c>
      <c r="I27" s="43" t="s">
        <v>132</v>
      </c>
      <c r="J27" s="43" t="s">
        <v>132</v>
      </c>
      <c r="K27" s="43" t="s">
        <v>342</v>
      </c>
      <c r="L27" s="234">
        <v>200000000</v>
      </c>
      <c r="M27" s="235">
        <f>L27*'Pokyny, info'!$C$12</f>
        <v>140000000</v>
      </c>
      <c r="N27" s="53">
        <v>2023</v>
      </c>
      <c r="O27" s="51">
        <v>2027</v>
      </c>
      <c r="P27" s="53" t="s">
        <v>337</v>
      </c>
      <c r="Q27" s="51" t="s">
        <v>293</v>
      </c>
      <c r="R27" s="140" t="s">
        <v>451</v>
      </c>
      <c r="S27" s="140" t="s">
        <v>135</v>
      </c>
    </row>
    <row r="28" spans="1:19" ht="44.25" x14ac:dyDescent="0.75">
      <c r="A28" s="47">
        <f t="shared" si="0"/>
        <v>23</v>
      </c>
      <c r="B28" s="167" t="s">
        <v>412</v>
      </c>
      <c r="C28" s="168" t="s">
        <v>413</v>
      </c>
      <c r="D28" s="169">
        <v>70998582</v>
      </c>
      <c r="E28" s="169">
        <v>107516781</v>
      </c>
      <c r="F28" s="170">
        <v>600052681</v>
      </c>
      <c r="G28" s="171" t="s">
        <v>414</v>
      </c>
      <c r="H28" s="172" t="s">
        <v>93</v>
      </c>
      <c r="I28" s="173" t="s">
        <v>132</v>
      </c>
      <c r="J28" s="172" t="s">
        <v>394</v>
      </c>
      <c r="K28" s="171" t="s">
        <v>414</v>
      </c>
      <c r="L28" s="241">
        <v>2000000</v>
      </c>
      <c r="M28" s="242">
        <f>L28*0.7</f>
        <v>1400000</v>
      </c>
      <c r="N28" s="174">
        <v>2022</v>
      </c>
      <c r="O28" s="170">
        <v>2027</v>
      </c>
      <c r="P28" s="174"/>
      <c r="Q28" s="170" t="s">
        <v>408</v>
      </c>
      <c r="R28" s="172" t="s">
        <v>117</v>
      </c>
      <c r="S28" s="172" t="s">
        <v>117</v>
      </c>
    </row>
    <row r="29" spans="1:19" ht="76.75" customHeight="1" x14ac:dyDescent="0.75">
      <c r="A29" s="166">
        <v>24</v>
      </c>
      <c r="B29" s="159" t="s">
        <v>436</v>
      </c>
      <c r="C29" s="160" t="s">
        <v>437</v>
      </c>
      <c r="D29" s="160">
        <v>71003517</v>
      </c>
      <c r="E29" s="160" t="s">
        <v>444</v>
      </c>
      <c r="F29" s="161">
        <v>600047768</v>
      </c>
      <c r="G29" s="162" t="s">
        <v>445</v>
      </c>
      <c r="H29" s="162" t="s">
        <v>439</v>
      </c>
      <c r="I29" s="163" t="s">
        <v>132</v>
      </c>
      <c r="J29" s="162" t="s">
        <v>440</v>
      </c>
      <c r="K29" s="163" t="s">
        <v>446</v>
      </c>
      <c r="L29" s="243">
        <v>100000000</v>
      </c>
      <c r="M29" s="244">
        <f>L29/100*70</f>
        <v>70000000</v>
      </c>
      <c r="N29" s="164">
        <v>2026</v>
      </c>
      <c r="O29" s="165">
        <v>2030</v>
      </c>
      <c r="P29" s="164" t="s">
        <v>116</v>
      </c>
      <c r="Q29" s="165"/>
      <c r="R29" s="166" t="s">
        <v>344</v>
      </c>
      <c r="S29" s="166" t="s">
        <v>117</v>
      </c>
    </row>
    <row r="30" spans="1:19" x14ac:dyDescent="0.75">
      <c r="A30" s="57"/>
      <c r="B30" s="58"/>
      <c r="C30" s="119"/>
      <c r="D30" s="120"/>
      <c r="E30" s="120"/>
      <c r="F30" s="121"/>
      <c r="G30" s="59"/>
      <c r="H30" s="59"/>
      <c r="I30" s="59"/>
      <c r="J30" s="59"/>
      <c r="K30" s="59"/>
      <c r="L30" s="122"/>
      <c r="M30" s="123"/>
      <c r="N30" s="124"/>
      <c r="O30" s="121"/>
      <c r="P30" s="124"/>
      <c r="Q30" s="121"/>
      <c r="R30" s="125"/>
      <c r="S30" s="125"/>
    </row>
    <row r="31" spans="1:19" ht="15.5" thickBot="1" x14ac:dyDescent="0.9">
      <c r="A31" s="126"/>
      <c r="B31" s="127"/>
      <c r="C31" s="128"/>
      <c r="D31" s="129"/>
      <c r="E31" s="129"/>
      <c r="F31" s="130"/>
      <c r="G31" s="131"/>
      <c r="H31" s="131"/>
      <c r="I31" s="131"/>
      <c r="J31" s="131"/>
      <c r="K31" s="131"/>
      <c r="L31" s="132"/>
      <c r="M31" s="133"/>
      <c r="N31" s="134"/>
      <c r="O31" s="130"/>
      <c r="P31" s="134"/>
      <c r="Q31" s="130"/>
      <c r="R31" s="135"/>
      <c r="S31" s="135"/>
    </row>
    <row r="33" spans="1:11" x14ac:dyDescent="0.75">
      <c r="E33" s="56" t="s">
        <v>434</v>
      </c>
      <c r="F33" s="56"/>
    </row>
    <row r="35" spans="1:11" x14ac:dyDescent="0.75">
      <c r="A35" t="s">
        <v>460</v>
      </c>
      <c r="K35" t="s">
        <v>286</v>
      </c>
    </row>
    <row r="36" spans="1:11" x14ac:dyDescent="0.75">
      <c r="K36" t="s">
        <v>393</v>
      </c>
    </row>
    <row r="40" spans="1:11" x14ac:dyDescent="0.75">
      <c r="A40" t="s">
        <v>34</v>
      </c>
    </row>
    <row r="41" spans="1:11" x14ac:dyDescent="0.75">
      <c r="A41" t="s">
        <v>435</v>
      </c>
    </row>
    <row r="42" spans="1:11" x14ac:dyDescent="0.75">
      <c r="A42" t="s">
        <v>112</v>
      </c>
    </row>
    <row r="44" spans="1:11" x14ac:dyDescent="0.75">
      <c r="A44" t="s">
        <v>36</v>
      </c>
    </row>
    <row r="46" spans="1:11" x14ac:dyDescent="0.75">
      <c r="A46" t="s">
        <v>37</v>
      </c>
    </row>
    <row r="48" spans="1:11" x14ac:dyDescent="0.75">
      <c r="A48" t="s">
        <v>38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61"/>
  <sheetViews>
    <sheetView zoomScale="60" zoomScaleNormal="60" zoomScaleSheetLayoutView="43" workbookViewId="0">
      <pane xSplit="2" ySplit="4" topLeftCell="C118" activePane="bottomRight" state="frozen"/>
      <selection pane="topRight" activeCell="C1" sqref="C1"/>
      <selection pane="bottomLeft" activeCell="A5" sqref="A5"/>
      <selection pane="bottomRight" activeCell="G128" sqref="G128"/>
    </sheetView>
  </sheetViews>
  <sheetFormatPr defaultColWidth="9.2265625" defaultRowHeight="14.75" x14ac:dyDescent="0.75"/>
  <cols>
    <col min="1" max="1" width="6.54296875" style="83" customWidth="1"/>
    <col min="2" max="2" width="20.2265625" style="83" bestFit="1" customWidth="1"/>
    <col min="3" max="3" width="23.54296875" style="83" bestFit="1" customWidth="1"/>
    <col min="4" max="4" width="10.2265625" style="83" bestFit="1" customWidth="1"/>
    <col min="5" max="5" width="11.76953125" style="83" customWidth="1"/>
    <col min="6" max="6" width="11.2265625" style="83" bestFit="1" customWidth="1"/>
    <col min="7" max="7" width="19.2265625" style="83" customWidth="1"/>
    <col min="8" max="9" width="14.2265625" style="83" customWidth="1"/>
    <col min="10" max="10" width="14.76953125" style="83" customWidth="1"/>
    <col min="11" max="11" width="45" style="83" customWidth="1"/>
    <col min="12" max="12" width="17.453125" style="111" customWidth="1"/>
    <col min="13" max="13" width="18.26953125" style="111" customWidth="1"/>
    <col min="14" max="15" width="9.2265625" style="83"/>
    <col min="16" max="16" width="8.453125" style="83" customWidth="1"/>
    <col min="17" max="19" width="10.453125" style="83" customWidth="1"/>
    <col min="20" max="21" width="13.453125" style="83" customWidth="1"/>
    <col min="22" max="23" width="14" style="83" customWidth="1"/>
    <col min="24" max="24" width="12.2265625" style="83" customWidth="1"/>
    <col min="25" max="25" width="15.453125" style="83" customWidth="1"/>
    <col min="26" max="26" width="10.2265625" style="83" customWidth="1"/>
    <col min="27" max="16384" width="9.2265625" style="83"/>
  </cols>
  <sheetData>
    <row r="1" spans="1:26" ht="18" customHeight="1" thickBot="1" x14ac:dyDescent="1.05">
      <c r="A1" s="287" t="s">
        <v>39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9"/>
    </row>
    <row r="2" spans="1:26" ht="29.15" customHeight="1" thickBot="1" x14ac:dyDescent="0.9">
      <c r="A2" s="290" t="s">
        <v>11</v>
      </c>
      <c r="B2" s="318" t="s">
        <v>12</v>
      </c>
      <c r="C2" s="319"/>
      <c r="D2" s="319"/>
      <c r="E2" s="319"/>
      <c r="F2" s="320"/>
      <c r="G2" s="297" t="s">
        <v>13</v>
      </c>
      <c r="H2" s="339" t="s">
        <v>40</v>
      </c>
      <c r="I2" s="342" t="s">
        <v>69</v>
      </c>
      <c r="J2" s="300" t="s">
        <v>15</v>
      </c>
      <c r="K2" s="315" t="s">
        <v>16</v>
      </c>
      <c r="L2" s="321" t="s">
        <v>426</v>
      </c>
      <c r="M2" s="322"/>
      <c r="N2" s="323" t="s">
        <v>427</v>
      </c>
      <c r="O2" s="324"/>
      <c r="P2" s="309" t="s">
        <v>428</v>
      </c>
      <c r="Q2" s="310"/>
      <c r="R2" s="310"/>
      <c r="S2" s="310"/>
      <c r="T2" s="310"/>
      <c r="U2" s="310"/>
      <c r="V2" s="310"/>
      <c r="W2" s="311"/>
      <c r="X2" s="311"/>
      <c r="Y2" s="325" t="s">
        <v>20</v>
      </c>
      <c r="Z2" s="326"/>
    </row>
    <row r="3" spans="1:26" ht="14.9" customHeight="1" x14ac:dyDescent="0.75">
      <c r="A3" s="291"/>
      <c r="B3" s="312" t="s">
        <v>21</v>
      </c>
      <c r="C3" s="293" t="s">
        <v>22</v>
      </c>
      <c r="D3" s="293" t="s">
        <v>23</v>
      </c>
      <c r="E3" s="293" t="s">
        <v>24</v>
      </c>
      <c r="F3" s="295" t="s">
        <v>25</v>
      </c>
      <c r="G3" s="298"/>
      <c r="H3" s="340"/>
      <c r="I3" s="343"/>
      <c r="J3" s="301"/>
      <c r="K3" s="316"/>
      <c r="L3" s="331" t="s">
        <v>26</v>
      </c>
      <c r="M3" s="333" t="s">
        <v>85</v>
      </c>
      <c r="N3" s="335" t="s">
        <v>27</v>
      </c>
      <c r="O3" s="337" t="s">
        <v>28</v>
      </c>
      <c r="P3" s="290" t="s">
        <v>41</v>
      </c>
      <c r="Q3" s="314"/>
      <c r="R3" s="314"/>
      <c r="S3" s="315"/>
      <c r="T3" s="303" t="s">
        <v>42</v>
      </c>
      <c r="U3" s="305" t="s">
        <v>429</v>
      </c>
      <c r="V3" s="305" t="s">
        <v>84</v>
      </c>
      <c r="W3" s="303" t="s">
        <v>43</v>
      </c>
      <c r="X3" s="307" t="s">
        <v>71</v>
      </c>
      <c r="Y3" s="327" t="s">
        <v>31</v>
      </c>
      <c r="Z3" s="329" t="s">
        <v>32</v>
      </c>
    </row>
    <row r="4" spans="1:26" ht="80.150000000000006" customHeight="1" thickBot="1" x14ac:dyDescent="0.9">
      <c r="A4" s="292"/>
      <c r="B4" s="313"/>
      <c r="C4" s="294"/>
      <c r="D4" s="294"/>
      <c r="E4" s="294"/>
      <c r="F4" s="296"/>
      <c r="G4" s="299"/>
      <c r="H4" s="341"/>
      <c r="I4" s="344"/>
      <c r="J4" s="302"/>
      <c r="K4" s="317"/>
      <c r="L4" s="332"/>
      <c r="M4" s="334"/>
      <c r="N4" s="336"/>
      <c r="O4" s="338"/>
      <c r="P4" s="80" t="s">
        <v>63</v>
      </c>
      <c r="Q4" s="81" t="s">
        <v>430</v>
      </c>
      <c r="R4" s="81" t="s">
        <v>431</v>
      </c>
      <c r="S4" s="82" t="s">
        <v>432</v>
      </c>
      <c r="T4" s="304"/>
      <c r="U4" s="306"/>
      <c r="V4" s="306"/>
      <c r="W4" s="304"/>
      <c r="X4" s="308"/>
      <c r="Y4" s="328"/>
      <c r="Z4" s="330"/>
    </row>
    <row r="5" spans="1:26" ht="31.2" customHeight="1" x14ac:dyDescent="0.75">
      <c r="A5" s="150">
        <v>1</v>
      </c>
      <c r="B5" s="197" t="s">
        <v>114</v>
      </c>
      <c r="C5" s="197" t="s">
        <v>115</v>
      </c>
      <c r="D5" s="198">
        <v>70998574</v>
      </c>
      <c r="E5" s="199">
        <v>241199</v>
      </c>
      <c r="F5" s="199">
        <v>600053091</v>
      </c>
      <c r="G5" s="200" t="s">
        <v>395</v>
      </c>
      <c r="H5" s="201" t="s">
        <v>93</v>
      </c>
      <c r="I5" s="201" t="s">
        <v>132</v>
      </c>
      <c r="J5" s="201" t="s">
        <v>394</v>
      </c>
      <c r="K5" s="197" t="s">
        <v>396</v>
      </c>
      <c r="L5" s="202">
        <v>70000000</v>
      </c>
      <c r="M5" s="203">
        <f>L5*0.7</f>
        <v>49000000</v>
      </c>
      <c r="N5" s="198">
        <v>2025</v>
      </c>
      <c r="O5" s="198">
        <v>2027</v>
      </c>
      <c r="P5" s="198" t="s">
        <v>116</v>
      </c>
      <c r="Q5" s="198" t="s">
        <v>116</v>
      </c>
      <c r="R5" s="198" t="s">
        <v>116</v>
      </c>
      <c r="S5" s="198" t="s">
        <v>116</v>
      </c>
      <c r="T5" s="198" t="s">
        <v>116</v>
      </c>
      <c r="U5" s="198" t="s">
        <v>116</v>
      </c>
      <c r="V5" s="198" t="s">
        <v>116</v>
      </c>
      <c r="W5" s="198" t="s">
        <v>116</v>
      </c>
      <c r="X5" s="198" t="s">
        <v>116</v>
      </c>
      <c r="Y5" s="198" t="s">
        <v>397</v>
      </c>
      <c r="Z5" s="204" t="s">
        <v>117</v>
      </c>
    </row>
    <row r="6" spans="1:26" ht="41.7" customHeight="1" x14ac:dyDescent="0.75">
      <c r="A6" s="151">
        <v>2</v>
      </c>
      <c r="B6" s="90" t="s">
        <v>114</v>
      </c>
      <c r="C6" s="90" t="s">
        <v>115</v>
      </c>
      <c r="D6" s="95">
        <v>70998574</v>
      </c>
      <c r="E6" s="137">
        <v>241199</v>
      </c>
      <c r="F6" s="137">
        <v>600053091</v>
      </c>
      <c r="G6" s="93" t="s">
        <v>118</v>
      </c>
      <c r="H6" s="91" t="s">
        <v>93</v>
      </c>
      <c r="I6" s="91" t="s">
        <v>132</v>
      </c>
      <c r="J6" s="91" t="s">
        <v>394</v>
      </c>
      <c r="K6" s="90" t="s">
        <v>119</v>
      </c>
      <c r="L6" s="205">
        <v>30000000</v>
      </c>
      <c r="M6" s="206">
        <v>21000000</v>
      </c>
      <c r="N6" s="95">
        <v>2025</v>
      </c>
      <c r="O6" s="95">
        <v>2027</v>
      </c>
      <c r="P6" s="95" t="s">
        <v>116</v>
      </c>
      <c r="Q6" s="95" t="s">
        <v>116</v>
      </c>
      <c r="R6" s="95" t="s">
        <v>116</v>
      </c>
      <c r="S6" s="95" t="s">
        <v>116</v>
      </c>
      <c r="T6" s="95" t="s">
        <v>116</v>
      </c>
      <c r="U6" s="95" t="s">
        <v>116</v>
      </c>
      <c r="V6" s="95" t="s">
        <v>116</v>
      </c>
      <c r="W6" s="95" t="s">
        <v>116</v>
      </c>
      <c r="X6" s="95" t="s">
        <v>116</v>
      </c>
      <c r="Y6" s="95" t="s">
        <v>312</v>
      </c>
      <c r="Z6" s="207" t="s">
        <v>117</v>
      </c>
    </row>
    <row r="7" spans="1:26" ht="44.25" x14ac:dyDescent="0.75">
      <c r="A7" s="152">
        <v>3</v>
      </c>
      <c r="B7" s="90" t="s">
        <v>114</v>
      </c>
      <c r="C7" s="90" t="s">
        <v>115</v>
      </c>
      <c r="D7" s="95">
        <v>70998574</v>
      </c>
      <c r="E7" s="137">
        <v>241199</v>
      </c>
      <c r="F7" s="137">
        <v>600053091</v>
      </c>
      <c r="G7" s="93" t="s">
        <v>120</v>
      </c>
      <c r="H7" s="91" t="s">
        <v>93</v>
      </c>
      <c r="I7" s="91" t="s">
        <v>132</v>
      </c>
      <c r="J7" s="91" t="s">
        <v>394</v>
      </c>
      <c r="K7" s="90" t="s">
        <v>120</v>
      </c>
      <c r="L7" s="205">
        <v>2000000</v>
      </c>
      <c r="M7" s="206">
        <v>1400000</v>
      </c>
      <c r="N7" s="95">
        <v>2025</v>
      </c>
      <c r="O7" s="95">
        <v>2027</v>
      </c>
      <c r="P7" s="95"/>
      <c r="Q7" s="95" t="s">
        <v>116</v>
      </c>
      <c r="R7" s="95" t="s">
        <v>116</v>
      </c>
      <c r="S7" s="95"/>
      <c r="T7" s="95"/>
      <c r="U7" s="95"/>
      <c r="V7" s="95" t="s">
        <v>116</v>
      </c>
      <c r="W7" s="95" t="s">
        <v>116</v>
      </c>
      <c r="X7" s="95"/>
      <c r="Y7" s="95" t="s">
        <v>117</v>
      </c>
      <c r="Z7" s="97" t="s">
        <v>117</v>
      </c>
    </row>
    <row r="8" spans="1:26" ht="39" customHeight="1" x14ac:dyDescent="0.75">
      <c r="A8" s="152">
        <v>4</v>
      </c>
      <c r="B8" s="90" t="s">
        <v>114</v>
      </c>
      <c r="C8" s="90" t="s">
        <v>115</v>
      </c>
      <c r="D8" s="95">
        <v>70998574</v>
      </c>
      <c r="E8" s="137">
        <v>241199</v>
      </c>
      <c r="F8" s="137">
        <v>600053091</v>
      </c>
      <c r="G8" s="93" t="s">
        <v>121</v>
      </c>
      <c r="H8" s="91" t="s">
        <v>93</v>
      </c>
      <c r="I8" s="91" t="s">
        <v>132</v>
      </c>
      <c r="J8" s="91" t="s">
        <v>394</v>
      </c>
      <c r="K8" s="90" t="s">
        <v>121</v>
      </c>
      <c r="L8" s="205">
        <v>4000000</v>
      </c>
      <c r="M8" s="206">
        <f t="shared" ref="M8:M9" si="0">L8*0.7</f>
        <v>2800000</v>
      </c>
      <c r="N8" s="95">
        <v>2025</v>
      </c>
      <c r="O8" s="95">
        <v>2027</v>
      </c>
      <c r="P8" s="95"/>
      <c r="Q8" s="95"/>
      <c r="R8" s="95"/>
      <c r="S8" s="95"/>
      <c r="T8" s="95"/>
      <c r="U8" s="95"/>
      <c r="V8" s="95"/>
      <c r="W8" s="95"/>
      <c r="X8" s="95"/>
      <c r="Y8" s="95" t="s">
        <v>117</v>
      </c>
      <c r="Z8" s="97" t="s">
        <v>117</v>
      </c>
    </row>
    <row r="9" spans="1:26" ht="35.700000000000003" customHeight="1" x14ac:dyDescent="0.75">
      <c r="A9" s="152">
        <v>5</v>
      </c>
      <c r="B9" s="90" t="s">
        <v>114</v>
      </c>
      <c r="C9" s="90" t="s">
        <v>115</v>
      </c>
      <c r="D9" s="95">
        <v>70998574</v>
      </c>
      <c r="E9" s="137">
        <v>241199</v>
      </c>
      <c r="F9" s="137">
        <v>600053091</v>
      </c>
      <c r="G9" s="93" t="s">
        <v>122</v>
      </c>
      <c r="H9" s="91" t="s">
        <v>93</v>
      </c>
      <c r="I9" s="91" t="s">
        <v>132</v>
      </c>
      <c r="J9" s="91" t="s">
        <v>394</v>
      </c>
      <c r="K9" s="90" t="s">
        <v>398</v>
      </c>
      <c r="L9" s="205">
        <v>2000000</v>
      </c>
      <c r="M9" s="206">
        <f t="shared" si="0"/>
        <v>1400000</v>
      </c>
      <c r="N9" s="95">
        <v>2025</v>
      </c>
      <c r="O9" s="95">
        <v>2027</v>
      </c>
      <c r="P9" s="95"/>
      <c r="Q9" s="95"/>
      <c r="R9" s="95"/>
      <c r="S9" s="95"/>
      <c r="T9" s="95"/>
      <c r="U9" s="95"/>
      <c r="V9" s="95"/>
      <c r="W9" s="95"/>
      <c r="X9" s="95"/>
      <c r="Y9" s="95" t="s">
        <v>117</v>
      </c>
      <c r="Z9" s="208" t="s">
        <v>117</v>
      </c>
    </row>
    <row r="10" spans="1:26" ht="52.5" customHeight="1" x14ac:dyDescent="0.75">
      <c r="A10" s="84">
        <f t="shared" ref="A10:A85" si="1">A9+1</f>
        <v>6</v>
      </c>
      <c r="B10" s="85" t="s">
        <v>123</v>
      </c>
      <c r="C10" s="85" t="s">
        <v>124</v>
      </c>
      <c r="D10" s="86">
        <v>70996598</v>
      </c>
      <c r="E10" s="86">
        <v>102274541</v>
      </c>
      <c r="F10" s="86">
        <v>600047423</v>
      </c>
      <c r="G10" s="87" t="s">
        <v>125</v>
      </c>
      <c r="H10" s="85" t="str">
        <f>'Pokyny, info'!$A$12</f>
        <v>Středočeský</v>
      </c>
      <c r="I10" s="85" t="s">
        <v>132</v>
      </c>
      <c r="J10" s="85" t="s">
        <v>126</v>
      </c>
      <c r="K10" s="85" t="s">
        <v>127</v>
      </c>
      <c r="L10" s="227">
        <v>5000000</v>
      </c>
      <c r="M10" s="227">
        <f>L10*'Pokyny, info'!$C$12</f>
        <v>3500000</v>
      </c>
      <c r="N10" s="86" t="s">
        <v>128</v>
      </c>
      <c r="O10" s="86" t="s">
        <v>129</v>
      </c>
      <c r="P10" s="86"/>
      <c r="Q10" s="86"/>
      <c r="R10" s="86"/>
      <c r="S10" s="86"/>
      <c r="T10" s="86"/>
      <c r="U10" s="86"/>
      <c r="V10" s="86" t="s">
        <v>116</v>
      </c>
      <c r="W10" s="86" t="s">
        <v>116</v>
      </c>
      <c r="X10" s="86"/>
      <c r="Y10" s="86" t="s">
        <v>285</v>
      </c>
      <c r="Z10" s="88" t="s">
        <v>135</v>
      </c>
    </row>
    <row r="11" spans="1:26" ht="52.5" customHeight="1" x14ac:dyDescent="0.75">
      <c r="A11" s="89">
        <f t="shared" si="1"/>
        <v>7</v>
      </c>
      <c r="B11" s="90" t="s">
        <v>123</v>
      </c>
      <c r="C11" s="90" t="s">
        <v>124</v>
      </c>
      <c r="D11" s="91">
        <v>70996598</v>
      </c>
      <c r="E11" s="91">
        <v>102274541</v>
      </c>
      <c r="F11" s="92">
        <v>600047423</v>
      </c>
      <c r="G11" s="93" t="s">
        <v>399</v>
      </c>
      <c r="H11" s="92" t="s">
        <v>93</v>
      </c>
      <c r="I11" s="94" t="s">
        <v>132</v>
      </c>
      <c r="J11" s="92" t="s">
        <v>126</v>
      </c>
      <c r="K11" s="91" t="s">
        <v>399</v>
      </c>
      <c r="L11" s="209">
        <v>3500000</v>
      </c>
      <c r="M11" s="209">
        <f>L11*0.7</f>
        <v>2450000</v>
      </c>
      <c r="N11" s="95">
        <v>2025</v>
      </c>
      <c r="O11" s="95">
        <v>2027</v>
      </c>
      <c r="P11" s="96"/>
      <c r="Q11" s="96"/>
      <c r="R11" s="96"/>
      <c r="S11" s="96"/>
      <c r="T11" s="96"/>
      <c r="U11" s="96"/>
      <c r="V11" s="96"/>
      <c r="W11" s="96"/>
      <c r="X11" s="96"/>
      <c r="Y11" s="95" t="s">
        <v>117</v>
      </c>
      <c r="Z11" s="97" t="s">
        <v>117</v>
      </c>
    </row>
    <row r="12" spans="1:26" ht="52.5" customHeight="1" x14ac:dyDescent="0.75">
      <c r="A12" s="89">
        <f t="shared" si="1"/>
        <v>8</v>
      </c>
      <c r="B12" s="90" t="s">
        <v>123</v>
      </c>
      <c r="C12" s="90" t="s">
        <v>124</v>
      </c>
      <c r="D12" s="91">
        <v>70996598</v>
      </c>
      <c r="E12" s="91">
        <v>102274541</v>
      </c>
      <c r="F12" s="92">
        <v>600047423</v>
      </c>
      <c r="G12" s="93" t="s">
        <v>400</v>
      </c>
      <c r="H12" s="92" t="s">
        <v>93</v>
      </c>
      <c r="I12" s="94" t="s">
        <v>132</v>
      </c>
      <c r="J12" s="92" t="s">
        <v>126</v>
      </c>
      <c r="K12" s="90" t="s">
        <v>401</v>
      </c>
      <c r="L12" s="209">
        <v>1500000</v>
      </c>
      <c r="M12" s="209">
        <f t="shared" ref="M12:M15" si="2">L12*0.7</f>
        <v>1050000</v>
      </c>
      <c r="N12" s="95">
        <v>2025</v>
      </c>
      <c r="O12" s="95">
        <v>2027</v>
      </c>
      <c r="P12" s="96"/>
      <c r="Q12" s="96"/>
      <c r="R12" s="96"/>
      <c r="S12" s="96"/>
      <c r="T12" s="96"/>
      <c r="U12" s="96"/>
      <c r="V12" s="96"/>
      <c r="W12" s="96"/>
      <c r="X12" s="96"/>
      <c r="Y12" s="95" t="s">
        <v>117</v>
      </c>
      <c r="Z12" s="97" t="s">
        <v>117</v>
      </c>
    </row>
    <row r="13" spans="1:26" ht="52.5" customHeight="1" x14ac:dyDescent="0.75">
      <c r="A13" s="89">
        <f t="shared" si="1"/>
        <v>9</v>
      </c>
      <c r="B13" s="90" t="s">
        <v>123</v>
      </c>
      <c r="C13" s="90" t="s">
        <v>124</v>
      </c>
      <c r="D13" s="91">
        <v>70996598</v>
      </c>
      <c r="E13" s="91">
        <v>102274541</v>
      </c>
      <c r="F13" s="92">
        <v>600047423</v>
      </c>
      <c r="G13" s="93" t="s">
        <v>402</v>
      </c>
      <c r="H13" s="92" t="s">
        <v>93</v>
      </c>
      <c r="I13" s="94" t="s">
        <v>132</v>
      </c>
      <c r="J13" s="92" t="s">
        <v>126</v>
      </c>
      <c r="K13" s="90" t="s">
        <v>403</v>
      </c>
      <c r="L13" s="209">
        <v>1000000</v>
      </c>
      <c r="M13" s="209">
        <f t="shared" si="2"/>
        <v>700000</v>
      </c>
      <c r="N13" s="95">
        <v>2025</v>
      </c>
      <c r="O13" s="95">
        <v>2027</v>
      </c>
      <c r="P13" s="96"/>
      <c r="Q13" s="96"/>
      <c r="R13" s="96"/>
      <c r="S13" s="96"/>
      <c r="T13" s="96"/>
      <c r="U13" s="96"/>
      <c r="V13" s="96"/>
      <c r="W13" s="96"/>
      <c r="X13" s="96"/>
      <c r="Y13" s="95" t="s">
        <v>117</v>
      </c>
      <c r="Z13" s="97" t="s">
        <v>117</v>
      </c>
    </row>
    <row r="14" spans="1:26" ht="52.5" customHeight="1" x14ac:dyDescent="0.75">
      <c r="A14" s="89">
        <f t="shared" si="1"/>
        <v>10</v>
      </c>
      <c r="B14" s="90" t="s">
        <v>123</v>
      </c>
      <c r="C14" s="90" t="s">
        <v>124</v>
      </c>
      <c r="D14" s="91">
        <v>70996598</v>
      </c>
      <c r="E14" s="91">
        <v>102274541</v>
      </c>
      <c r="F14" s="92">
        <v>600047423</v>
      </c>
      <c r="G14" s="93" t="s">
        <v>404</v>
      </c>
      <c r="H14" s="92" t="s">
        <v>93</v>
      </c>
      <c r="I14" s="94" t="s">
        <v>132</v>
      </c>
      <c r="J14" s="92" t="s">
        <v>126</v>
      </c>
      <c r="K14" s="91" t="s">
        <v>404</v>
      </c>
      <c r="L14" s="209">
        <v>1500000</v>
      </c>
      <c r="M14" s="209">
        <f t="shared" si="2"/>
        <v>1050000</v>
      </c>
      <c r="N14" s="95">
        <v>2025</v>
      </c>
      <c r="O14" s="95">
        <v>2027</v>
      </c>
      <c r="P14" s="96"/>
      <c r="Q14" s="96"/>
      <c r="R14" s="96"/>
      <c r="S14" s="96"/>
      <c r="T14" s="96"/>
      <c r="U14" s="96"/>
      <c r="V14" s="96"/>
      <c r="W14" s="96"/>
      <c r="X14" s="96"/>
      <c r="Y14" s="95" t="s">
        <v>117</v>
      </c>
      <c r="Z14" s="97" t="s">
        <v>117</v>
      </c>
    </row>
    <row r="15" spans="1:26" ht="52.5" customHeight="1" x14ac:dyDescent="0.75">
      <c r="A15" s="89">
        <f t="shared" si="1"/>
        <v>11</v>
      </c>
      <c r="B15" s="90" t="s">
        <v>123</v>
      </c>
      <c r="C15" s="90" t="s">
        <v>124</v>
      </c>
      <c r="D15" s="91">
        <v>70996598</v>
      </c>
      <c r="E15" s="91">
        <v>102274541</v>
      </c>
      <c r="F15" s="92">
        <v>600047423</v>
      </c>
      <c r="G15" s="93" t="s">
        <v>405</v>
      </c>
      <c r="H15" s="92" t="s">
        <v>93</v>
      </c>
      <c r="I15" s="94" t="s">
        <v>132</v>
      </c>
      <c r="J15" s="92" t="s">
        <v>126</v>
      </c>
      <c r="K15" s="90" t="s">
        <v>405</v>
      </c>
      <c r="L15" s="209">
        <v>3500000</v>
      </c>
      <c r="M15" s="209">
        <f t="shared" si="2"/>
        <v>2450000</v>
      </c>
      <c r="N15" s="95">
        <v>2025</v>
      </c>
      <c r="O15" s="95">
        <v>2027</v>
      </c>
      <c r="P15" s="96"/>
      <c r="Q15" s="96"/>
      <c r="R15" s="96"/>
      <c r="S15" s="96"/>
      <c r="T15" s="96"/>
      <c r="U15" s="96"/>
      <c r="V15" s="96"/>
      <c r="W15" s="96"/>
      <c r="X15" s="96"/>
      <c r="Y15" s="95" t="s">
        <v>117</v>
      </c>
      <c r="Z15" s="97" t="s">
        <v>117</v>
      </c>
    </row>
    <row r="16" spans="1:26" ht="52.5" customHeight="1" x14ac:dyDescent="0.75">
      <c r="A16" s="89">
        <f t="shared" si="1"/>
        <v>12</v>
      </c>
      <c r="B16" s="90" t="s">
        <v>123</v>
      </c>
      <c r="C16" s="90" t="s">
        <v>124</v>
      </c>
      <c r="D16" s="91">
        <v>70996598</v>
      </c>
      <c r="E16" s="91">
        <v>102274541</v>
      </c>
      <c r="F16" s="92">
        <v>600047423</v>
      </c>
      <c r="G16" s="93" t="s">
        <v>406</v>
      </c>
      <c r="H16" s="92" t="s">
        <v>93</v>
      </c>
      <c r="I16" s="94" t="s">
        <v>132</v>
      </c>
      <c r="J16" s="92" t="s">
        <v>126</v>
      </c>
      <c r="K16" s="90" t="s">
        <v>406</v>
      </c>
      <c r="L16" s="209">
        <v>3500000</v>
      </c>
      <c r="M16" s="209">
        <f>L16*0.7</f>
        <v>2450000</v>
      </c>
      <c r="N16" s="95">
        <v>2025</v>
      </c>
      <c r="O16" s="95">
        <v>2027</v>
      </c>
      <c r="P16" s="96"/>
      <c r="Q16" s="96"/>
      <c r="R16" s="96"/>
      <c r="S16" s="96"/>
      <c r="T16" s="96"/>
      <c r="U16" s="96"/>
      <c r="V16" s="96"/>
      <c r="W16" s="96"/>
      <c r="X16" s="96"/>
      <c r="Y16" s="95" t="s">
        <v>117</v>
      </c>
      <c r="Z16" s="97" t="s">
        <v>117</v>
      </c>
    </row>
    <row r="17" spans="1:27" ht="52.5" customHeight="1" thickBot="1" x14ac:dyDescent="0.9">
      <c r="A17" s="89">
        <f t="shared" si="1"/>
        <v>13</v>
      </c>
      <c r="B17" s="90" t="s">
        <v>123</v>
      </c>
      <c r="C17" s="90" t="s">
        <v>124</v>
      </c>
      <c r="D17" s="91">
        <v>70996598</v>
      </c>
      <c r="E17" s="91">
        <v>102274541</v>
      </c>
      <c r="F17" s="92">
        <v>600047423</v>
      </c>
      <c r="G17" s="93" t="s">
        <v>407</v>
      </c>
      <c r="H17" s="92" t="s">
        <v>93</v>
      </c>
      <c r="I17" s="94" t="s">
        <v>132</v>
      </c>
      <c r="J17" s="92" t="s">
        <v>126</v>
      </c>
      <c r="K17" s="91" t="s">
        <v>407</v>
      </c>
      <c r="L17" s="209">
        <v>2500000</v>
      </c>
      <c r="M17" s="209">
        <f>L17*0.7</f>
        <v>1750000</v>
      </c>
      <c r="N17" s="95">
        <v>2025</v>
      </c>
      <c r="O17" s="95">
        <v>2027</v>
      </c>
      <c r="P17" s="95"/>
      <c r="Q17" s="95"/>
      <c r="R17" s="95"/>
      <c r="S17" s="95" t="s">
        <v>408</v>
      </c>
      <c r="T17" s="95"/>
      <c r="U17" s="95"/>
      <c r="V17" s="95"/>
      <c r="W17" s="95"/>
      <c r="X17" s="95" t="s">
        <v>408</v>
      </c>
      <c r="Y17" s="95" t="s">
        <v>117</v>
      </c>
      <c r="Z17" s="98" t="s">
        <v>117</v>
      </c>
    </row>
    <row r="18" spans="1:27" ht="65.7" customHeight="1" x14ac:dyDescent="0.75">
      <c r="A18" s="89">
        <f t="shared" si="1"/>
        <v>14</v>
      </c>
      <c r="B18" s="85" t="s">
        <v>157</v>
      </c>
      <c r="C18" s="85" t="s">
        <v>130</v>
      </c>
      <c r="D18" s="86">
        <v>71009922</v>
      </c>
      <c r="E18" s="86">
        <v>102274932</v>
      </c>
      <c r="F18" s="86">
        <v>600047644</v>
      </c>
      <c r="G18" s="87" t="s">
        <v>158</v>
      </c>
      <c r="H18" s="85" t="str">
        <f>'Pokyny, info'!$A$12</f>
        <v>Středočeský</v>
      </c>
      <c r="I18" s="85" t="s">
        <v>159</v>
      </c>
      <c r="J18" s="85" t="s">
        <v>132</v>
      </c>
      <c r="K18" s="85" t="s">
        <v>158</v>
      </c>
      <c r="L18" s="227">
        <v>21000000</v>
      </c>
      <c r="M18" s="227">
        <f>L18*'Pokyny, info'!$C$12</f>
        <v>14699999.999999998</v>
      </c>
      <c r="N18" s="86" t="s">
        <v>160</v>
      </c>
      <c r="O18" s="86" t="s">
        <v>161</v>
      </c>
      <c r="P18" s="86"/>
      <c r="Q18" s="86"/>
      <c r="R18" s="86"/>
      <c r="S18" s="86" t="s">
        <v>116</v>
      </c>
      <c r="T18" s="86"/>
      <c r="U18" s="86"/>
      <c r="V18" s="86"/>
      <c r="W18" s="86"/>
      <c r="X18" s="86" t="s">
        <v>116</v>
      </c>
      <c r="Y18" s="86" t="s">
        <v>134</v>
      </c>
      <c r="Z18" s="99" t="s">
        <v>117</v>
      </c>
    </row>
    <row r="19" spans="1:27" ht="94.5" customHeight="1" x14ac:dyDescent="0.75">
      <c r="A19" s="89">
        <f t="shared" si="1"/>
        <v>15</v>
      </c>
      <c r="B19" s="85" t="s">
        <v>157</v>
      </c>
      <c r="C19" s="85" t="s">
        <v>130</v>
      </c>
      <c r="D19" s="86">
        <v>71009922</v>
      </c>
      <c r="E19" s="86">
        <v>102274932</v>
      </c>
      <c r="F19" s="86">
        <v>600047644</v>
      </c>
      <c r="G19" s="87" t="s">
        <v>343</v>
      </c>
      <c r="H19" s="85" t="str">
        <f>'Pokyny, info'!$A$12</f>
        <v>Středočeský</v>
      </c>
      <c r="I19" s="100" t="s">
        <v>159</v>
      </c>
      <c r="J19" s="85" t="s">
        <v>132</v>
      </c>
      <c r="K19" s="85" t="s">
        <v>382</v>
      </c>
      <c r="L19" s="227">
        <v>10000000</v>
      </c>
      <c r="M19" s="227">
        <f>L19*'Pokyny, info'!$C$12</f>
        <v>7000000</v>
      </c>
      <c r="N19" s="86">
        <v>2022</v>
      </c>
      <c r="O19" s="86">
        <v>2027</v>
      </c>
      <c r="P19" s="86" t="s">
        <v>116</v>
      </c>
      <c r="Q19" s="86" t="s">
        <v>116</v>
      </c>
      <c r="R19" s="86" t="s">
        <v>116</v>
      </c>
      <c r="S19" s="86" t="s">
        <v>116</v>
      </c>
      <c r="T19" s="86"/>
      <c r="U19" s="86"/>
      <c r="V19" s="86" t="s">
        <v>116</v>
      </c>
      <c r="W19" s="86" t="s">
        <v>116</v>
      </c>
      <c r="X19" s="86" t="s">
        <v>116</v>
      </c>
      <c r="Y19" s="86" t="s">
        <v>386</v>
      </c>
      <c r="Z19" s="138" t="s">
        <v>450</v>
      </c>
    </row>
    <row r="20" spans="1:27" ht="68.150000000000006" customHeight="1" x14ac:dyDescent="0.75">
      <c r="A20" s="89">
        <f t="shared" si="1"/>
        <v>16</v>
      </c>
      <c r="B20" s="85" t="s">
        <v>157</v>
      </c>
      <c r="C20" s="85" t="s">
        <v>130</v>
      </c>
      <c r="D20" s="86">
        <v>71009922</v>
      </c>
      <c r="E20" s="86">
        <v>102274932</v>
      </c>
      <c r="F20" s="86">
        <v>600047644</v>
      </c>
      <c r="G20" s="87" t="s">
        <v>162</v>
      </c>
      <c r="H20" s="85" t="str">
        <f>'Pokyny, info'!$A$12</f>
        <v>Středočeský</v>
      </c>
      <c r="I20" s="85" t="s">
        <v>159</v>
      </c>
      <c r="J20" s="85" t="s">
        <v>132</v>
      </c>
      <c r="K20" s="85" t="s">
        <v>162</v>
      </c>
      <c r="L20" s="227">
        <v>10000000</v>
      </c>
      <c r="M20" s="227">
        <f>L20*'Pokyny, info'!$C$12</f>
        <v>7000000</v>
      </c>
      <c r="N20" s="86">
        <v>2022</v>
      </c>
      <c r="O20" s="86">
        <v>2027</v>
      </c>
      <c r="P20" s="86"/>
      <c r="Q20" s="86"/>
      <c r="R20" s="86"/>
      <c r="S20" s="86"/>
      <c r="T20" s="86"/>
      <c r="U20" s="86"/>
      <c r="V20" s="86"/>
      <c r="W20" s="86"/>
      <c r="X20" s="86"/>
      <c r="Y20" s="86" t="s">
        <v>117</v>
      </c>
      <c r="Z20" s="99" t="s">
        <v>117</v>
      </c>
    </row>
    <row r="21" spans="1:27" ht="68.150000000000006" customHeight="1" x14ac:dyDescent="0.75">
      <c r="A21" s="89">
        <f t="shared" si="1"/>
        <v>17</v>
      </c>
      <c r="B21" s="85" t="s">
        <v>157</v>
      </c>
      <c r="C21" s="85" t="s">
        <v>130</v>
      </c>
      <c r="D21" s="86">
        <v>71009922</v>
      </c>
      <c r="E21" s="86">
        <v>102274932</v>
      </c>
      <c r="F21" s="86">
        <v>600047644</v>
      </c>
      <c r="G21" s="87" t="s">
        <v>345</v>
      </c>
      <c r="H21" s="85" t="str">
        <f>'[2]Pokyny, info'!$A$12</f>
        <v>Středočeský</v>
      </c>
      <c r="I21" s="85" t="s">
        <v>159</v>
      </c>
      <c r="J21" s="85" t="s">
        <v>132</v>
      </c>
      <c r="K21" s="85" t="s">
        <v>345</v>
      </c>
      <c r="L21" s="227">
        <v>10000000</v>
      </c>
      <c r="M21" s="227">
        <f>L21*'[2]Pokyny, info'!$C$12</f>
        <v>7000000</v>
      </c>
      <c r="N21" s="86">
        <v>2023</v>
      </c>
      <c r="O21" s="86">
        <v>2027</v>
      </c>
      <c r="P21" s="86" t="s">
        <v>116</v>
      </c>
      <c r="Q21" s="86" t="s">
        <v>116</v>
      </c>
      <c r="R21" s="86" t="s">
        <v>116</v>
      </c>
      <c r="S21" s="86" t="s">
        <v>116</v>
      </c>
      <c r="T21" s="86"/>
      <c r="U21" s="86" t="s">
        <v>116</v>
      </c>
      <c r="V21" s="86" t="s">
        <v>116</v>
      </c>
      <c r="W21" s="86" t="s">
        <v>116</v>
      </c>
      <c r="X21" s="86" t="s">
        <v>116</v>
      </c>
      <c r="Y21" s="86" t="s">
        <v>117</v>
      </c>
      <c r="Z21" s="99" t="s">
        <v>117</v>
      </c>
    </row>
    <row r="22" spans="1:27" ht="60.65" customHeight="1" x14ac:dyDescent="0.75">
      <c r="A22" s="89">
        <f t="shared" si="1"/>
        <v>18</v>
      </c>
      <c r="B22" s="85" t="s">
        <v>157</v>
      </c>
      <c r="C22" s="85" t="s">
        <v>130</v>
      </c>
      <c r="D22" s="86">
        <v>71009922</v>
      </c>
      <c r="E22" s="86">
        <v>102274932</v>
      </c>
      <c r="F22" s="86">
        <v>600047644</v>
      </c>
      <c r="G22" s="87" t="s">
        <v>163</v>
      </c>
      <c r="H22" s="85" t="str">
        <f>'Pokyny, info'!$A$12</f>
        <v>Středočeský</v>
      </c>
      <c r="I22" s="85" t="s">
        <v>159</v>
      </c>
      <c r="J22" s="85" t="s">
        <v>132</v>
      </c>
      <c r="K22" s="85" t="s">
        <v>163</v>
      </c>
      <c r="L22" s="227">
        <v>20000000</v>
      </c>
      <c r="M22" s="227">
        <f>L22*'Pokyny, info'!$C$12</f>
        <v>14000000</v>
      </c>
      <c r="N22" s="86">
        <v>2022</v>
      </c>
      <c r="O22" s="86">
        <v>2027</v>
      </c>
      <c r="P22" s="86"/>
      <c r="Q22" s="86"/>
      <c r="R22" s="86"/>
      <c r="S22" s="86"/>
      <c r="T22" s="86"/>
      <c r="U22" s="86"/>
      <c r="V22" s="86"/>
      <c r="W22" s="86"/>
      <c r="X22" s="86"/>
      <c r="Y22" s="86" t="s">
        <v>117</v>
      </c>
      <c r="Z22" s="99" t="s">
        <v>117</v>
      </c>
    </row>
    <row r="23" spans="1:27" ht="72" customHeight="1" x14ac:dyDescent="0.75">
      <c r="A23" s="89">
        <f t="shared" si="1"/>
        <v>19</v>
      </c>
      <c r="B23" s="85" t="s">
        <v>157</v>
      </c>
      <c r="C23" s="85" t="s">
        <v>130</v>
      </c>
      <c r="D23" s="86">
        <v>71009922</v>
      </c>
      <c r="E23" s="86">
        <v>102274932</v>
      </c>
      <c r="F23" s="86">
        <v>600047644</v>
      </c>
      <c r="G23" s="87" t="s">
        <v>164</v>
      </c>
      <c r="H23" s="85" t="str">
        <f>'Pokyny, info'!$A$12</f>
        <v>Středočeský</v>
      </c>
      <c r="I23" s="85" t="s">
        <v>159</v>
      </c>
      <c r="J23" s="85" t="s">
        <v>132</v>
      </c>
      <c r="K23" s="85" t="s">
        <v>164</v>
      </c>
      <c r="L23" s="227">
        <v>3000000</v>
      </c>
      <c r="M23" s="227">
        <f>L23*'Pokyny, info'!$C$12</f>
        <v>2100000</v>
      </c>
      <c r="N23" s="86">
        <v>2022</v>
      </c>
      <c r="O23" s="86">
        <v>2027</v>
      </c>
      <c r="P23" s="86"/>
      <c r="Q23" s="86"/>
      <c r="R23" s="86"/>
      <c r="S23" s="86"/>
      <c r="T23" s="86"/>
      <c r="U23" s="86"/>
      <c r="V23" s="86"/>
      <c r="W23" s="86"/>
      <c r="X23" s="86"/>
      <c r="Y23" s="86" t="s">
        <v>117</v>
      </c>
      <c r="Z23" s="99" t="s">
        <v>117</v>
      </c>
    </row>
    <row r="24" spans="1:27" ht="102" customHeight="1" x14ac:dyDescent="0.75">
      <c r="A24" s="89">
        <f t="shared" si="1"/>
        <v>20</v>
      </c>
      <c r="B24" s="85" t="s">
        <v>165</v>
      </c>
      <c r="C24" s="85" t="s">
        <v>166</v>
      </c>
      <c r="D24" s="86">
        <v>71003959</v>
      </c>
      <c r="E24" s="86">
        <v>102274649</v>
      </c>
      <c r="F24" s="86">
        <v>600047776</v>
      </c>
      <c r="G24" s="87" t="s">
        <v>167</v>
      </c>
      <c r="H24" s="85" t="str">
        <f>'Pokyny, info'!$A$12</f>
        <v>Středočeský</v>
      </c>
      <c r="I24" s="85" t="s">
        <v>159</v>
      </c>
      <c r="J24" s="85" t="s">
        <v>168</v>
      </c>
      <c r="K24" s="85" t="s">
        <v>167</v>
      </c>
      <c r="L24" s="227">
        <v>5500000</v>
      </c>
      <c r="M24" s="227">
        <v>3849999.9999999995</v>
      </c>
      <c r="N24" s="86" t="s">
        <v>169</v>
      </c>
      <c r="O24" s="86" t="s">
        <v>287</v>
      </c>
      <c r="P24" s="86" t="s">
        <v>116</v>
      </c>
      <c r="Q24" s="86" t="s">
        <v>116</v>
      </c>
      <c r="R24" s="86" t="s">
        <v>116</v>
      </c>
      <c r="S24" s="86" t="s">
        <v>116</v>
      </c>
      <c r="T24" s="86"/>
      <c r="U24" s="86"/>
      <c r="V24" s="86" t="s">
        <v>116</v>
      </c>
      <c r="W24" s="86"/>
      <c r="X24" s="86"/>
      <c r="Y24" s="86" t="s">
        <v>452</v>
      </c>
      <c r="Z24" s="99" t="s">
        <v>117</v>
      </c>
    </row>
    <row r="25" spans="1:27" ht="97.2" customHeight="1" x14ac:dyDescent="0.75">
      <c r="A25" s="89">
        <f t="shared" si="1"/>
        <v>21</v>
      </c>
      <c r="B25" s="85" t="s">
        <v>165</v>
      </c>
      <c r="C25" s="85" t="s">
        <v>166</v>
      </c>
      <c r="D25" s="86">
        <v>71003959</v>
      </c>
      <c r="E25" s="86">
        <v>102274649</v>
      </c>
      <c r="F25" s="86">
        <v>600047776</v>
      </c>
      <c r="G25" s="87" t="s">
        <v>171</v>
      </c>
      <c r="H25" s="85" t="str">
        <f>'Pokyny, info'!$A$12</f>
        <v>Středočeský</v>
      </c>
      <c r="I25" s="85" t="s">
        <v>159</v>
      </c>
      <c r="J25" s="85" t="s">
        <v>168</v>
      </c>
      <c r="K25" s="85" t="s">
        <v>171</v>
      </c>
      <c r="L25" s="227">
        <v>4500000</v>
      </c>
      <c r="M25" s="227">
        <v>3150000</v>
      </c>
      <c r="N25" s="86" t="s">
        <v>169</v>
      </c>
      <c r="O25" s="86" t="s">
        <v>287</v>
      </c>
      <c r="P25" s="86" t="s">
        <v>116</v>
      </c>
      <c r="Q25" s="86" t="s">
        <v>116</v>
      </c>
      <c r="R25" s="86" t="s">
        <v>116</v>
      </c>
      <c r="S25" s="86" t="s">
        <v>116</v>
      </c>
      <c r="T25" s="86"/>
      <c r="U25" s="86"/>
      <c r="V25" s="86" t="s">
        <v>116</v>
      </c>
      <c r="W25" s="86" t="s">
        <v>116</v>
      </c>
      <c r="X25" s="86"/>
      <c r="Y25" s="86" t="s">
        <v>452</v>
      </c>
      <c r="Z25" s="99" t="s">
        <v>117</v>
      </c>
    </row>
    <row r="26" spans="1:27" ht="99.65" customHeight="1" x14ac:dyDescent="0.75">
      <c r="A26" s="89">
        <f t="shared" si="1"/>
        <v>22</v>
      </c>
      <c r="B26" s="85" t="s">
        <v>165</v>
      </c>
      <c r="C26" s="85" t="s">
        <v>166</v>
      </c>
      <c r="D26" s="86">
        <v>71003959</v>
      </c>
      <c r="E26" s="86">
        <v>102274649</v>
      </c>
      <c r="F26" s="86">
        <v>600047776</v>
      </c>
      <c r="G26" s="87" t="s">
        <v>172</v>
      </c>
      <c r="H26" s="85" t="str">
        <f>'Pokyny, info'!$A$12</f>
        <v>Středočeský</v>
      </c>
      <c r="I26" s="85" t="s">
        <v>159</v>
      </c>
      <c r="J26" s="85" t="s">
        <v>168</v>
      </c>
      <c r="K26" s="85" t="s">
        <v>173</v>
      </c>
      <c r="L26" s="227">
        <v>5000000</v>
      </c>
      <c r="M26" s="227">
        <v>3500000</v>
      </c>
      <c r="N26" s="86" t="s">
        <v>169</v>
      </c>
      <c r="O26" s="86" t="s">
        <v>287</v>
      </c>
      <c r="P26" s="86" t="s">
        <v>116</v>
      </c>
      <c r="Q26" s="86"/>
      <c r="R26" s="86" t="s">
        <v>116</v>
      </c>
      <c r="S26" s="86" t="s">
        <v>116</v>
      </c>
      <c r="T26" s="86"/>
      <c r="U26" s="86"/>
      <c r="V26" s="86"/>
      <c r="W26" s="86"/>
      <c r="X26" s="86"/>
      <c r="Y26" s="86" t="s">
        <v>452</v>
      </c>
      <c r="Z26" s="99" t="s">
        <v>117</v>
      </c>
    </row>
    <row r="27" spans="1:27" ht="97.5" customHeight="1" x14ac:dyDescent="0.75">
      <c r="A27" s="89">
        <f t="shared" si="1"/>
        <v>23</v>
      </c>
      <c r="B27" s="85" t="s">
        <v>165</v>
      </c>
      <c r="C27" s="85" t="s">
        <v>166</v>
      </c>
      <c r="D27" s="86">
        <v>71003959</v>
      </c>
      <c r="E27" s="86">
        <v>102274649</v>
      </c>
      <c r="F27" s="86">
        <v>600047776</v>
      </c>
      <c r="G27" s="87" t="s">
        <v>174</v>
      </c>
      <c r="H27" s="85" t="str">
        <f>'Pokyny, info'!$A$12</f>
        <v>Středočeský</v>
      </c>
      <c r="I27" s="85" t="s">
        <v>159</v>
      </c>
      <c r="J27" s="85" t="s">
        <v>168</v>
      </c>
      <c r="K27" s="85" t="s">
        <v>174</v>
      </c>
      <c r="L27" s="227">
        <v>4000000</v>
      </c>
      <c r="M27" s="227">
        <v>2800000</v>
      </c>
      <c r="N27" s="86" t="s">
        <v>169</v>
      </c>
      <c r="O27" s="86" t="s">
        <v>287</v>
      </c>
      <c r="P27" s="86"/>
      <c r="Q27" s="86"/>
      <c r="R27" s="86"/>
      <c r="S27" s="86"/>
      <c r="T27" s="86"/>
      <c r="U27" s="86"/>
      <c r="V27" s="86"/>
      <c r="W27" s="86"/>
      <c r="X27" s="86" t="s">
        <v>116</v>
      </c>
      <c r="Y27" s="86" t="s">
        <v>170</v>
      </c>
      <c r="Z27" s="99" t="s">
        <v>117</v>
      </c>
    </row>
    <row r="28" spans="1:27" ht="99.65" customHeight="1" x14ac:dyDescent="0.75">
      <c r="A28" s="89">
        <f t="shared" si="1"/>
        <v>24</v>
      </c>
      <c r="B28" s="85" t="s">
        <v>165</v>
      </c>
      <c r="C28" s="85" t="s">
        <v>166</v>
      </c>
      <c r="D28" s="86">
        <v>71003959</v>
      </c>
      <c r="E28" s="86">
        <v>102274649</v>
      </c>
      <c r="F28" s="86">
        <v>600047776</v>
      </c>
      <c r="G28" s="87" t="s">
        <v>381</v>
      </c>
      <c r="H28" s="85" t="str">
        <f>'Pokyny, info'!$A$12</f>
        <v>Středočeský</v>
      </c>
      <c r="I28" s="85" t="s">
        <v>159</v>
      </c>
      <c r="J28" s="85" t="s">
        <v>168</v>
      </c>
      <c r="K28" s="85" t="s">
        <v>381</v>
      </c>
      <c r="L28" s="227">
        <v>15000000</v>
      </c>
      <c r="M28" s="227">
        <f>L28*'Pokyny, info'!$C$12</f>
        <v>10500000</v>
      </c>
      <c r="N28" s="86" t="s">
        <v>169</v>
      </c>
      <c r="O28" s="86" t="s">
        <v>287</v>
      </c>
      <c r="P28" s="86" t="s">
        <v>116</v>
      </c>
      <c r="Q28" s="86" t="s">
        <v>116</v>
      </c>
      <c r="R28" s="86" t="s">
        <v>116</v>
      </c>
      <c r="S28" s="86" t="s">
        <v>116</v>
      </c>
      <c r="T28" s="86" t="s">
        <v>116</v>
      </c>
      <c r="U28" s="86"/>
      <c r="V28" s="86" t="s">
        <v>116</v>
      </c>
      <c r="W28" s="86" t="s">
        <v>116</v>
      </c>
      <c r="X28" s="86" t="s">
        <v>116</v>
      </c>
      <c r="Y28" s="86" t="s">
        <v>452</v>
      </c>
      <c r="Z28" s="99" t="s">
        <v>117</v>
      </c>
    </row>
    <row r="29" spans="1:27" ht="63" customHeight="1" x14ac:dyDescent="0.75">
      <c r="A29" s="89">
        <f t="shared" si="1"/>
        <v>25</v>
      </c>
      <c r="B29" s="85" t="s">
        <v>175</v>
      </c>
      <c r="C29" s="85" t="s">
        <v>130</v>
      </c>
      <c r="D29" s="86">
        <v>47009098</v>
      </c>
      <c r="E29" s="86" t="s">
        <v>176</v>
      </c>
      <c r="F29" s="86">
        <v>600047334</v>
      </c>
      <c r="G29" s="87" t="s">
        <v>177</v>
      </c>
      <c r="H29" s="85" t="str">
        <f>'Pokyny, info'!$A$12</f>
        <v>Středočeský</v>
      </c>
      <c r="I29" s="85" t="s">
        <v>159</v>
      </c>
      <c r="J29" s="85" t="s">
        <v>132</v>
      </c>
      <c r="K29" s="85" t="s">
        <v>178</v>
      </c>
      <c r="L29" s="228">
        <v>60000000</v>
      </c>
      <c r="M29" s="227">
        <f>L29*'Pokyny, info'!$C$12</f>
        <v>42000000</v>
      </c>
      <c r="N29" s="136">
        <v>2026</v>
      </c>
      <c r="O29" s="136">
        <v>2030</v>
      </c>
      <c r="P29" s="86" t="s">
        <v>116</v>
      </c>
      <c r="Q29" s="86" t="s">
        <v>116</v>
      </c>
      <c r="R29" s="86" t="s">
        <v>116</v>
      </c>
      <c r="S29" s="86" t="s">
        <v>116</v>
      </c>
      <c r="T29" s="86"/>
      <c r="U29" s="86"/>
      <c r="V29" s="86" t="s">
        <v>116</v>
      </c>
      <c r="W29" s="86" t="s">
        <v>116</v>
      </c>
      <c r="X29" s="86" t="s">
        <v>116</v>
      </c>
      <c r="Y29" s="136" t="s">
        <v>397</v>
      </c>
      <c r="Z29" s="138" t="s">
        <v>135</v>
      </c>
    </row>
    <row r="30" spans="1:27" ht="64.5" customHeight="1" x14ac:dyDescent="0.75">
      <c r="A30" s="89">
        <f t="shared" si="1"/>
        <v>26</v>
      </c>
      <c r="B30" s="85" t="s">
        <v>175</v>
      </c>
      <c r="C30" s="85" t="s">
        <v>130</v>
      </c>
      <c r="D30" s="86">
        <v>47009098</v>
      </c>
      <c r="E30" s="86" t="s">
        <v>176</v>
      </c>
      <c r="F30" s="86">
        <v>600047334</v>
      </c>
      <c r="G30" s="87" t="s">
        <v>179</v>
      </c>
      <c r="H30" s="85" t="str">
        <f>'Pokyny, info'!$A$12</f>
        <v>Středočeský</v>
      </c>
      <c r="I30" s="85" t="s">
        <v>159</v>
      </c>
      <c r="J30" s="85" t="s">
        <v>132</v>
      </c>
      <c r="K30" s="85" t="s">
        <v>180</v>
      </c>
      <c r="L30" s="227">
        <v>1500000</v>
      </c>
      <c r="M30" s="227">
        <v>1050000</v>
      </c>
      <c r="N30" s="86" t="s">
        <v>288</v>
      </c>
      <c r="O30" s="86" t="s">
        <v>289</v>
      </c>
      <c r="P30" s="86" t="s">
        <v>116</v>
      </c>
      <c r="Q30" s="86" t="s">
        <v>116</v>
      </c>
      <c r="R30" s="86" t="s">
        <v>116</v>
      </c>
      <c r="S30" s="86" t="s">
        <v>116</v>
      </c>
      <c r="T30" s="86"/>
      <c r="U30" s="86"/>
      <c r="V30" s="86" t="s">
        <v>116</v>
      </c>
      <c r="W30" s="86" t="s">
        <v>116</v>
      </c>
      <c r="X30" s="86" t="s">
        <v>116</v>
      </c>
      <c r="Y30" s="86" t="s">
        <v>117</v>
      </c>
      <c r="Z30" s="99" t="s">
        <v>117</v>
      </c>
      <c r="AA30" s="115"/>
    </row>
    <row r="31" spans="1:27" ht="64.5" customHeight="1" x14ac:dyDescent="0.75">
      <c r="A31" s="89">
        <f t="shared" si="1"/>
        <v>27</v>
      </c>
      <c r="B31" s="85" t="s">
        <v>175</v>
      </c>
      <c r="C31" s="85" t="s">
        <v>130</v>
      </c>
      <c r="D31" s="86">
        <v>47009098</v>
      </c>
      <c r="E31" s="86" t="s">
        <v>176</v>
      </c>
      <c r="F31" s="86">
        <v>600047334</v>
      </c>
      <c r="G31" s="87" t="s">
        <v>181</v>
      </c>
      <c r="H31" s="85" t="str">
        <f>'Pokyny, info'!$A$12</f>
        <v>Středočeský</v>
      </c>
      <c r="I31" s="85" t="s">
        <v>159</v>
      </c>
      <c r="J31" s="85" t="s">
        <v>132</v>
      </c>
      <c r="K31" s="85" t="s">
        <v>182</v>
      </c>
      <c r="L31" s="227">
        <v>1600000</v>
      </c>
      <c r="M31" s="227">
        <v>1120000</v>
      </c>
      <c r="N31" s="86" t="s">
        <v>288</v>
      </c>
      <c r="O31" s="86" t="s">
        <v>289</v>
      </c>
      <c r="P31" s="86" t="s">
        <v>116</v>
      </c>
      <c r="Q31" s="86" t="s">
        <v>116</v>
      </c>
      <c r="R31" s="86" t="s">
        <v>116</v>
      </c>
      <c r="S31" s="86" t="s">
        <v>116</v>
      </c>
      <c r="T31" s="86"/>
      <c r="U31" s="86"/>
      <c r="V31" s="86" t="s">
        <v>116</v>
      </c>
      <c r="W31" s="86" t="s">
        <v>116</v>
      </c>
      <c r="X31" s="86" t="s">
        <v>116</v>
      </c>
      <c r="Y31" s="86" t="s">
        <v>117</v>
      </c>
      <c r="Z31" s="99" t="s">
        <v>117</v>
      </c>
    </row>
    <row r="32" spans="1:27" ht="59" x14ac:dyDescent="0.75">
      <c r="A32" s="89">
        <f t="shared" si="1"/>
        <v>28</v>
      </c>
      <c r="B32" s="85" t="s">
        <v>175</v>
      </c>
      <c r="C32" s="85" t="s">
        <v>130</v>
      </c>
      <c r="D32" s="86">
        <v>47009098</v>
      </c>
      <c r="E32" s="86" t="s">
        <v>176</v>
      </c>
      <c r="F32" s="86">
        <v>600047334</v>
      </c>
      <c r="G32" s="87" t="s">
        <v>183</v>
      </c>
      <c r="H32" s="85" t="str">
        <f>'Pokyny, info'!$A$12</f>
        <v>Středočeský</v>
      </c>
      <c r="I32" s="85" t="s">
        <v>159</v>
      </c>
      <c r="J32" s="85" t="s">
        <v>132</v>
      </c>
      <c r="K32" s="85" t="s">
        <v>184</v>
      </c>
      <c r="L32" s="227">
        <v>1000000</v>
      </c>
      <c r="M32" s="227">
        <v>700000</v>
      </c>
      <c r="N32" s="86" t="s">
        <v>288</v>
      </c>
      <c r="O32" s="86" t="s">
        <v>289</v>
      </c>
      <c r="P32" s="86"/>
      <c r="Q32" s="86" t="s">
        <v>116</v>
      </c>
      <c r="R32" s="86" t="s">
        <v>116</v>
      </c>
      <c r="S32" s="86" t="s">
        <v>116</v>
      </c>
      <c r="T32" s="86"/>
      <c r="U32" s="86"/>
      <c r="V32" s="86" t="s">
        <v>116</v>
      </c>
      <c r="W32" s="86" t="s">
        <v>116</v>
      </c>
      <c r="X32" s="86" t="s">
        <v>116</v>
      </c>
      <c r="Y32" s="86" t="s">
        <v>117</v>
      </c>
      <c r="Z32" s="99" t="s">
        <v>117</v>
      </c>
    </row>
    <row r="33" spans="1:26" ht="59" x14ac:dyDescent="0.75">
      <c r="A33" s="89">
        <f t="shared" si="1"/>
        <v>29</v>
      </c>
      <c r="B33" s="85" t="s">
        <v>175</v>
      </c>
      <c r="C33" s="85" t="s">
        <v>130</v>
      </c>
      <c r="D33" s="86">
        <v>47009098</v>
      </c>
      <c r="E33" s="86" t="s">
        <v>176</v>
      </c>
      <c r="F33" s="86">
        <v>600047334</v>
      </c>
      <c r="G33" s="87" t="s">
        <v>185</v>
      </c>
      <c r="H33" s="85" t="str">
        <f>'Pokyny, info'!$A$12</f>
        <v>Středočeský</v>
      </c>
      <c r="I33" s="85" t="s">
        <v>159</v>
      </c>
      <c r="J33" s="85" t="s">
        <v>132</v>
      </c>
      <c r="K33" s="85" t="s">
        <v>185</v>
      </c>
      <c r="L33" s="227">
        <v>30000000</v>
      </c>
      <c r="M33" s="227">
        <v>21000000</v>
      </c>
      <c r="N33" s="136">
        <v>2026</v>
      </c>
      <c r="O33" s="136">
        <v>2030</v>
      </c>
      <c r="P33" s="86" t="s">
        <v>116</v>
      </c>
      <c r="Q33" s="86" t="s">
        <v>116</v>
      </c>
      <c r="R33" s="86" t="s">
        <v>116</v>
      </c>
      <c r="S33" s="86" t="s">
        <v>116</v>
      </c>
      <c r="T33" s="86"/>
      <c r="U33" s="86"/>
      <c r="V33" s="86" t="s">
        <v>116</v>
      </c>
      <c r="W33" s="86" t="s">
        <v>116</v>
      </c>
      <c r="X33" s="86" t="s">
        <v>116</v>
      </c>
      <c r="Y33" s="86" t="s">
        <v>117</v>
      </c>
      <c r="Z33" s="99" t="s">
        <v>117</v>
      </c>
    </row>
    <row r="34" spans="1:26" ht="67.2" customHeight="1" x14ac:dyDescent="0.75">
      <c r="A34" s="89">
        <f t="shared" si="1"/>
        <v>30</v>
      </c>
      <c r="B34" s="85" t="s">
        <v>175</v>
      </c>
      <c r="C34" s="85" t="s">
        <v>130</v>
      </c>
      <c r="D34" s="86">
        <v>47009098</v>
      </c>
      <c r="E34" s="86" t="s">
        <v>176</v>
      </c>
      <c r="F34" s="86">
        <v>600047334</v>
      </c>
      <c r="G34" s="87" t="s">
        <v>186</v>
      </c>
      <c r="H34" s="85" t="str">
        <f>'Pokyny, info'!$A$12</f>
        <v>Středočeský</v>
      </c>
      <c r="I34" s="85" t="s">
        <v>159</v>
      </c>
      <c r="J34" s="85" t="s">
        <v>132</v>
      </c>
      <c r="K34" s="85" t="s">
        <v>187</v>
      </c>
      <c r="L34" s="227">
        <v>10000000</v>
      </c>
      <c r="M34" s="227">
        <v>7000000</v>
      </c>
      <c r="N34" s="136">
        <v>2026</v>
      </c>
      <c r="O34" s="136">
        <v>2030</v>
      </c>
      <c r="P34" s="86"/>
      <c r="Q34" s="86"/>
      <c r="R34" s="86"/>
      <c r="S34" s="86"/>
      <c r="T34" s="86"/>
      <c r="U34" s="86"/>
      <c r="V34" s="86"/>
      <c r="W34" s="86"/>
      <c r="X34" s="86"/>
      <c r="Y34" s="86" t="s">
        <v>117</v>
      </c>
      <c r="Z34" s="99" t="s">
        <v>117</v>
      </c>
    </row>
    <row r="35" spans="1:26" ht="65.7" customHeight="1" x14ac:dyDescent="0.75">
      <c r="A35" s="89">
        <f t="shared" si="1"/>
        <v>31</v>
      </c>
      <c r="B35" s="85" t="s">
        <v>175</v>
      </c>
      <c r="C35" s="85" t="s">
        <v>130</v>
      </c>
      <c r="D35" s="86">
        <v>47009098</v>
      </c>
      <c r="E35" s="86" t="s">
        <v>176</v>
      </c>
      <c r="F35" s="86">
        <v>600047334</v>
      </c>
      <c r="G35" s="87" t="s">
        <v>188</v>
      </c>
      <c r="H35" s="85" t="str">
        <f>'Pokyny, info'!$A$12</f>
        <v>Středočeský</v>
      </c>
      <c r="I35" s="85" t="s">
        <v>159</v>
      </c>
      <c r="J35" s="85" t="s">
        <v>132</v>
      </c>
      <c r="K35" s="85" t="s">
        <v>188</v>
      </c>
      <c r="L35" s="227">
        <v>10000000</v>
      </c>
      <c r="M35" s="227">
        <v>7000000</v>
      </c>
      <c r="N35" s="136">
        <v>2026</v>
      </c>
      <c r="O35" s="136">
        <v>2030</v>
      </c>
      <c r="P35" s="86"/>
      <c r="Q35" s="86"/>
      <c r="R35" s="86"/>
      <c r="S35" s="86"/>
      <c r="T35" s="86"/>
      <c r="U35" s="86"/>
      <c r="V35" s="86"/>
      <c r="W35" s="86"/>
      <c r="X35" s="86"/>
      <c r="Y35" s="86" t="s">
        <v>117</v>
      </c>
      <c r="Z35" s="99" t="s">
        <v>117</v>
      </c>
    </row>
    <row r="36" spans="1:26" ht="65.7" customHeight="1" x14ac:dyDescent="0.75">
      <c r="A36" s="89">
        <f t="shared" si="1"/>
        <v>32</v>
      </c>
      <c r="B36" s="85" t="s">
        <v>175</v>
      </c>
      <c r="C36" s="85" t="s">
        <v>130</v>
      </c>
      <c r="D36" s="86">
        <v>47009098</v>
      </c>
      <c r="E36" s="86" t="s">
        <v>176</v>
      </c>
      <c r="F36" s="86">
        <v>600047334</v>
      </c>
      <c r="G36" s="87" t="s">
        <v>290</v>
      </c>
      <c r="H36" s="85" t="str">
        <f>'Pokyny, info'!$A$12</f>
        <v>Středočeský</v>
      </c>
      <c r="I36" s="85" t="s">
        <v>159</v>
      </c>
      <c r="J36" s="85" t="s">
        <v>132</v>
      </c>
      <c r="K36" s="85" t="s">
        <v>290</v>
      </c>
      <c r="L36" s="227">
        <v>5000000</v>
      </c>
      <c r="M36" s="227">
        <v>3500000</v>
      </c>
      <c r="N36" s="136">
        <v>2026</v>
      </c>
      <c r="O36" s="136">
        <v>2030</v>
      </c>
      <c r="P36" s="86"/>
      <c r="Q36" s="86"/>
      <c r="R36" s="86"/>
      <c r="S36" s="86"/>
      <c r="T36" s="86"/>
      <c r="U36" s="86"/>
      <c r="V36" s="86"/>
      <c r="W36" s="86"/>
      <c r="X36" s="86"/>
      <c r="Y36" s="86" t="s">
        <v>117</v>
      </c>
      <c r="Z36" s="99" t="s">
        <v>117</v>
      </c>
    </row>
    <row r="37" spans="1:26" ht="65.7" customHeight="1" x14ac:dyDescent="0.75">
      <c r="A37" s="89">
        <f t="shared" si="1"/>
        <v>33</v>
      </c>
      <c r="B37" s="90" t="s">
        <v>175</v>
      </c>
      <c r="C37" s="90" t="s">
        <v>130</v>
      </c>
      <c r="D37" s="137">
        <v>47009098</v>
      </c>
      <c r="E37" s="137" t="s">
        <v>176</v>
      </c>
      <c r="F37" s="137">
        <v>600047334</v>
      </c>
      <c r="G37" s="93" t="s">
        <v>415</v>
      </c>
      <c r="H37" s="91" t="s">
        <v>93</v>
      </c>
      <c r="I37" s="90" t="s">
        <v>159</v>
      </c>
      <c r="J37" s="90" t="s">
        <v>132</v>
      </c>
      <c r="K37" s="90" t="s">
        <v>415</v>
      </c>
      <c r="L37" s="205">
        <v>20000000</v>
      </c>
      <c r="M37" s="209">
        <v>14000000</v>
      </c>
      <c r="N37" s="136">
        <v>2026</v>
      </c>
      <c r="O37" s="136">
        <v>2030</v>
      </c>
      <c r="P37" s="95" t="s">
        <v>116</v>
      </c>
      <c r="Q37" s="95" t="s">
        <v>116</v>
      </c>
      <c r="R37" s="95" t="s">
        <v>116</v>
      </c>
      <c r="S37" s="95" t="s">
        <v>116</v>
      </c>
      <c r="T37" s="95"/>
      <c r="U37" s="95" t="s">
        <v>116</v>
      </c>
      <c r="V37" s="95" t="s">
        <v>116</v>
      </c>
      <c r="W37" s="95"/>
      <c r="X37" s="95" t="s">
        <v>116</v>
      </c>
      <c r="Y37" s="106" t="s">
        <v>117</v>
      </c>
      <c r="Z37" s="97" t="s">
        <v>117</v>
      </c>
    </row>
    <row r="38" spans="1:26" ht="65.7" customHeight="1" x14ac:dyDescent="0.75">
      <c r="A38" s="89">
        <f t="shared" si="1"/>
        <v>34</v>
      </c>
      <c r="B38" s="90" t="s">
        <v>175</v>
      </c>
      <c r="C38" s="90" t="s">
        <v>130</v>
      </c>
      <c r="D38" s="137">
        <v>47009098</v>
      </c>
      <c r="E38" s="137" t="s">
        <v>176</v>
      </c>
      <c r="F38" s="137">
        <v>600047334</v>
      </c>
      <c r="G38" s="93" t="s">
        <v>416</v>
      </c>
      <c r="H38" s="91" t="s">
        <v>93</v>
      </c>
      <c r="I38" s="90" t="s">
        <v>159</v>
      </c>
      <c r="J38" s="90" t="s">
        <v>132</v>
      </c>
      <c r="K38" s="90" t="s">
        <v>416</v>
      </c>
      <c r="L38" s="205">
        <v>1000000</v>
      </c>
      <c r="M38" s="209">
        <v>700000</v>
      </c>
      <c r="N38" s="136">
        <v>2026</v>
      </c>
      <c r="O38" s="136">
        <v>2030</v>
      </c>
      <c r="P38" s="95"/>
      <c r="Q38" s="95"/>
      <c r="R38" s="95" t="s">
        <v>116</v>
      </c>
      <c r="S38" s="95"/>
      <c r="T38" s="95"/>
      <c r="U38" s="95"/>
      <c r="V38" s="95" t="s">
        <v>116</v>
      </c>
      <c r="W38" s="95"/>
      <c r="X38" s="95"/>
      <c r="Y38" s="106" t="s">
        <v>117</v>
      </c>
      <c r="Z38" s="97" t="s">
        <v>117</v>
      </c>
    </row>
    <row r="39" spans="1:26" ht="65.7" customHeight="1" x14ac:dyDescent="0.75">
      <c r="A39" s="89">
        <f t="shared" si="1"/>
        <v>35</v>
      </c>
      <c r="B39" s="90" t="s">
        <v>175</v>
      </c>
      <c r="C39" s="90" t="s">
        <v>130</v>
      </c>
      <c r="D39" s="137">
        <v>47009098</v>
      </c>
      <c r="E39" s="137" t="s">
        <v>176</v>
      </c>
      <c r="F39" s="137">
        <v>600047334</v>
      </c>
      <c r="G39" s="93" t="s">
        <v>417</v>
      </c>
      <c r="H39" s="91" t="s">
        <v>93</v>
      </c>
      <c r="I39" s="90" t="s">
        <v>159</v>
      </c>
      <c r="J39" s="90" t="s">
        <v>132</v>
      </c>
      <c r="K39" s="90" t="s">
        <v>417</v>
      </c>
      <c r="L39" s="205">
        <v>20000000</v>
      </c>
      <c r="M39" s="209">
        <v>14000000</v>
      </c>
      <c r="N39" s="136">
        <v>2026</v>
      </c>
      <c r="O39" s="136">
        <v>2030</v>
      </c>
      <c r="P39" s="95"/>
      <c r="Q39" s="95"/>
      <c r="R39" s="95" t="s">
        <v>116</v>
      </c>
      <c r="S39" s="95" t="s">
        <v>116</v>
      </c>
      <c r="T39" s="95"/>
      <c r="U39" s="95" t="s">
        <v>116</v>
      </c>
      <c r="V39" s="95" t="s">
        <v>116</v>
      </c>
      <c r="W39" s="95" t="s">
        <v>116</v>
      </c>
      <c r="X39" s="95" t="s">
        <v>116</v>
      </c>
      <c r="Y39" s="106" t="s">
        <v>117</v>
      </c>
      <c r="Z39" s="210" t="s">
        <v>117</v>
      </c>
    </row>
    <row r="40" spans="1:26" ht="65.7" customHeight="1" x14ac:dyDescent="0.75">
      <c r="A40" s="89">
        <f t="shared" si="1"/>
        <v>36</v>
      </c>
      <c r="B40" s="90" t="s">
        <v>175</v>
      </c>
      <c r="C40" s="90" t="s">
        <v>130</v>
      </c>
      <c r="D40" s="137">
        <v>47009098</v>
      </c>
      <c r="E40" s="137" t="s">
        <v>176</v>
      </c>
      <c r="F40" s="137">
        <v>600047334</v>
      </c>
      <c r="G40" s="93" t="s">
        <v>418</v>
      </c>
      <c r="H40" s="91" t="s">
        <v>93</v>
      </c>
      <c r="I40" s="90" t="s">
        <v>159</v>
      </c>
      <c r="J40" s="90" t="s">
        <v>132</v>
      </c>
      <c r="K40" s="90" t="s">
        <v>419</v>
      </c>
      <c r="L40" s="205">
        <v>10000000</v>
      </c>
      <c r="M40" s="209">
        <v>7000000</v>
      </c>
      <c r="N40" s="136">
        <v>2026</v>
      </c>
      <c r="O40" s="136">
        <v>2030</v>
      </c>
      <c r="P40" s="95"/>
      <c r="Q40" s="95"/>
      <c r="R40" s="95" t="s">
        <v>116</v>
      </c>
      <c r="S40" s="95" t="s">
        <v>116</v>
      </c>
      <c r="T40" s="95"/>
      <c r="U40" s="95" t="s">
        <v>116</v>
      </c>
      <c r="V40" s="95" t="s">
        <v>116</v>
      </c>
      <c r="W40" s="95"/>
      <c r="X40" s="95" t="s">
        <v>116</v>
      </c>
      <c r="Y40" s="106" t="s">
        <v>117</v>
      </c>
      <c r="Z40" s="97" t="s">
        <v>117</v>
      </c>
    </row>
    <row r="41" spans="1:26" ht="65.7" customHeight="1" x14ac:dyDescent="0.75">
      <c r="A41" s="89">
        <f t="shared" si="1"/>
        <v>37</v>
      </c>
      <c r="B41" s="90" t="s">
        <v>175</v>
      </c>
      <c r="C41" s="90" t="s">
        <v>130</v>
      </c>
      <c r="D41" s="137">
        <v>47009098</v>
      </c>
      <c r="E41" s="137" t="s">
        <v>176</v>
      </c>
      <c r="F41" s="137">
        <v>600047334</v>
      </c>
      <c r="G41" s="93" t="s">
        <v>420</v>
      </c>
      <c r="H41" s="91" t="s">
        <v>93</v>
      </c>
      <c r="I41" s="90" t="s">
        <v>159</v>
      </c>
      <c r="J41" s="90" t="s">
        <v>132</v>
      </c>
      <c r="K41" s="90" t="s">
        <v>420</v>
      </c>
      <c r="L41" s="205">
        <v>15000000</v>
      </c>
      <c r="M41" s="209">
        <v>10500000</v>
      </c>
      <c r="N41" s="136">
        <v>2026</v>
      </c>
      <c r="O41" s="136">
        <v>2030</v>
      </c>
      <c r="P41" s="95" t="s">
        <v>116</v>
      </c>
      <c r="Q41" s="95" t="s">
        <v>116</v>
      </c>
      <c r="R41" s="95" t="s">
        <v>116</v>
      </c>
      <c r="S41" s="95" t="s">
        <v>116</v>
      </c>
      <c r="T41" s="95"/>
      <c r="U41" s="95" t="s">
        <v>116</v>
      </c>
      <c r="V41" s="95" t="s">
        <v>116</v>
      </c>
      <c r="W41" s="95" t="s">
        <v>116</v>
      </c>
      <c r="X41" s="95" t="s">
        <v>116</v>
      </c>
      <c r="Y41" s="106" t="s">
        <v>117</v>
      </c>
      <c r="Z41" s="210" t="s">
        <v>117</v>
      </c>
    </row>
    <row r="42" spans="1:26" ht="65.7" customHeight="1" x14ac:dyDescent="0.75">
      <c r="A42" s="89">
        <f t="shared" si="1"/>
        <v>38</v>
      </c>
      <c r="B42" s="90" t="s">
        <v>175</v>
      </c>
      <c r="C42" s="90" t="s">
        <v>130</v>
      </c>
      <c r="D42" s="137">
        <v>47009098</v>
      </c>
      <c r="E42" s="137" t="s">
        <v>176</v>
      </c>
      <c r="F42" s="137">
        <v>600047334</v>
      </c>
      <c r="G42" s="93" t="s">
        <v>421</v>
      </c>
      <c r="H42" s="91" t="s">
        <v>93</v>
      </c>
      <c r="I42" s="90" t="s">
        <v>159</v>
      </c>
      <c r="J42" s="90" t="s">
        <v>132</v>
      </c>
      <c r="K42" s="90" t="s">
        <v>421</v>
      </c>
      <c r="L42" s="205">
        <v>15000000</v>
      </c>
      <c r="M42" s="209">
        <v>10500000</v>
      </c>
      <c r="N42" s="136">
        <v>2026</v>
      </c>
      <c r="O42" s="136">
        <v>2030</v>
      </c>
      <c r="P42" s="95"/>
      <c r="Q42" s="95" t="s">
        <v>116</v>
      </c>
      <c r="R42" s="95" t="s">
        <v>116</v>
      </c>
      <c r="S42" s="95"/>
      <c r="T42" s="95"/>
      <c r="U42" s="95" t="s">
        <v>116</v>
      </c>
      <c r="V42" s="95" t="s">
        <v>116</v>
      </c>
      <c r="W42" s="95" t="s">
        <v>116</v>
      </c>
      <c r="X42" s="95"/>
      <c r="Y42" s="106" t="s">
        <v>117</v>
      </c>
      <c r="Z42" s="97" t="s">
        <v>117</v>
      </c>
    </row>
    <row r="43" spans="1:26" ht="65.7" customHeight="1" x14ac:dyDescent="0.75">
      <c r="A43" s="89">
        <f t="shared" si="1"/>
        <v>39</v>
      </c>
      <c r="B43" s="90" t="s">
        <v>175</v>
      </c>
      <c r="C43" s="90" t="s">
        <v>130</v>
      </c>
      <c r="D43" s="137">
        <v>47009099</v>
      </c>
      <c r="E43" s="137" t="s">
        <v>422</v>
      </c>
      <c r="F43" s="137">
        <v>600047335</v>
      </c>
      <c r="G43" s="93" t="s">
        <v>423</v>
      </c>
      <c r="H43" s="91" t="s">
        <v>93</v>
      </c>
      <c r="I43" s="90" t="s">
        <v>159</v>
      </c>
      <c r="J43" s="90" t="s">
        <v>132</v>
      </c>
      <c r="K43" s="90" t="s">
        <v>423</v>
      </c>
      <c r="L43" s="205">
        <v>35000000</v>
      </c>
      <c r="M43" s="209">
        <v>24500000</v>
      </c>
      <c r="N43" s="136">
        <v>2026</v>
      </c>
      <c r="O43" s="136">
        <v>2030</v>
      </c>
      <c r="P43" s="95"/>
      <c r="Q43" s="95"/>
      <c r="R43" s="95"/>
      <c r="S43" s="95"/>
      <c r="T43" s="95"/>
      <c r="U43" s="95"/>
      <c r="V43" s="95"/>
      <c r="W43" s="95"/>
      <c r="X43" s="95"/>
      <c r="Y43" s="106" t="s">
        <v>397</v>
      </c>
      <c r="Z43" s="97" t="s">
        <v>135</v>
      </c>
    </row>
    <row r="44" spans="1:26" ht="65.7" customHeight="1" x14ac:dyDescent="0.75">
      <c r="A44" s="89">
        <f t="shared" si="1"/>
        <v>40</v>
      </c>
      <c r="B44" s="90" t="s">
        <v>175</v>
      </c>
      <c r="C44" s="90" t="s">
        <v>130</v>
      </c>
      <c r="D44" s="137">
        <v>47009098</v>
      </c>
      <c r="E44" s="137" t="s">
        <v>176</v>
      </c>
      <c r="F44" s="137">
        <v>600047334</v>
      </c>
      <c r="G44" s="93" t="s">
        <v>424</v>
      </c>
      <c r="H44" s="91" t="s">
        <v>93</v>
      </c>
      <c r="I44" s="90" t="s">
        <v>159</v>
      </c>
      <c r="J44" s="90" t="s">
        <v>132</v>
      </c>
      <c r="K44" s="90" t="s">
        <v>424</v>
      </c>
      <c r="L44" s="205">
        <v>3000000</v>
      </c>
      <c r="M44" s="209">
        <v>2100000</v>
      </c>
      <c r="N44" s="136">
        <v>2026</v>
      </c>
      <c r="O44" s="136">
        <v>2030</v>
      </c>
      <c r="P44" s="95"/>
      <c r="Q44" s="95" t="s">
        <v>116</v>
      </c>
      <c r="R44" s="95" t="s">
        <v>116</v>
      </c>
      <c r="S44" s="95"/>
      <c r="T44" s="95"/>
      <c r="U44" s="95"/>
      <c r="V44" s="95" t="s">
        <v>116</v>
      </c>
      <c r="W44" s="95" t="s">
        <v>116</v>
      </c>
      <c r="X44" s="95"/>
      <c r="Y44" s="106" t="s">
        <v>117</v>
      </c>
      <c r="Z44" s="208" t="s">
        <v>117</v>
      </c>
    </row>
    <row r="45" spans="1:26" ht="63.65" customHeight="1" x14ac:dyDescent="0.75">
      <c r="A45" s="89">
        <f t="shared" si="1"/>
        <v>41</v>
      </c>
      <c r="B45" s="85" t="s">
        <v>189</v>
      </c>
      <c r="C45" s="85" t="s">
        <v>130</v>
      </c>
      <c r="D45" s="86">
        <v>71010319</v>
      </c>
      <c r="E45" s="86">
        <v>102286183</v>
      </c>
      <c r="F45" s="86">
        <v>600047831</v>
      </c>
      <c r="G45" s="87" t="s">
        <v>346</v>
      </c>
      <c r="H45" s="85" t="str">
        <f>'Pokyny, info'!$A$12</f>
        <v>Středočeský</v>
      </c>
      <c r="I45" s="85" t="s">
        <v>159</v>
      </c>
      <c r="J45" s="85" t="s">
        <v>132</v>
      </c>
      <c r="K45" s="85" t="s">
        <v>347</v>
      </c>
      <c r="L45" s="227">
        <v>60000000</v>
      </c>
      <c r="M45" s="227">
        <f>L45*'Pokyny, info'!$C$12</f>
        <v>42000000</v>
      </c>
      <c r="N45" s="86">
        <v>2023</v>
      </c>
      <c r="O45" s="86">
        <v>2027</v>
      </c>
      <c r="P45" s="86" t="s">
        <v>116</v>
      </c>
      <c r="Q45" s="86" t="s">
        <v>116</v>
      </c>
      <c r="R45" s="86" t="s">
        <v>116</v>
      </c>
      <c r="S45" s="86" t="s">
        <v>116</v>
      </c>
      <c r="T45" s="86"/>
      <c r="U45" s="86" t="s">
        <v>116</v>
      </c>
      <c r="V45" s="86" t="s">
        <v>116</v>
      </c>
      <c r="W45" s="86" t="s">
        <v>116</v>
      </c>
      <c r="X45" s="86" t="s">
        <v>116</v>
      </c>
      <c r="Y45" s="136" t="s">
        <v>447</v>
      </c>
      <c r="Z45" s="245" t="s">
        <v>135</v>
      </c>
    </row>
    <row r="46" spans="1:26" ht="48.65" customHeight="1" x14ac:dyDescent="0.75">
      <c r="A46" s="89">
        <f t="shared" si="1"/>
        <v>42</v>
      </c>
      <c r="B46" s="85" t="s">
        <v>189</v>
      </c>
      <c r="C46" s="85" t="s">
        <v>130</v>
      </c>
      <c r="D46" s="86">
        <v>71010319</v>
      </c>
      <c r="E46" s="86">
        <v>102286183</v>
      </c>
      <c r="F46" s="86">
        <v>600047831</v>
      </c>
      <c r="G46" s="87" t="s">
        <v>190</v>
      </c>
      <c r="H46" s="85" t="str">
        <f>'Pokyny, info'!$A$12</f>
        <v>Středočeský</v>
      </c>
      <c r="I46" s="85" t="s">
        <v>159</v>
      </c>
      <c r="J46" s="85" t="s">
        <v>132</v>
      </c>
      <c r="K46" s="85" t="s">
        <v>190</v>
      </c>
      <c r="L46" s="227">
        <v>5000000</v>
      </c>
      <c r="M46" s="227">
        <f>L46*'Pokyny, info'!$C$12</f>
        <v>3500000</v>
      </c>
      <c r="N46" s="86">
        <v>2022</v>
      </c>
      <c r="O46" s="86">
        <v>2027</v>
      </c>
      <c r="P46" s="86" t="s">
        <v>116</v>
      </c>
      <c r="Q46" s="86" t="s">
        <v>116</v>
      </c>
      <c r="R46" s="86" t="s">
        <v>116</v>
      </c>
      <c r="S46" s="86" t="s">
        <v>116</v>
      </c>
      <c r="T46" s="86"/>
      <c r="U46" s="86"/>
      <c r="V46" s="86" t="s">
        <v>116</v>
      </c>
      <c r="W46" s="86" t="s">
        <v>116</v>
      </c>
      <c r="X46" s="86" t="s">
        <v>116</v>
      </c>
      <c r="Y46" s="86" t="s">
        <v>117</v>
      </c>
      <c r="Z46" s="99" t="s">
        <v>117</v>
      </c>
    </row>
    <row r="47" spans="1:26" ht="47.7" customHeight="1" x14ac:dyDescent="0.75">
      <c r="A47" s="89">
        <f t="shared" si="1"/>
        <v>43</v>
      </c>
      <c r="B47" s="85" t="s">
        <v>189</v>
      </c>
      <c r="C47" s="85" t="s">
        <v>130</v>
      </c>
      <c r="D47" s="86">
        <v>71010319</v>
      </c>
      <c r="E47" s="86">
        <v>102286183</v>
      </c>
      <c r="F47" s="86">
        <v>600047831</v>
      </c>
      <c r="G47" s="87" t="s">
        <v>391</v>
      </c>
      <c r="H47" s="85" t="str">
        <f>'Pokyny, info'!$A$12</f>
        <v>Středočeský</v>
      </c>
      <c r="I47" s="85" t="s">
        <v>159</v>
      </c>
      <c r="J47" s="85" t="s">
        <v>132</v>
      </c>
      <c r="K47" s="85" t="s">
        <v>392</v>
      </c>
      <c r="L47" s="227">
        <v>25000000</v>
      </c>
      <c r="M47" s="227">
        <f>L47*'Pokyny, info'!$C$12</f>
        <v>17500000</v>
      </c>
      <c r="N47" s="86">
        <v>2025</v>
      </c>
      <c r="O47" s="86">
        <v>2027</v>
      </c>
      <c r="P47" s="86" t="s">
        <v>116</v>
      </c>
      <c r="Q47" s="86" t="s">
        <v>116</v>
      </c>
      <c r="R47" s="86" t="s">
        <v>116</v>
      </c>
      <c r="S47" s="86" t="s">
        <v>116</v>
      </c>
      <c r="T47" s="86"/>
      <c r="U47" s="86"/>
      <c r="V47" s="86" t="s">
        <v>116</v>
      </c>
      <c r="W47" s="86" t="s">
        <v>116</v>
      </c>
      <c r="X47" s="86" t="s">
        <v>116</v>
      </c>
      <c r="Y47" s="86" t="s">
        <v>117</v>
      </c>
      <c r="Z47" s="99" t="s">
        <v>117</v>
      </c>
    </row>
    <row r="48" spans="1:26" ht="47.7" customHeight="1" x14ac:dyDescent="0.75">
      <c r="A48" s="89">
        <f t="shared" si="1"/>
        <v>44</v>
      </c>
      <c r="B48" s="85" t="s">
        <v>189</v>
      </c>
      <c r="C48" s="85" t="s">
        <v>130</v>
      </c>
      <c r="D48" s="86">
        <v>71010319</v>
      </c>
      <c r="E48" s="86">
        <v>102286183</v>
      </c>
      <c r="F48" s="86">
        <v>600047831</v>
      </c>
      <c r="G48" s="87" t="s">
        <v>191</v>
      </c>
      <c r="H48" s="85" t="str">
        <f>'Pokyny, info'!$A$12</f>
        <v>Středočeský</v>
      </c>
      <c r="I48" s="85" t="s">
        <v>159</v>
      </c>
      <c r="J48" s="85" t="s">
        <v>132</v>
      </c>
      <c r="K48" s="85" t="s">
        <v>191</v>
      </c>
      <c r="L48" s="227">
        <v>10000000</v>
      </c>
      <c r="M48" s="227">
        <f>L48*'Pokyny, info'!$C$12</f>
        <v>7000000</v>
      </c>
      <c r="N48" s="86">
        <v>2022</v>
      </c>
      <c r="O48" s="86">
        <v>2027</v>
      </c>
      <c r="P48" s="86"/>
      <c r="Q48" s="86"/>
      <c r="R48" s="86"/>
      <c r="S48" s="86"/>
      <c r="T48" s="86"/>
      <c r="U48" s="86"/>
      <c r="V48" s="86"/>
      <c r="W48" s="86"/>
      <c r="X48" s="86"/>
      <c r="Y48" s="86" t="s">
        <v>117</v>
      </c>
      <c r="Z48" s="99" t="s">
        <v>117</v>
      </c>
    </row>
    <row r="49" spans="1:27" ht="48.65" customHeight="1" x14ac:dyDescent="0.75">
      <c r="A49" s="89">
        <f t="shared" si="1"/>
        <v>45</v>
      </c>
      <c r="B49" s="85" t="s">
        <v>192</v>
      </c>
      <c r="C49" s="85" t="s">
        <v>193</v>
      </c>
      <c r="D49" s="86">
        <v>70992312</v>
      </c>
      <c r="E49" s="86">
        <v>102274584</v>
      </c>
      <c r="F49" s="86">
        <v>600047466</v>
      </c>
      <c r="G49" s="87" t="s">
        <v>194</v>
      </c>
      <c r="H49" s="85" t="str">
        <f>'Pokyny, info'!$A$12</f>
        <v>Středočeský</v>
      </c>
      <c r="I49" s="85" t="s">
        <v>159</v>
      </c>
      <c r="J49" s="85" t="s">
        <v>195</v>
      </c>
      <c r="K49" s="85" t="s">
        <v>196</v>
      </c>
      <c r="L49" s="227">
        <v>50000000</v>
      </c>
      <c r="M49" s="227">
        <f>L49*'Pokyny, info'!$C$12</f>
        <v>35000000</v>
      </c>
      <c r="N49" s="86">
        <v>2022</v>
      </c>
      <c r="O49" s="86">
        <v>2027</v>
      </c>
      <c r="P49" s="86" t="s">
        <v>116</v>
      </c>
      <c r="Q49" s="86" t="s">
        <v>116</v>
      </c>
      <c r="R49" s="86" t="s">
        <v>116</v>
      </c>
      <c r="S49" s="86" t="s">
        <v>116</v>
      </c>
      <c r="T49" s="86"/>
      <c r="U49" s="86" t="s">
        <v>116</v>
      </c>
      <c r="V49" s="86" t="s">
        <v>116</v>
      </c>
      <c r="W49" s="86" t="s">
        <v>116</v>
      </c>
      <c r="X49" s="86" t="s">
        <v>116</v>
      </c>
      <c r="Y49" s="86" t="s">
        <v>117</v>
      </c>
      <c r="Z49" s="99" t="s">
        <v>117</v>
      </c>
    </row>
    <row r="50" spans="1:27" ht="44.25" x14ac:dyDescent="0.75">
      <c r="A50" s="89">
        <f t="shared" si="1"/>
        <v>46</v>
      </c>
      <c r="B50" s="85" t="s">
        <v>192</v>
      </c>
      <c r="C50" s="85" t="s">
        <v>193</v>
      </c>
      <c r="D50" s="86">
        <v>70992312</v>
      </c>
      <c r="E50" s="86">
        <v>102274584</v>
      </c>
      <c r="F50" s="86">
        <v>600047466</v>
      </c>
      <c r="G50" s="87" t="s">
        <v>197</v>
      </c>
      <c r="H50" s="85" t="str">
        <f>'Pokyny, info'!$A$12</f>
        <v>Středočeský</v>
      </c>
      <c r="I50" s="85" t="s">
        <v>159</v>
      </c>
      <c r="J50" s="85" t="s">
        <v>195</v>
      </c>
      <c r="K50" s="85" t="s">
        <v>197</v>
      </c>
      <c r="L50" s="227">
        <v>25000000</v>
      </c>
      <c r="M50" s="227">
        <f>L50*'Pokyny, info'!$C$12</f>
        <v>17500000</v>
      </c>
      <c r="N50" s="86">
        <v>2022</v>
      </c>
      <c r="O50" s="86">
        <v>2027</v>
      </c>
      <c r="P50" s="86" t="s">
        <v>116</v>
      </c>
      <c r="Q50" s="86" t="s">
        <v>116</v>
      </c>
      <c r="R50" s="86" t="s">
        <v>116</v>
      </c>
      <c r="S50" s="86" t="s">
        <v>116</v>
      </c>
      <c r="T50" s="86"/>
      <c r="U50" s="86"/>
      <c r="V50" s="86" t="s">
        <v>116</v>
      </c>
      <c r="W50" s="86" t="s">
        <v>116</v>
      </c>
      <c r="X50" s="86" t="s">
        <v>116</v>
      </c>
      <c r="Y50" s="86" t="s">
        <v>117</v>
      </c>
      <c r="Z50" s="99" t="s">
        <v>117</v>
      </c>
    </row>
    <row r="51" spans="1:27" ht="52.5" customHeight="1" x14ac:dyDescent="0.75">
      <c r="A51" s="89">
        <f t="shared" si="1"/>
        <v>47</v>
      </c>
      <c r="B51" s="85" t="s">
        <v>192</v>
      </c>
      <c r="C51" s="85" t="s">
        <v>193</v>
      </c>
      <c r="D51" s="86">
        <v>70992312</v>
      </c>
      <c r="E51" s="86">
        <v>102274584</v>
      </c>
      <c r="F51" s="86">
        <v>600047466</v>
      </c>
      <c r="G51" s="87" t="s">
        <v>198</v>
      </c>
      <c r="H51" s="85" t="str">
        <f>'Pokyny, info'!$A$12</f>
        <v>Středočeský</v>
      </c>
      <c r="I51" s="85" t="s">
        <v>159</v>
      </c>
      <c r="J51" s="85" t="s">
        <v>195</v>
      </c>
      <c r="K51" s="85" t="s">
        <v>199</v>
      </c>
      <c r="L51" s="227">
        <v>100000000</v>
      </c>
      <c r="M51" s="227">
        <v>70000000</v>
      </c>
      <c r="N51" s="86">
        <v>2022</v>
      </c>
      <c r="O51" s="86">
        <v>2027</v>
      </c>
      <c r="P51" s="86" t="s">
        <v>116</v>
      </c>
      <c r="Q51" s="86" t="s">
        <v>116</v>
      </c>
      <c r="R51" s="86" t="s">
        <v>116</v>
      </c>
      <c r="S51" s="86" t="s">
        <v>116</v>
      </c>
      <c r="T51" s="86" t="s">
        <v>116</v>
      </c>
      <c r="U51" s="86" t="s">
        <v>116</v>
      </c>
      <c r="V51" s="86" t="s">
        <v>116</v>
      </c>
      <c r="W51" s="86" t="s">
        <v>116</v>
      </c>
      <c r="X51" s="86" t="s">
        <v>116</v>
      </c>
      <c r="Y51" s="86" t="s">
        <v>425</v>
      </c>
      <c r="Z51" s="99" t="s">
        <v>117</v>
      </c>
    </row>
    <row r="52" spans="1:27" ht="62.15" customHeight="1" x14ac:dyDescent="0.75">
      <c r="A52" s="89">
        <f t="shared" si="1"/>
        <v>48</v>
      </c>
      <c r="B52" s="85" t="s">
        <v>200</v>
      </c>
      <c r="C52" s="85" t="s">
        <v>130</v>
      </c>
      <c r="D52" s="86">
        <v>67673902</v>
      </c>
      <c r="E52" s="86">
        <v>102286370</v>
      </c>
      <c r="F52" s="86">
        <v>600047792</v>
      </c>
      <c r="G52" s="87" t="s">
        <v>291</v>
      </c>
      <c r="H52" s="85" t="str">
        <f>'Pokyny, info'!$A$12</f>
        <v>Středočeský</v>
      </c>
      <c r="I52" s="85" t="s">
        <v>159</v>
      </c>
      <c r="J52" s="85" t="s">
        <v>132</v>
      </c>
      <c r="K52" s="85" t="s">
        <v>292</v>
      </c>
      <c r="L52" s="227">
        <v>15000000</v>
      </c>
      <c r="M52" s="227">
        <v>10500000</v>
      </c>
      <c r="N52" s="86" t="s">
        <v>160</v>
      </c>
      <c r="O52" s="86" t="s">
        <v>289</v>
      </c>
      <c r="P52" s="86"/>
      <c r="Q52" s="86" t="s">
        <v>116</v>
      </c>
      <c r="R52" s="86" t="s">
        <v>116</v>
      </c>
      <c r="S52" s="86" t="s">
        <v>116</v>
      </c>
      <c r="T52" s="86"/>
      <c r="U52" s="86"/>
      <c r="V52" s="86" t="s">
        <v>116</v>
      </c>
      <c r="W52" s="86" t="s">
        <v>116</v>
      </c>
      <c r="X52" s="86" t="s">
        <v>116</v>
      </c>
      <c r="Y52" s="86" t="s">
        <v>134</v>
      </c>
      <c r="Z52" s="99" t="s">
        <v>117</v>
      </c>
    </row>
    <row r="53" spans="1:27" ht="75.650000000000006" customHeight="1" x14ac:dyDescent="0.75">
      <c r="A53" s="89">
        <f t="shared" si="1"/>
        <v>49</v>
      </c>
      <c r="B53" s="85" t="s">
        <v>200</v>
      </c>
      <c r="C53" s="85" t="s">
        <v>130</v>
      </c>
      <c r="D53" s="86">
        <v>67673902</v>
      </c>
      <c r="E53" s="86">
        <v>102286370</v>
      </c>
      <c r="F53" s="86">
        <v>600047792</v>
      </c>
      <c r="G53" s="87" t="s">
        <v>201</v>
      </c>
      <c r="H53" s="85" t="str">
        <f>'Pokyny, info'!$A$12</f>
        <v>Středočeský</v>
      </c>
      <c r="I53" s="85" t="s">
        <v>159</v>
      </c>
      <c r="J53" s="85" t="s">
        <v>132</v>
      </c>
      <c r="K53" s="85" t="s">
        <v>202</v>
      </c>
      <c r="L53" s="227">
        <v>15000000</v>
      </c>
      <c r="M53" s="227">
        <v>10500000</v>
      </c>
      <c r="N53" s="86" t="s">
        <v>160</v>
      </c>
      <c r="O53" s="86" t="s">
        <v>289</v>
      </c>
      <c r="P53" s="86"/>
      <c r="Q53" s="86" t="s">
        <v>116</v>
      </c>
      <c r="R53" s="86" t="s">
        <v>116</v>
      </c>
      <c r="S53" s="86"/>
      <c r="T53" s="86"/>
      <c r="U53" s="86"/>
      <c r="V53" s="86" t="s">
        <v>116</v>
      </c>
      <c r="W53" s="86" t="s">
        <v>116</v>
      </c>
      <c r="X53" s="86" t="s">
        <v>116</v>
      </c>
      <c r="Y53" s="86" t="s">
        <v>134</v>
      </c>
      <c r="Z53" s="99" t="s">
        <v>117</v>
      </c>
    </row>
    <row r="54" spans="1:27" ht="65.7" customHeight="1" x14ac:dyDescent="0.75">
      <c r="A54" s="89">
        <f t="shared" si="1"/>
        <v>50</v>
      </c>
      <c r="B54" s="85" t="s">
        <v>200</v>
      </c>
      <c r="C54" s="85" t="s">
        <v>130</v>
      </c>
      <c r="D54" s="86">
        <v>67673902</v>
      </c>
      <c r="E54" s="86">
        <v>102286370</v>
      </c>
      <c r="F54" s="86">
        <v>600047792</v>
      </c>
      <c r="G54" s="87" t="s">
        <v>203</v>
      </c>
      <c r="H54" s="85" t="str">
        <f>'Pokyny, info'!$A$12</f>
        <v>Středočeský</v>
      </c>
      <c r="I54" s="85" t="s">
        <v>159</v>
      </c>
      <c r="J54" s="85" t="s">
        <v>132</v>
      </c>
      <c r="K54" s="85" t="s">
        <v>204</v>
      </c>
      <c r="L54" s="227">
        <v>5000000</v>
      </c>
      <c r="M54" s="227">
        <v>3500000</v>
      </c>
      <c r="N54" s="86" t="s">
        <v>288</v>
      </c>
      <c r="O54" s="86" t="s">
        <v>289</v>
      </c>
      <c r="P54" s="86" t="s">
        <v>116</v>
      </c>
      <c r="Q54" s="86" t="s">
        <v>116</v>
      </c>
      <c r="R54" s="86" t="s">
        <v>116</v>
      </c>
      <c r="S54" s="86" t="s">
        <v>116</v>
      </c>
      <c r="T54" s="86"/>
      <c r="U54" s="86"/>
      <c r="V54" s="86" t="s">
        <v>116</v>
      </c>
      <c r="W54" s="86" t="s">
        <v>116</v>
      </c>
      <c r="X54" s="86" t="s">
        <v>116</v>
      </c>
      <c r="Y54" s="86" t="s">
        <v>117</v>
      </c>
      <c r="Z54" s="99" t="s">
        <v>117</v>
      </c>
      <c r="AA54" s="115"/>
    </row>
    <row r="55" spans="1:27" ht="65.7" customHeight="1" x14ac:dyDescent="0.75">
      <c r="A55" s="89">
        <f t="shared" si="1"/>
        <v>51</v>
      </c>
      <c r="B55" s="85" t="s">
        <v>200</v>
      </c>
      <c r="C55" s="85" t="s">
        <v>130</v>
      </c>
      <c r="D55" s="86">
        <v>67673902</v>
      </c>
      <c r="E55" s="86">
        <v>102286370</v>
      </c>
      <c r="F55" s="86">
        <v>600047792</v>
      </c>
      <c r="G55" s="87" t="s">
        <v>294</v>
      </c>
      <c r="H55" s="85" t="str">
        <f>'Pokyny, info'!$A$12</f>
        <v>Středočeský</v>
      </c>
      <c r="I55" s="85" t="s">
        <v>159</v>
      </c>
      <c r="J55" s="85" t="s">
        <v>132</v>
      </c>
      <c r="K55" s="85" t="s">
        <v>294</v>
      </c>
      <c r="L55" s="227">
        <v>4000000</v>
      </c>
      <c r="M55" s="227">
        <v>2800000</v>
      </c>
      <c r="N55" s="86" t="s">
        <v>288</v>
      </c>
      <c r="O55" s="86" t="s">
        <v>289</v>
      </c>
      <c r="P55" s="86"/>
      <c r="Q55" s="86"/>
      <c r="R55" s="86"/>
      <c r="S55" s="86"/>
      <c r="T55" s="86"/>
      <c r="U55" s="86"/>
      <c r="V55" s="86"/>
      <c r="W55" s="86"/>
      <c r="X55" s="86"/>
      <c r="Y55" s="86" t="s">
        <v>117</v>
      </c>
      <c r="Z55" s="99" t="s">
        <v>117</v>
      </c>
    </row>
    <row r="56" spans="1:27" ht="65.7" customHeight="1" x14ac:dyDescent="0.75">
      <c r="A56" s="89">
        <f t="shared" si="1"/>
        <v>52</v>
      </c>
      <c r="B56" s="85" t="s">
        <v>200</v>
      </c>
      <c r="C56" s="85" t="s">
        <v>130</v>
      </c>
      <c r="D56" s="86">
        <v>67673902</v>
      </c>
      <c r="E56" s="86">
        <v>102286370</v>
      </c>
      <c r="F56" s="86">
        <v>600047792</v>
      </c>
      <c r="G56" s="87" t="s">
        <v>295</v>
      </c>
      <c r="H56" s="85" t="str">
        <f>'Pokyny, info'!$A$12</f>
        <v>Středočeský</v>
      </c>
      <c r="I56" s="85" t="s">
        <v>159</v>
      </c>
      <c r="J56" s="85" t="s">
        <v>132</v>
      </c>
      <c r="K56" s="85" t="s">
        <v>296</v>
      </c>
      <c r="L56" s="227">
        <v>5000000</v>
      </c>
      <c r="M56" s="227">
        <v>3500000</v>
      </c>
      <c r="N56" s="86" t="s">
        <v>288</v>
      </c>
      <c r="O56" s="86" t="s">
        <v>289</v>
      </c>
      <c r="P56" s="86" t="s">
        <v>116</v>
      </c>
      <c r="Q56" s="86" t="s">
        <v>116</v>
      </c>
      <c r="R56" s="86" t="s">
        <v>116</v>
      </c>
      <c r="S56" s="86" t="s">
        <v>116</v>
      </c>
      <c r="T56" s="86"/>
      <c r="U56" s="86"/>
      <c r="V56" s="86" t="s">
        <v>116</v>
      </c>
      <c r="W56" s="86" t="s">
        <v>116</v>
      </c>
      <c r="X56" s="86" t="s">
        <v>116</v>
      </c>
      <c r="Y56" s="86" t="s">
        <v>134</v>
      </c>
      <c r="Z56" s="99" t="s">
        <v>117</v>
      </c>
    </row>
    <row r="57" spans="1:27" ht="65.7" customHeight="1" x14ac:dyDescent="0.75">
      <c r="A57" s="89">
        <f t="shared" si="1"/>
        <v>53</v>
      </c>
      <c r="B57" s="85" t="s">
        <v>200</v>
      </c>
      <c r="C57" s="85" t="s">
        <v>130</v>
      </c>
      <c r="D57" s="86">
        <v>67673902</v>
      </c>
      <c r="E57" s="86">
        <v>102286370</v>
      </c>
      <c r="F57" s="86">
        <v>600047792</v>
      </c>
      <c r="G57" s="87" t="s">
        <v>297</v>
      </c>
      <c r="H57" s="85" t="str">
        <f>'Pokyny, info'!$A$12</f>
        <v>Středočeský</v>
      </c>
      <c r="I57" s="85" t="s">
        <v>159</v>
      </c>
      <c r="J57" s="85" t="s">
        <v>132</v>
      </c>
      <c r="K57" s="85" t="s">
        <v>298</v>
      </c>
      <c r="L57" s="227">
        <v>4000000</v>
      </c>
      <c r="M57" s="227">
        <v>2800000</v>
      </c>
      <c r="N57" s="86" t="s">
        <v>288</v>
      </c>
      <c r="O57" s="86" t="s">
        <v>289</v>
      </c>
      <c r="P57" s="86"/>
      <c r="Q57" s="86" t="s">
        <v>116</v>
      </c>
      <c r="R57" s="86"/>
      <c r="S57" s="86"/>
      <c r="T57" s="86"/>
      <c r="U57" s="86"/>
      <c r="V57" s="86" t="s">
        <v>116</v>
      </c>
      <c r="W57" s="86" t="s">
        <v>116</v>
      </c>
      <c r="X57" s="86"/>
      <c r="Y57" s="86" t="s">
        <v>117</v>
      </c>
      <c r="Z57" s="99" t="s">
        <v>117</v>
      </c>
    </row>
    <row r="58" spans="1:27" ht="65.7" customHeight="1" x14ac:dyDescent="0.75">
      <c r="A58" s="89">
        <f t="shared" si="1"/>
        <v>54</v>
      </c>
      <c r="B58" s="85" t="s">
        <v>348</v>
      </c>
      <c r="C58" s="85" t="s">
        <v>130</v>
      </c>
      <c r="D58" s="86">
        <v>67673902</v>
      </c>
      <c r="E58" s="86">
        <v>102286370</v>
      </c>
      <c r="F58" s="86">
        <v>600047792</v>
      </c>
      <c r="G58" s="87" t="s">
        <v>349</v>
      </c>
      <c r="H58" s="85" t="str">
        <f>'[2]Pokyny, info'!$A$12</f>
        <v>Středočeský</v>
      </c>
      <c r="I58" s="85" t="s">
        <v>159</v>
      </c>
      <c r="J58" s="85" t="s">
        <v>132</v>
      </c>
      <c r="K58" s="85" t="s">
        <v>350</v>
      </c>
      <c r="L58" s="227">
        <v>10000000</v>
      </c>
      <c r="M58" s="227">
        <f>L58*'Pokyny, info'!$C$12</f>
        <v>7000000</v>
      </c>
      <c r="N58" s="86">
        <v>2023</v>
      </c>
      <c r="O58" s="86">
        <v>2027</v>
      </c>
      <c r="P58" s="86" t="s">
        <v>116</v>
      </c>
      <c r="Q58" s="86" t="s">
        <v>116</v>
      </c>
      <c r="R58" s="86" t="s">
        <v>116</v>
      </c>
      <c r="S58" s="86" t="s">
        <v>116</v>
      </c>
      <c r="T58" s="86"/>
      <c r="U58" s="86" t="s">
        <v>116</v>
      </c>
      <c r="V58" s="86" t="s">
        <v>116</v>
      </c>
      <c r="W58" s="86" t="s">
        <v>116</v>
      </c>
      <c r="X58" s="86" t="s">
        <v>116</v>
      </c>
      <c r="Y58" s="86" t="s">
        <v>134</v>
      </c>
      <c r="Z58" s="99" t="s">
        <v>117</v>
      </c>
    </row>
    <row r="59" spans="1:27" ht="121.2" customHeight="1" x14ac:dyDescent="0.75">
      <c r="A59" s="89">
        <f t="shared" si="1"/>
        <v>55</v>
      </c>
      <c r="B59" s="85" t="s">
        <v>205</v>
      </c>
      <c r="C59" s="85" t="s">
        <v>148</v>
      </c>
      <c r="D59" s="86" t="s">
        <v>299</v>
      </c>
      <c r="E59" s="86" t="s">
        <v>206</v>
      </c>
      <c r="F59" s="86">
        <v>600047725</v>
      </c>
      <c r="G59" s="87" t="s">
        <v>207</v>
      </c>
      <c r="H59" s="85" t="str">
        <f>'Pokyny, info'!$A$12</f>
        <v>Středočeský</v>
      </c>
      <c r="I59" s="85" t="s">
        <v>132</v>
      </c>
      <c r="J59" s="85" t="s">
        <v>150</v>
      </c>
      <c r="K59" s="85" t="s">
        <v>208</v>
      </c>
      <c r="L59" s="227">
        <v>200000000</v>
      </c>
      <c r="M59" s="227">
        <v>140000000</v>
      </c>
      <c r="N59" s="86" t="s">
        <v>209</v>
      </c>
      <c r="O59" s="86" t="s">
        <v>210</v>
      </c>
      <c r="P59" s="86" t="s">
        <v>116</v>
      </c>
      <c r="Q59" s="86" t="s">
        <v>116</v>
      </c>
      <c r="R59" s="86" t="s">
        <v>116</v>
      </c>
      <c r="S59" s="86" t="s">
        <v>116</v>
      </c>
      <c r="T59" s="86"/>
      <c r="U59" s="86" t="s">
        <v>116</v>
      </c>
      <c r="V59" s="86" t="s">
        <v>116</v>
      </c>
      <c r="W59" s="86" t="s">
        <v>116</v>
      </c>
      <c r="X59" s="86" t="s">
        <v>116</v>
      </c>
      <c r="Y59" s="86" t="s">
        <v>453</v>
      </c>
      <c r="Z59" s="99" t="s">
        <v>117</v>
      </c>
    </row>
    <row r="60" spans="1:27" ht="55.2" customHeight="1" x14ac:dyDescent="0.75">
      <c r="A60" s="89">
        <f t="shared" si="1"/>
        <v>56</v>
      </c>
      <c r="B60" s="85" t="s">
        <v>205</v>
      </c>
      <c r="C60" s="85" t="s">
        <v>148</v>
      </c>
      <c r="D60" s="86" t="s">
        <v>299</v>
      </c>
      <c r="E60" s="86" t="s">
        <v>206</v>
      </c>
      <c r="F60" s="86">
        <v>600047725</v>
      </c>
      <c r="G60" s="87" t="s">
        <v>211</v>
      </c>
      <c r="H60" s="85" t="str">
        <f>'Pokyny, info'!$A$12</f>
        <v>Středočeský</v>
      </c>
      <c r="I60" s="85" t="s">
        <v>132</v>
      </c>
      <c r="J60" s="85" t="s">
        <v>150</v>
      </c>
      <c r="K60" s="85" t="s">
        <v>300</v>
      </c>
      <c r="L60" s="227">
        <v>30000000</v>
      </c>
      <c r="M60" s="227">
        <v>21000000</v>
      </c>
      <c r="N60" s="86" t="s">
        <v>209</v>
      </c>
      <c r="O60" s="86" t="s">
        <v>210</v>
      </c>
      <c r="P60" s="86" t="s">
        <v>116</v>
      </c>
      <c r="Q60" s="86" t="s">
        <v>116</v>
      </c>
      <c r="R60" s="86" t="s">
        <v>116</v>
      </c>
      <c r="S60" s="86" t="s">
        <v>116</v>
      </c>
      <c r="T60" s="86"/>
      <c r="U60" s="86" t="s">
        <v>116</v>
      </c>
      <c r="V60" s="86" t="s">
        <v>116</v>
      </c>
      <c r="W60" s="86" t="s">
        <v>116</v>
      </c>
      <c r="X60" s="86" t="s">
        <v>116</v>
      </c>
      <c r="Y60" s="86" t="s">
        <v>454</v>
      </c>
      <c r="Z60" s="99" t="s">
        <v>455</v>
      </c>
    </row>
    <row r="61" spans="1:27" ht="55.95" customHeight="1" x14ac:dyDescent="0.75">
      <c r="A61" s="89">
        <f t="shared" si="1"/>
        <v>57</v>
      </c>
      <c r="B61" s="85" t="s">
        <v>205</v>
      </c>
      <c r="C61" s="85" t="s">
        <v>148</v>
      </c>
      <c r="D61" s="86" t="s">
        <v>299</v>
      </c>
      <c r="E61" s="86" t="s">
        <v>206</v>
      </c>
      <c r="F61" s="86">
        <v>600047725</v>
      </c>
      <c r="G61" s="87" t="s">
        <v>212</v>
      </c>
      <c r="H61" s="85" t="str">
        <f>'Pokyny, info'!$A$12</f>
        <v>Středočeský</v>
      </c>
      <c r="I61" s="85" t="s">
        <v>132</v>
      </c>
      <c r="J61" s="85" t="s">
        <v>150</v>
      </c>
      <c r="K61" s="85" t="s">
        <v>212</v>
      </c>
      <c r="L61" s="227">
        <v>15000000</v>
      </c>
      <c r="M61" s="227">
        <v>10500000</v>
      </c>
      <c r="N61" s="86" t="s">
        <v>209</v>
      </c>
      <c r="O61" s="86" t="s">
        <v>210</v>
      </c>
      <c r="P61" s="86" t="s">
        <v>116</v>
      </c>
      <c r="Q61" s="86" t="s">
        <v>116</v>
      </c>
      <c r="R61" s="86" t="s">
        <v>116</v>
      </c>
      <c r="S61" s="86" t="s">
        <v>116</v>
      </c>
      <c r="T61" s="86"/>
      <c r="U61" s="86" t="s">
        <v>116</v>
      </c>
      <c r="V61" s="86" t="s">
        <v>116</v>
      </c>
      <c r="W61" s="86" t="s">
        <v>116</v>
      </c>
      <c r="X61" s="86" t="s">
        <v>116</v>
      </c>
      <c r="Y61" s="86" t="s">
        <v>454</v>
      </c>
      <c r="Z61" s="99" t="s">
        <v>455</v>
      </c>
    </row>
    <row r="62" spans="1:27" ht="115.2" customHeight="1" x14ac:dyDescent="0.75">
      <c r="A62" s="89">
        <f t="shared" si="1"/>
        <v>58</v>
      </c>
      <c r="B62" s="85" t="s">
        <v>205</v>
      </c>
      <c r="C62" s="85" t="s">
        <v>148</v>
      </c>
      <c r="D62" s="86" t="s">
        <v>299</v>
      </c>
      <c r="E62" s="86" t="s">
        <v>206</v>
      </c>
      <c r="F62" s="86">
        <v>600047725</v>
      </c>
      <c r="G62" s="87" t="s">
        <v>213</v>
      </c>
      <c r="H62" s="85" t="str">
        <f>'Pokyny, info'!$A$12</f>
        <v>Středočeský</v>
      </c>
      <c r="I62" s="85" t="s">
        <v>132</v>
      </c>
      <c r="J62" s="85" t="s">
        <v>150</v>
      </c>
      <c r="K62" s="85" t="s">
        <v>214</v>
      </c>
      <c r="L62" s="227">
        <v>130000000</v>
      </c>
      <c r="M62" s="227">
        <v>91000000</v>
      </c>
      <c r="N62" s="86" t="s">
        <v>209</v>
      </c>
      <c r="O62" s="86" t="s">
        <v>210</v>
      </c>
      <c r="P62" s="86" t="s">
        <v>116</v>
      </c>
      <c r="Q62" s="86" t="s">
        <v>116</v>
      </c>
      <c r="R62" s="86" t="s">
        <v>116</v>
      </c>
      <c r="S62" s="86" t="s">
        <v>116</v>
      </c>
      <c r="T62" s="86"/>
      <c r="U62" s="86"/>
      <c r="V62" s="86" t="s">
        <v>116</v>
      </c>
      <c r="W62" s="86" t="s">
        <v>116</v>
      </c>
      <c r="X62" s="86" t="s">
        <v>116</v>
      </c>
      <c r="Y62" s="106" t="s">
        <v>373</v>
      </c>
      <c r="Z62" s="97" t="s">
        <v>117</v>
      </c>
    </row>
    <row r="63" spans="1:27" ht="51" customHeight="1" x14ac:dyDescent="0.75">
      <c r="A63" s="89">
        <f t="shared" si="1"/>
        <v>59</v>
      </c>
      <c r="B63" s="85" t="s">
        <v>205</v>
      </c>
      <c r="C63" s="85" t="s">
        <v>148</v>
      </c>
      <c r="D63" s="86" t="s">
        <v>299</v>
      </c>
      <c r="E63" s="86" t="s">
        <v>206</v>
      </c>
      <c r="F63" s="86">
        <v>600047725</v>
      </c>
      <c r="G63" s="87" t="s">
        <v>215</v>
      </c>
      <c r="H63" s="85" t="str">
        <f>'Pokyny, info'!$A$12</f>
        <v>Středočeský</v>
      </c>
      <c r="I63" s="85" t="s">
        <v>132</v>
      </c>
      <c r="J63" s="85" t="s">
        <v>150</v>
      </c>
      <c r="K63" s="85" t="s">
        <v>215</v>
      </c>
      <c r="L63" s="227">
        <v>25000000</v>
      </c>
      <c r="M63" s="227">
        <v>17500000</v>
      </c>
      <c r="N63" s="86" t="s">
        <v>209</v>
      </c>
      <c r="O63" s="86" t="s">
        <v>210</v>
      </c>
      <c r="P63" s="86" t="s">
        <v>116</v>
      </c>
      <c r="Q63" s="86" t="s">
        <v>116</v>
      </c>
      <c r="R63" s="86" t="s">
        <v>116</v>
      </c>
      <c r="S63" s="86" t="s">
        <v>116</v>
      </c>
      <c r="T63" s="86"/>
      <c r="U63" s="86" t="s">
        <v>116</v>
      </c>
      <c r="V63" s="86" t="s">
        <v>116</v>
      </c>
      <c r="W63" s="86" t="s">
        <v>116</v>
      </c>
      <c r="X63" s="86" t="s">
        <v>116</v>
      </c>
      <c r="Y63" s="86" t="s">
        <v>454</v>
      </c>
      <c r="Z63" s="99" t="s">
        <v>117</v>
      </c>
    </row>
    <row r="64" spans="1:27" ht="46.2" customHeight="1" x14ac:dyDescent="0.75">
      <c r="A64" s="89">
        <f t="shared" si="1"/>
        <v>60</v>
      </c>
      <c r="B64" s="85" t="s">
        <v>205</v>
      </c>
      <c r="C64" s="85" t="s">
        <v>148</v>
      </c>
      <c r="D64" s="86" t="s">
        <v>299</v>
      </c>
      <c r="E64" s="86" t="s">
        <v>206</v>
      </c>
      <c r="F64" s="86">
        <v>600047725</v>
      </c>
      <c r="G64" s="87" t="s">
        <v>216</v>
      </c>
      <c r="H64" s="85" t="str">
        <f>'Pokyny, info'!$A$12</f>
        <v>Středočeský</v>
      </c>
      <c r="I64" s="85" t="s">
        <v>132</v>
      </c>
      <c r="J64" s="85" t="s">
        <v>150</v>
      </c>
      <c r="K64" s="85" t="s">
        <v>216</v>
      </c>
      <c r="L64" s="227">
        <v>10000000</v>
      </c>
      <c r="M64" s="227">
        <v>7000000</v>
      </c>
      <c r="N64" s="86" t="s">
        <v>209</v>
      </c>
      <c r="O64" s="86" t="s">
        <v>210</v>
      </c>
      <c r="P64" s="86"/>
      <c r="Q64" s="86"/>
      <c r="R64" s="86"/>
      <c r="S64" s="86"/>
      <c r="T64" s="86"/>
      <c r="U64" s="86"/>
      <c r="V64" s="86"/>
      <c r="W64" s="86"/>
      <c r="X64" s="86"/>
      <c r="Y64" s="86" t="s">
        <v>454</v>
      </c>
      <c r="Z64" s="99" t="s">
        <v>117</v>
      </c>
    </row>
    <row r="65" spans="1:26" ht="46.2" customHeight="1" x14ac:dyDescent="0.75">
      <c r="A65" s="89">
        <f t="shared" si="1"/>
        <v>61</v>
      </c>
      <c r="B65" s="85" t="s">
        <v>205</v>
      </c>
      <c r="C65" s="85" t="s">
        <v>148</v>
      </c>
      <c r="D65" s="86" t="s">
        <v>299</v>
      </c>
      <c r="E65" s="86" t="s">
        <v>206</v>
      </c>
      <c r="F65" s="86">
        <v>600047725</v>
      </c>
      <c r="G65" s="87" t="s">
        <v>217</v>
      </c>
      <c r="H65" s="85" t="str">
        <f>'Pokyny, info'!$A$12</f>
        <v>Středočeský</v>
      </c>
      <c r="I65" s="85" t="s">
        <v>132</v>
      </c>
      <c r="J65" s="85" t="s">
        <v>150</v>
      </c>
      <c r="K65" s="85" t="s">
        <v>217</v>
      </c>
      <c r="L65" s="227">
        <v>25000000</v>
      </c>
      <c r="M65" s="227">
        <v>17500000</v>
      </c>
      <c r="N65" s="86" t="s">
        <v>209</v>
      </c>
      <c r="O65" s="86" t="s">
        <v>210</v>
      </c>
      <c r="P65" s="86"/>
      <c r="Q65" s="86"/>
      <c r="R65" s="86"/>
      <c r="S65" s="86"/>
      <c r="T65" s="86"/>
      <c r="U65" s="86"/>
      <c r="V65" s="86"/>
      <c r="W65" s="86"/>
      <c r="X65" s="86"/>
      <c r="Y65" s="86" t="s">
        <v>454</v>
      </c>
      <c r="Z65" s="99" t="s">
        <v>117</v>
      </c>
    </row>
    <row r="66" spans="1:26" ht="48.65" customHeight="1" x14ac:dyDescent="0.75">
      <c r="A66" s="89">
        <f t="shared" si="1"/>
        <v>62</v>
      </c>
      <c r="B66" s="85" t="s">
        <v>205</v>
      </c>
      <c r="C66" s="85" t="s">
        <v>148</v>
      </c>
      <c r="D66" s="86" t="s">
        <v>299</v>
      </c>
      <c r="E66" s="86" t="s">
        <v>206</v>
      </c>
      <c r="F66" s="86">
        <v>600047725</v>
      </c>
      <c r="G66" s="87" t="s">
        <v>218</v>
      </c>
      <c r="H66" s="85" t="str">
        <f>'Pokyny, info'!$A$12</f>
        <v>Středočeský</v>
      </c>
      <c r="I66" s="85" t="s">
        <v>132</v>
      </c>
      <c r="J66" s="85" t="s">
        <v>150</v>
      </c>
      <c r="K66" s="85" t="s">
        <v>218</v>
      </c>
      <c r="L66" s="227">
        <v>10000000</v>
      </c>
      <c r="M66" s="227">
        <v>7000000</v>
      </c>
      <c r="N66" s="86" t="s">
        <v>209</v>
      </c>
      <c r="O66" s="86" t="s">
        <v>210</v>
      </c>
      <c r="P66" s="86"/>
      <c r="Q66" s="86"/>
      <c r="R66" s="86"/>
      <c r="S66" s="86"/>
      <c r="T66" s="86"/>
      <c r="U66" s="86"/>
      <c r="V66" s="86"/>
      <c r="W66" s="86"/>
      <c r="X66" s="86"/>
      <c r="Y66" s="86" t="s">
        <v>454</v>
      </c>
      <c r="Z66" s="99" t="s">
        <v>117</v>
      </c>
    </row>
    <row r="67" spans="1:26" ht="50.15" customHeight="1" x14ac:dyDescent="0.75">
      <c r="A67" s="89">
        <f t="shared" si="1"/>
        <v>63</v>
      </c>
      <c r="B67" s="85" t="s">
        <v>205</v>
      </c>
      <c r="C67" s="85" t="s">
        <v>148</v>
      </c>
      <c r="D67" s="86" t="s">
        <v>299</v>
      </c>
      <c r="E67" s="86" t="s">
        <v>206</v>
      </c>
      <c r="F67" s="86">
        <v>600047725</v>
      </c>
      <c r="G67" s="87" t="s">
        <v>219</v>
      </c>
      <c r="H67" s="85" t="str">
        <f>'Pokyny, info'!$A$12</f>
        <v>Středočeský</v>
      </c>
      <c r="I67" s="85" t="s">
        <v>132</v>
      </c>
      <c r="J67" s="85" t="s">
        <v>150</v>
      </c>
      <c r="K67" s="85" t="s">
        <v>219</v>
      </c>
      <c r="L67" s="227">
        <v>10000000</v>
      </c>
      <c r="M67" s="227">
        <v>7000000</v>
      </c>
      <c r="N67" s="86" t="s">
        <v>209</v>
      </c>
      <c r="O67" s="86" t="s">
        <v>210</v>
      </c>
      <c r="P67" s="86"/>
      <c r="Q67" s="86"/>
      <c r="R67" s="86"/>
      <c r="S67" s="86"/>
      <c r="T67" s="86"/>
      <c r="U67" s="86"/>
      <c r="V67" s="86"/>
      <c r="W67" s="86"/>
      <c r="X67" s="86"/>
      <c r="Y67" s="86" t="s">
        <v>454</v>
      </c>
      <c r="Z67" s="99" t="s">
        <v>117</v>
      </c>
    </row>
    <row r="68" spans="1:26" ht="29.5" x14ac:dyDescent="0.75">
      <c r="A68" s="89">
        <f t="shared" si="1"/>
        <v>64</v>
      </c>
      <c r="B68" s="85" t="s">
        <v>205</v>
      </c>
      <c r="C68" s="85" t="s">
        <v>148</v>
      </c>
      <c r="D68" s="86" t="s">
        <v>299</v>
      </c>
      <c r="E68" s="86" t="s">
        <v>206</v>
      </c>
      <c r="F68" s="86">
        <v>600047725</v>
      </c>
      <c r="G68" s="87" t="s">
        <v>220</v>
      </c>
      <c r="H68" s="85" t="str">
        <f>'Pokyny, info'!$A$12</f>
        <v>Středočeský</v>
      </c>
      <c r="I68" s="85" t="s">
        <v>132</v>
      </c>
      <c r="J68" s="85" t="s">
        <v>150</v>
      </c>
      <c r="K68" s="85" t="s">
        <v>220</v>
      </c>
      <c r="L68" s="227">
        <v>6000000</v>
      </c>
      <c r="M68" s="227">
        <v>4200000</v>
      </c>
      <c r="N68" s="86" t="s">
        <v>209</v>
      </c>
      <c r="O68" s="86" t="s">
        <v>210</v>
      </c>
      <c r="P68" s="86"/>
      <c r="Q68" s="86"/>
      <c r="R68" s="86"/>
      <c r="S68" s="86"/>
      <c r="T68" s="86"/>
      <c r="U68" s="86"/>
      <c r="V68" s="86"/>
      <c r="W68" s="86"/>
      <c r="X68" s="86"/>
      <c r="Y68" s="86" t="s">
        <v>454</v>
      </c>
      <c r="Z68" s="99" t="s">
        <v>117</v>
      </c>
    </row>
    <row r="69" spans="1:26" ht="52.5" customHeight="1" x14ac:dyDescent="0.75">
      <c r="A69" s="89">
        <f t="shared" si="1"/>
        <v>65</v>
      </c>
      <c r="B69" s="85" t="s">
        <v>205</v>
      </c>
      <c r="C69" s="85" t="s">
        <v>148</v>
      </c>
      <c r="D69" s="86" t="s">
        <v>299</v>
      </c>
      <c r="E69" s="86" t="s">
        <v>206</v>
      </c>
      <c r="F69" s="86">
        <v>600047725</v>
      </c>
      <c r="G69" s="87" t="s">
        <v>191</v>
      </c>
      <c r="H69" s="85" t="str">
        <f>'Pokyny, info'!$A$12</f>
        <v>Středočeský</v>
      </c>
      <c r="I69" s="85" t="s">
        <v>132</v>
      </c>
      <c r="J69" s="85" t="s">
        <v>150</v>
      </c>
      <c r="K69" s="85" t="s">
        <v>191</v>
      </c>
      <c r="L69" s="227">
        <v>15000000</v>
      </c>
      <c r="M69" s="227">
        <v>10500000</v>
      </c>
      <c r="N69" s="86" t="s">
        <v>209</v>
      </c>
      <c r="O69" s="86" t="s">
        <v>210</v>
      </c>
      <c r="P69" s="86"/>
      <c r="Q69" s="86"/>
      <c r="R69" s="86"/>
      <c r="S69" s="86"/>
      <c r="T69" s="86"/>
      <c r="U69" s="86"/>
      <c r="V69" s="86"/>
      <c r="W69" s="86"/>
      <c r="X69" s="86"/>
      <c r="Y69" s="86" t="s">
        <v>454</v>
      </c>
      <c r="Z69" s="99" t="s">
        <v>117</v>
      </c>
    </row>
    <row r="70" spans="1:26" ht="44.25" x14ac:dyDescent="0.75">
      <c r="A70" s="89">
        <f t="shared" si="1"/>
        <v>66</v>
      </c>
      <c r="B70" s="85" t="s">
        <v>205</v>
      </c>
      <c r="C70" s="85" t="s">
        <v>148</v>
      </c>
      <c r="D70" s="86" t="s">
        <v>299</v>
      </c>
      <c r="E70" s="86" t="s">
        <v>206</v>
      </c>
      <c r="F70" s="86">
        <v>600047725</v>
      </c>
      <c r="G70" s="87" t="s">
        <v>221</v>
      </c>
      <c r="H70" s="85" t="str">
        <f>'Pokyny, info'!$A$12</f>
        <v>Středočeský</v>
      </c>
      <c r="I70" s="85" t="s">
        <v>132</v>
      </c>
      <c r="J70" s="85" t="s">
        <v>150</v>
      </c>
      <c r="K70" s="85" t="s">
        <v>221</v>
      </c>
      <c r="L70" s="227">
        <v>10000000</v>
      </c>
      <c r="M70" s="227">
        <v>7000000</v>
      </c>
      <c r="N70" s="86" t="s">
        <v>209</v>
      </c>
      <c r="O70" s="86" t="s">
        <v>210</v>
      </c>
      <c r="P70" s="86"/>
      <c r="Q70" s="86"/>
      <c r="R70" s="86"/>
      <c r="S70" s="86"/>
      <c r="T70" s="86"/>
      <c r="U70" s="86"/>
      <c r="V70" s="86" t="s">
        <v>116</v>
      </c>
      <c r="W70" s="86" t="s">
        <v>116</v>
      </c>
      <c r="X70" s="86"/>
      <c r="Y70" s="86" t="s">
        <v>454</v>
      </c>
      <c r="Z70" s="99" t="s">
        <v>117</v>
      </c>
    </row>
    <row r="71" spans="1:26" ht="50.15" customHeight="1" x14ac:dyDescent="0.75">
      <c r="A71" s="89">
        <f t="shared" si="1"/>
        <v>67</v>
      </c>
      <c r="B71" s="85" t="s">
        <v>205</v>
      </c>
      <c r="C71" s="85" t="s">
        <v>148</v>
      </c>
      <c r="D71" s="86" t="s">
        <v>299</v>
      </c>
      <c r="E71" s="86" t="s">
        <v>206</v>
      </c>
      <c r="F71" s="86">
        <v>600047725</v>
      </c>
      <c r="G71" s="87" t="s">
        <v>222</v>
      </c>
      <c r="H71" s="85" t="str">
        <f>'Pokyny, info'!$A$12</f>
        <v>Středočeský</v>
      </c>
      <c r="I71" s="85" t="s">
        <v>132</v>
      </c>
      <c r="J71" s="85" t="s">
        <v>150</v>
      </c>
      <c r="K71" s="85" t="s">
        <v>222</v>
      </c>
      <c r="L71" s="227">
        <v>1000000</v>
      </c>
      <c r="M71" s="227">
        <v>700000</v>
      </c>
      <c r="N71" s="86" t="s">
        <v>223</v>
      </c>
      <c r="O71" s="86" t="s">
        <v>210</v>
      </c>
      <c r="P71" s="86"/>
      <c r="Q71" s="86"/>
      <c r="R71" s="86"/>
      <c r="S71" s="86"/>
      <c r="T71" s="86"/>
      <c r="U71" s="86"/>
      <c r="V71" s="86"/>
      <c r="W71" s="86"/>
      <c r="X71" s="86"/>
      <c r="Y71" s="86" t="s">
        <v>117</v>
      </c>
      <c r="Z71" s="99" t="s">
        <v>117</v>
      </c>
    </row>
    <row r="72" spans="1:26" ht="48.65" customHeight="1" x14ac:dyDescent="0.75">
      <c r="A72" s="89">
        <f t="shared" si="1"/>
        <v>68</v>
      </c>
      <c r="B72" s="85" t="s">
        <v>205</v>
      </c>
      <c r="C72" s="85" t="s">
        <v>148</v>
      </c>
      <c r="D72" s="86" t="s">
        <v>299</v>
      </c>
      <c r="E72" s="86" t="s">
        <v>206</v>
      </c>
      <c r="F72" s="86">
        <v>600047725</v>
      </c>
      <c r="G72" s="87" t="s">
        <v>383</v>
      </c>
      <c r="H72" s="85" t="str">
        <f>'Pokyny, info'!$A$12</f>
        <v>Středočeský</v>
      </c>
      <c r="I72" s="85" t="s">
        <v>132</v>
      </c>
      <c r="J72" s="85" t="s">
        <v>150</v>
      </c>
      <c r="K72" s="85" t="s">
        <v>383</v>
      </c>
      <c r="L72" s="227">
        <v>35000000</v>
      </c>
      <c r="M72" s="227">
        <f>L72*'Pokyny, info'!$C$12</f>
        <v>24500000</v>
      </c>
      <c r="N72" s="86" t="s">
        <v>209</v>
      </c>
      <c r="O72" s="86" t="s">
        <v>210</v>
      </c>
      <c r="P72" s="86"/>
      <c r="Q72" s="86"/>
      <c r="R72" s="86"/>
      <c r="S72" s="86"/>
      <c r="T72" s="86"/>
      <c r="U72" s="86"/>
      <c r="V72" s="86"/>
      <c r="W72" s="86"/>
      <c r="X72" s="86"/>
      <c r="Y72" s="106" t="s">
        <v>369</v>
      </c>
      <c r="Z72" s="211" t="s">
        <v>370</v>
      </c>
    </row>
    <row r="73" spans="1:26" ht="44.25" x14ac:dyDescent="0.75">
      <c r="A73" s="89">
        <f t="shared" si="1"/>
        <v>69</v>
      </c>
      <c r="B73" s="85" t="s">
        <v>205</v>
      </c>
      <c r="C73" s="85" t="s">
        <v>148</v>
      </c>
      <c r="D73" s="86" t="s">
        <v>299</v>
      </c>
      <c r="E73" s="86" t="s">
        <v>206</v>
      </c>
      <c r="F73" s="86">
        <v>600047725</v>
      </c>
      <c r="G73" s="87" t="s">
        <v>224</v>
      </c>
      <c r="H73" s="85" t="str">
        <f>'Pokyny, info'!$A$12</f>
        <v>Středočeský</v>
      </c>
      <c r="I73" s="85" t="s">
        <v>132</v>
      </c>
      <c r="J73" s="85" t="s">
        <v>150</v>
      </c>
      <c r="K73" s="85" t="s">
        <v>224</v>
      </c>
      <c r="L73" s="227">
        <v>10000000</v>
      </c>
      <c r="M73" s="227">
        <v>7000000</v>
      </c>
      <c r="N73" s="86" t="s">
        <v>209</v>
      </c>
      <c r="O73" s="86" t="s">
        <v>210</v>
      </c>
      <c r="P73" s="86"/>
      <c r="Q73" s="86" t="s">
        <v>116</v>
      </c>
      <c r="R73" s="86" t="s">
        <v>116</v>
      </c>
      <c r="S73" s="86"/>
      <c r="T73" s="86"/>
      <c r="U73" s="86"/>
      <c r="V73" s="86" t="s">
        <v>116</v>
      </c>
      <c r="W73" s="86" t="s">
        <v>116</v>
      </c>
      <c r="X73" s="86"/>
      <c r="Y73" s="86" t="s">
        <v>454</v>
      </c>
      <c r="Z73" s="99" t="s">
        <v>117</v>
      </c>
    </row>
    <row r="74" spans="1:26" ht="46.2" customHeight="1" x14ac:dyDescent="0.75">
      <c r="A74" s="89">
        <f t="shared" si="1"/>
        <v>70</v>
      </c>
      <c r="B74" s="85" t="s">
        <v>205</v>
      </c>
      <c r="C74" s="85" t="s">
        <v>148</v>
      </c>
      <c r="D74" s="86" t="s">
        <v>299</v>
      </c>
      <c r="E74" s="86" t="s">
        <v>206</v>
      </c>
      <c r="F74" s="86">
        <v>600047725</v>
      </c>
      <c r="G74" s="87" t="s">
        <v>225</v>
      </c>
      <c r="H74" s="85" t="str">
        <f>'Pokyny, info'!$A$12</f>
        <v>Středočeský</v>
      </c>
      <c r="I74" s="85" t="s">
        <v>132</v>
      </c>
      <c r="J74" s="85" t="s">
        <v>150</v>
      </c>
      <c r="K74" s="85" t="s">
        <v>225</v>
      </c>
      <c r="L74" s="227">
        <v>60000000</v>
      </c>
      <c r="M74" s="227">
        <v>42000000</v>
      </c>
      <c r="N74" s="86" t="s">
        <v>209</v>
      </c>
      <c r="O74" s="86" t="s">
        <v>210</v>
      </c>
      <c r="P74" s="86" t="s">
        <v>116</v>
      </c>
      <c r="Q74" s="86" t="s">
        <v>116</v>
      </c>
      <c r="R74" s="86" t="s">
        <v>116</v>
      </c>
      <c r="S74" s="86" t="s">
        <v>116</v>
      </c>
      <c r="T74" s="86"/>
      <c r="U74" s="86"/>
      <c r="V74" s="86" t="s">
        <v>116</v>
      </c>
      <c r="W74" s="86" t="s">
        <v>116</v>
      </c>
      <c r="X74" s="86" t="s">
        <v>116</v>
      </c>
      <c r="Y74" s="86" t="s">
        <v>454</v>
      </c>
      <c r="Z74" s="99" t="s">
        <v>117</v>
      </c>
    </row>
    <row r="75" spans="1:26" ht="59" x14ac:dyDescent="0.75">
      <c r="A75" s="89">
        <f t="shared" si="1"/>
        <v>71</v>
      </c>
      <c r="B75" s="85" t="s">
        <v>205</v>
      </c>
      <c r="C75" s="85" t="s">
        <v>148</v>
      </c>
      <c r="D75" s="86" t="s">
        <v>299</v>
      </c>
      <c r="E75" s="86" t="s">
        <v>206</v>
      </c>
      <c r="F75" s="86">
        <v>600047725</v>
      </c>
      <c r="G75" s="87" t="s">
        <v>226</v>
      </c>
      <c r="H75" s="85" t="str">
        <f>'Pokyny, info'!$A$12</f>
        <v>Středočeský</v>
      </c>
      <c r="I75" s="85" t="s">
        <v>132</v>
      </c>
      <c r="J75" s="85" t="s">
        <v>150</v>
      </c>
      <c r="K75" s="85" t="s">
        <v>226</v>
      </c>
      <c r="L75" s="227">
        <v>60000000</v>
      </c>
      <c r="M75" s="227">
        <v>42000000</v>
      </c>
      <c r="N75" s="86" t="s">
        <v>209</v>
      </c>
      <c r="O75" s="86" t="s">
        <v>210</v>
      </c>
      <c r="P75" s="86" t="s">
        <v>116</v>
      </c>
      <c r="Q75" s="86" t="s">
        <v>116</v>
      </c>
      <c r="R75" s="86" t="s">
        <v>116</v>
      </c>
      <c r="S75" s="86" t="s">
        <v>116</v>
      </c>
      <c r="T75" s="86"/>
      <c r="U75" s="86" t="s">
        <v>116</v>
      </c>
      <c r="V75" s="86" t="s">
        <v>116</v>
      </c>
      <c r="W75" s="86" t="s">
        <v>116</v>
      </c>
      <c r="X75" s="86" t="s">
        <v>116</v>
      </c>
      <c r="Y75" s="86" t="s">
        <v>454</v>
      </c>
      <c r="Z75" s="99" t="s">
        <v>117</v>
      </c>
    </row>
    <row r="76" spans="1:26" ht="29.5" x14ac:dyDescent="0.75">
      <c r="A76" s="89">
        <f t="shared" si="1"/>
        <v>72</v>
      </c>
      <c r="B76" s="85" t="s">
        <v>205</v>
      </c>
      <c r="C76" s="85" t="s">
        <v>148</v>
      </c>
      <c r="D76" s="86" t="s">
        <v>299</v>
      </c>
      <c r="E76" s="86" t="s">
        <v>206</v>
      </c>
      <c r="F76" s="86">
        <v>600047725</v>
      </c>
      <c r="G76" s="87" t="s">
        <v>227</v>
      </c>
      <c r="H76" s="85" t="str">
        <f>'Pokyny, info'!$A$12</f>
        <v>Středočeský</v>
      </c>
      <c r="I76" s="85" t="s">
        <v>132</v>
      </c>
      <c r="J76" s="85" t="s">
        <v>150</v>
      </c>
      <c r="K76" s="85" t="s">
        <v>227</v>
      </c>
      <c r="L76" s="227">
        <v>6000000</v>
      </c>
      <c r="M76" s="227">
        <v>4200000</v>
      </c>
      <c r="N76" s="86" t="s">
        <v>209</v>
      </c>
      <c r="O76" s="86" t="s">
        <v>210</v>
      </c>
      <c r="P76" s="86" t="s">
        <v>116</v>
      </c>
      <c r="Q76" s="86" t="s">
        <v>116</v>
      </c>
      <c r="R76" s="86" t="s">
        <v>116</v>
      </c>
      <c r="S76" s="86" t="s">
        <v>116</v>
      </c>
      <c r="T76" s="86"/>
      <c r="U76" s="86"/>
      <c r="V76" s="86" t="s">
        <v>116</v>
      </c>
      <c r="W76" s="86" t="s">
        <v>116</v>
      </c>
      <c r="X76" s="86"/>
      <c r="Y76" s="86" t="s">
        <v>454</v>
      </c>
      <c r="Z76" s="99" t="s">
        <v>117</v>
      </c>
    </row>
    <row r="77" spans="1:26" ht="51.4" customHeight="1" x14ac:dyDescent="0.75">
      <c r="A77" s="89">
        <f t="shared" si="1"/>
        <v>73</v>
      </c>
      <c r="B77" s="85" t="s">
        <v>205</v>
      </c>
      <c r="C77" s="85" t="s">
        <v>148</v>
      </c>
      <c r="D77" s="86" t="s">
        <v>299</v>
      </c>
      <c r="E77" s="86" t="s">
        <v>206</v>
      </c>
      <c r="F77" s="86">
        <v>600047725</v>
      </c>
      <c r="G77" s="87" t="s">
        <v>228</v>
      </c>
      <c r="H77" s="85" t="str">
        <f>'Pokyny, info'!$A$12</f>
        <v>Středočeský</v>
      </c>
      <c r="I77" s="85" t="s">
        <v>132</v>
      </c>
      <c r="J77" s="85" t="s">
        <v>150</v>
      </c>
      <c r="K77" s="85" t="s">
        <v>228</v>
      </c>
      <c r="L77" s="227">
        <v>6000000</v>
      </c>
      <c r="M77" s="227">
        <v>4200000</v>
      </c>
      <c r="N77" s="86" t="s">
        <v>209</v>
      </c>
      <c r="O77" s="86" t="s">
        <v>210</v>
      </c>
      <c r="P77" s="86" t="s">
        <v>116</v>
      </c>
      <c r="Q77" s="86" t="s">
        <v>116</v>
      </c>
      <c r="R77" s="86" t="s">
        <v>116</v>
      </c>
      <c r="S77" s="86" t="s">
        <v>116</v>
      </c>
      <c r="T77" s="86"/>
      <c r="U77" s="86"/>
      <c r="V77" s="86" t="s">
        <v>116</v>
      </c>
      <c r="W77" s="86" t="s">
        <v>116</v>
      </c>
      <c r="X77" s="86" t="s">
        <v>116</v>
      </c>
      <c r="Y77" s="86" t="s">
        <v>454</v>
      </c>
      <c r="Z77" s="99" t="s">
        <v>117</v>
      </c>
    </row>
    <row r="78" spans="1:26" ht="87" customHeight="1" x14ac:dyDescent="0.75">
      <c r="A78" s="89">
        <f t="shared" si="1"/>
        <v>74</v>
      </c>
      <c r="B78" s="85" t="s">
        <v>205</v>
      </c>
      <c r="C78" s="85" t="s">
        <v>148</v>
      </c>
      <c r="D78" s="86" t="s">
        <v>299</v>
      </c>
      <c r="E78" s="86" t="s">
        <v>206</v>
      </c>
      <c r="F78" s="86">
        <v>600047725</v>
      </c>
      <c r="G78" s="87" t="s">
        <v>384</v>
      </c>
      <c r="H78" s="85" t="str">
        <f>'Pokyny, info'!$A$12</f>
        <v>Středočeský</v>
      </c>
      <c r="I78" s="85" t="s">
        <v>132</v>
      </c>
      <c r="J78" s="85" t="s">
        <v>150</v>
      </c>
      <c r="K78" s="85" t="s">
        <v>384</v>
      </c>
      <c r="L78" s="227">
        <v>15000000</v>
      </c>
      <c r="M78" s="227">
        <f>L78*'Pokyny, info'!$C$12</f>
        <v>10500000</v>
      </c>
      <c r="N78" s="86" t="s">
        <v>209</v>
      </c>
      <c r="O78" s="86" t="s">
        <v>210</v>
      </c>
      <c r="P78" s="86" t="s">
        <v>116</v>
      </c>
      <c r="Q78" s="86" t="s">
        <v>116</v>
      </c>
      <c r="R78" s="86" t="s">
        <v>116</v>
      </c>
      <c r="S78" s="86" t="s">
        <v>116</v>
      </c>
      <c r="T78" s="86"/>
      <c r="U78" s="86" t="s">
        <v>116</v>
      </c>
      <c r="V78" s="86" t="s">
        <v>116</v>
      </c>
      <c r="W78" s="86" t="s">
        <v>116</v>
      </c>
      <c r="X78" s="86" t="s">
        <v>116</v>
      </c>
      <c r="Y78" s="106" t="s">
        <v>371</v>
      </c>
      <c r="Z78" s="211" t="s">
        <v>372</v>
      </c>
    </row>
    <row r="79" spans="1:26" ht="29.5" x14ac:dyDescent="0.75">
      <c r="A79" s="89">
        <f t="shared" si="1"/>
        <v>75</v>
      </c>
      <c r="B79" s="85" t="s">
        <v>205</v>
      </c>
      <c r="C79" s="85" t="s">
        <v>148</v>
      </c>
      <c r="D79" s="86" t="s">
        <v>299</v>
      </c>
      <c r="E79" s="86" t="s">
        <v>206</v>
      </c>
      <c r="F79" s="86">
        <v>600047725</v>
      </c>
      <c r="G79" s="87" t="s">
        <v>229</v>
      </c>
      <c r="H79" s="85" t="str">
        <f>'Pokyny, info'!$A$12</f>
        <v>Středočeský</v>
      </c>
      <c r="I79" s="85" t="s">
        <v>132</v>
      </c>
      <c r="J79" s="85" t="s">
        <v>150</v>
      </c>
      <c r="K79" s="85" t="s">
        <v>229</v>
      </c>
      <c r="L79" s="227">
        <v>3000000</v>
      </c>
      <c r="M79" s="227">
        <v>2100000</v>
      </c>
      <c r="N79" s="86" t="s">
        <v>209</v>
      </c>
      <c r="O79" s="86" t="s">
        <v>210</v>
      </c>
      <c r="P79" s="86" t="s">
        <v>116</v>
      </c>
      <c r="Q79" s="86" t="s">
        <v>116</v>
      </c>
      <c r="R79" s="86" t="s">
        <v>116</v>
      </c>
      <c r="S79" s="86" t="s">
        <v>116</v>
      </c>
      <c r="T79" s="86"/>
      <c r="U79" s="86"/>
      <c r="V79" s="86" t="s">
        <v>116</v>
      </c>
      <c r="W79" s="86" t="s">
        <v>116</v>
      </c>
      <c r="X79" s="86" t="s">
        <v>116</v>
      </c>
      <c r="Y79" s="86" t="s">
        <v>454</v>
      </c>
      <c r="Z79" s="99" t="s">
        <v>455</v>
      </c>
    </row>
    <row r="80" spans="1:26" ht="44.25" x14ac:dyDescent="0.75">
      <c r="A80" s="89">
        <f t="shared" si="1"/>
        <v>76</v>
      </c>
      <c r="B80" s="85" t="s">
        <v>205</v>
      </c>
      <c r="C80" s="85" t="s">
        <v>148</v>
      </c>
      <c r="D80" s="86" t="s">
        <v>299</v>
      </c>
      <c r="E80" s="86" t="s">
        <v>206</v>
      </c>
      <c r="F80" s="86">
        <v>600047725</v>
      </c>
      <c r="G80" s="87" t="s">
        <v>230</v>
      </c>
      <c r="H80" s="85" t="str">
        <f>'Pokyny, info'!$A$12</f>
        <v>Středočeský</v>
      </c>
      <c r="I80" s="85" t="s">
        <v>132</v>
      </c>
      <c r="J80" s="85" t="s">
        <v>150</v>
      </c>
      <c r="K80" s="85" t="s">
        <v>231</v>
      </c>
      <c r="L80" s="227">
        <v>6000000</v>
      </c>
      <c r="M80" s="227">
        <v>4200000</v>
      </c>
      <c r="N80" s="86" t="s">
        <v>209</v>
      </c>
      <c r="O80" s="86" t="s">
        <v>210</v>
      </c>
      <c r="P80" s="86" t="s">
        <v>116</v>
      </c>
      <c r="Q80" s="86" t="s">
        <v>116</v>
      </c>
      <c r="R80" s="86" t="s">
        <v>116</v>
      </c>
      <c r="S80" s="86" t="s">
        <v>116</v>
      </c>
      <c r="T80" s="86"/>
      <c r="U80" s="86"/>
      <c r="V80" s="86" t="s">
        <v>116</v>
      </c>
      <c r="W80" s="86" t="s">
        <v>116</v>
      </c>
      <c r="X80" s="86" t="s">
        <v>116</v>
      </c>
      <c r="Y80" s="86" t="s">
        <v>454</v>
      </c>
      <c r="Z80" s="99" t="s">
        <v>455</v>
      </c>
    </row>
    <row r="81" spans="1:26" ht="88.5" x14ac:dyDescent="0.75">
      <c r="A81" s="89">
        <f t="shared" si="1"/>
        <v>77</v>
      </c>
      <c r="B81" s="85" t="s">
        <v>205</v>
      </c>
      <c r="C81" s="85" t="s">
        <v>148</v>
      </c>
      <c r="D81" s="86" t="s">
        <v>299</v>
      </c>
      <c r="E81" s="86" t="s">
        <v>206</v>
      </c>
      <c r="F81" s="86">
        <v>600047725</v>
      </c>
      <c r="G81" s="87" t="s">
        <v>232</v>
      </c>
      <c r="H81" s="85" t="str">
        <f>'Pokyny, info'!$A$12</f>
        <v>Středočeský</v>
      </c>
      <c r="I81" s="85" t="s">
        <v>132</v>
      </c>
      <c r="J81" s="85" t="s">
        <v>150</v>
      </c>
      <c r="K81" s="85" t="s">
        <v>232</v>
      </c>
      <c r="L81" s="227">
        <v>10000000</v>
      </c>
      <c r="M81" s="227">
        <v>7000000</v>
      </c>
      <c r="N81" s="86" t="s">
        <v>209</v>
      </c>
      <c r="O81" s="86" t="s">
        <v>210</v>
      </c>
      <c r="P81" s="86" t="s">
        <v>116</v>
      </c>
      <c r="Q81" s="86" t="s">
        <v>116</v>
      </c>
      <c r="R81" s="86" t="s">
        <v>116</v>
      </c>
      <c r="S81" s="86" t="s">
        <v>116</v>
      </c>
      <c r="T81" s="86"/>
      <c r="U81" s="86"/>
      <c r="V81" s="86" t="s">
        <v>116</v>
      </c>
      <c r="W81" s="86" t="s">
        <v>116</v>
      </c>
      <c r="X81" s="86" t="s">
        <v>116</v>
      </c>
      <c r="Y81" s="86" t="s">
        <v>454</v>
      </c>
      <c r="Z81" s="99" t="s">
        <v>117</v>
      </c>
    </row>
    <row r="82" spans="1:26" ht="72" customHeight="1" x14ac:dyDescent="0.75">
      <c r="A82" s="89">
        <f t="shared" si="1"/>
        <v>78</v>
      </c>
      <c r="B82" s="85" t="s">
        <v>205</v>
      </c>
      <c r="C82" s="85" t="s">
        <v>148</v>
      </c>
      <c r="D82" s="86" t="s">
        <v>299</v>
      </c>
      <c r="E82" s="86" t="s">
        <v>206</v>
      </c>
      <c r="F82" s="86">
        <v>600047725</v>
      </c>
      <c r="G82" s="87" t="s">
        <v>233</v>
      </c>
      <c r="H82" s="85" t="str">
        <f>'Pokyny, info'!$A$12</f>
        <v>Středočeský</v>
      </c>
      <c r="I82" s="85" t="s">
        <v>132</v>
      </c>
      <c r="J82" s="85" t="s">
        <v>150</v>
      </c>
      <c r="K82" s="85" t="s">
        <v>233</v>
      </c>
      <c r="L82" s="227">
        <v>10000000</v>
      </c>
      <c r="M82" s="227">
        <v>7000000</v>
      </c>
      <c r="N82" s="86" t="s">
        <v>209</v>
      </c>
      <c r="O82" s="86" t="s">
        <v>210</v>
      </c>
      <c r="P82" s="86" t="s">
        <v>116</v>
      </c>
      <c r="Q82" s="86" t="s">
        <v>116</v>
      </c>
      <c r="R82" s="86" t="s">
        <v>116</v>
      </c>
      <c r="S82" s="86" t="s">
        <v>116</v>
      </c>
      <c r="T82" s="86"/>
      <c r="U82" s="86"/>
      <c r="V82" s="86" t="s">
        <v>116</v>
      </c>
      <c r="W82" s="86" t="s">
        <v>116</v>
      </c>
      <c r="X82" s="86" t="s">
        <v>116</v>
      </c>
      <c r="Y82" s="86" t="s">
        <v>454</v>
      </c>
      <c r="Z82" s="99" t="s">
        <v>117</v>
      </c>
    </row>
    <row r="83" spans="1:26" ht="57.65" customHeight="1" x14ac:dyDescent="0.75">
      <c r="A83" s="89">
        <f t="shared" si="1"/>
        <v>79</v>
      </c>
      <c r="B83" s="85" t="s">
        <v>205</v>
      </c>
      <c r="C83" s="85" t="s">
        <v>148</v>
      </c>
      <c r="D83" s="86" t="s">
        <v>299</v>
      </c>
      <c r="E83" s="86" t="s">
        <v>206</v>
      </c>
      <c r="F83" s="86">
        <v>600047725</v>
      </c>
      <c r="G83" s="87" t="s">
        <v>234</v>
      </c>
      <c r="H83" s="85" t="str">
        <f>'Pokyny, info'!$A$12</f>
        <v>Středočeský</v>
      </c>
      <c r="I83" s="85" t="s">
        <v>132</v>
      </c>
      <c r="J83" s="85" t="s">
        <v>150</v>
      </c>
      <c r="K83" s="85" t="s">
        <v>234</v>
      </c>
      <c r="L83" s="227">
        <v>10000000</v>
      </c>
      <c r="M83" s="227">
        <v>7000000</v>
      </c>
      <c r="N83" s="86" t="s">
        <v>209</v>
      </c>
      <c r="O83" s="86" t="s">
        <v>210</v>
      </c>
      <c r="P83" s="86" t="s">
        <v>116</v>
      </c>
      <c r="Q83" s="86" t="s">
        <v>116</v>
      </c>
      <c r="R83" s="86" t="s">
        <v>116</v>
      </c>
      <c r="S83" s="86" t="s">
        <v>116</v>
      </c>
      <c r="T83" s="86"/>
      <c r="U83" s="86"/>
      <c r="V83" s="86" t="s">
        <v>116</v>
      </c>
      <c r="W83" s="86" t="s">
        <v>116</v>
      </c>
      <c r="X83" s="86" t="s">
        <v>116</v>
      </c>
      <c r="Y83" s="86" t="s">
        <v>454</v>
      </c>
      <c r="Z83" s="99" t="s">
        <v>117</v>
      </c>
    </row>
    <row r="84" spans="1:26" ht="72" customHeight="1" x14ac:dyDescent="0.75">
      <c r="A84" s="89">
        <f t="shared" si="1"/>
        <v>80</v>
      </c>
      <c r="B84" s="85" t="s">
        <v>205</v>
      </c>
      <c r="C84" s="85" t="s">
        <v>148</v>
      </c>
      <c r="D84" s="86" t="s">
        <v>299</v>
      </c>
      <c r="E84" s="86" t="s">
        <v>206</v>
      </c>
      <c r="F84" s="86">
        <v>600047725</v>
      </c>
      <c r="G84" s="87" t="s">
        <v>235</v>
      </c>
      <c r="H84" s="85" t="str">
        <f>'Pokyny, info'!$A$12</f>
        <v>Středočeský</v>
      </c>
      <c r="I84" s="85" t="s">
        <v>132</v>
      </c>
      <c r="J84" s="85" t="s">
        <v>150</v>
      </c>
      <c r="K84" s="85" t="s">
        <v>235</v>
      </c>
      <c r="L84" s="227">
        <v>10000000</v>
      </c>
      <c r="M84" s="227">
        <v>7000000</v>
      </c>
      <c r="N84" s="86" t="s">
        <v>209</v>
      </c>
      <c r="O84" s="86" t="s">
        <v>210</v>
      </c>
      <c r="P84" s="86" t="s">
        <v>116</v>
      </c>
      <c r="Q84" s="86" t="s">
        <v>116</v>
      </c>
      <c r="R84" s="86" t="s">
        <v>116</v>
      </c>
      <c r="S84" s="86" t="s">
        <v>116</v>
      </c>
      <c r="T84" s="86"/>
      <c r="U84" s="86"/>
      <c r="V84" s="86" t="s">
        <v>116</v>
      </c>
      <c r="W84" s="86" t="s">
        <v>116</v>
      </c>
      <c r="X84" s="86" t="s">
        <v>116</v>
      </c>
      <c r="Y84" s="86" t="s">
        <v>454</v>
      </c>
      <c r="Z84" s="99" t="s">
        <v>117</v>
      </c>
    </row>
    <row r="85" spans="1:26" ht="72" customHeight="1" x14ac:dyDescent="0.75">
      <c r="A85" s="89">
        <f t="shared" si="1"/>
        <v>81</v>
      </c>
      <c r="B85" s="85" t="s">
        <v>205</v>
      </c>
      <c r="C85" s="85" t="s">
        <v>148</v>
      </c>
      <c r="D85" s="86" t="s">
        <v>299</v>
      </c>
      <c r="E85" s="86" t="s">
        <v>206</v>
      </c>
      <c r="F85" s="86">
        <v>600047725</v>
      </c>
      <c r="G85" s="87" t="s">
        <v>236</v>
      </c>
      <c r="H85" s="85" t="str">
        <f>'Pokyny, info'!$A$12</f>
        <v>Středočeský</v>
      </c>
      <c r="I85" s="85" t="s">
        <v>132</v>
      </c>
      <c r="J85" s="85" t="s">
        <v>150</v>
      </c>
      <c r="K85" s="85" t="s">
        <v>236</v>
      </c>
      <c r="L85" s="227">
        <v>10000000</v>
      </c>
      <c r="M85" s="227">
        <v>7000000</v>
      </c>
      <c r="N85" s="86" t="s">
        <v>209</v>
      </c>
      <c r="O85" s="86" t="s">
        <v>210</v>
      </c>
      <c r="P85" s="86" t="s">
        <v>116</v>
      </c>
      <c r="Q85" s="86" t="s">
        <v>116</v>
      </c>
      <c r="R85" s="86" t="s">
        <v>116</v>
      </c>
      <c r="S85" s="86" t="s">
        <v>116</v>
      </c>
      <c r="T85" s="86"/>
      <c r="U85" s="86" t="s">
        <v>116</v>
      </c>
      <c r="V85" s="86" t="s">
        <v>116</v>
      </c>
      <c r="W85" s="86" t="s">
        <v>116</v>
      </c>
      <c r="X85" s="86" t="s">
        <v>116</v>
      </c>
      <c r="Y85" s="86" t="s">
        <v>454</v>
      </c>
      <c r="Z85" s="99" t="s">
        <v>117</v>
      </c>
    </row>
    <row r="86" spans="1:26" ht="43.2" customHeight="1" x14ac:dyDescent="0.75">
      <c r="A86" s="89">
        <f t="shared" ref="A86:A98" si="3">A85+1</f>
        <v>82</v>
      </c>
      <c r="B86" s="85" t="s">
        <v>205</v>
      </c>
      <c r="C86" s="85" t="s">
        <v>148</v>
      </c>
      <c r="D86" s="86" t="s">
        <v>299</v>
      </c>
      <c r="E86" s="86" t="s">
        <v>206</v>
      </c>
      <c r="F86" s="86">
        <v>600047725</v>
      </c>
      <c r="G86" s="87" t="s">
        <v>237</v>
      </c>
      <c r="H86" s="85" t="str">
        <f>'Pokyny, info'!$A$12</f>
        <v>Středočeský</v>
      </c>
      <c r="I86" s="85" t="s">
        <v>132</v>
      </c>
      <c r="J86" s="85" t="s">
        <v>150</v>
      </c>
      <c r="K86" s="85" t="s">
        <v>237</v>
      </c>
      <c r="L86" s="227">
        <v>20000000</v>
      </c>
      <c r="M86" s="227">
        <v>14000000</v>
      </c>
      <c r="N86" s="86" t="s">
        <v>209</v>
      </c>
      <c r="O86" s="86" t="s">
        <v>210</v>
      </c>
      <c r="P86" s="86" t="s">
        <v>116</v>
      </c>
      <c r="Q86" s="86" t="s">
        <v>116</v>
      </c>
      <c r="R86" s="86" t="s">
        <v>116</v>
      </c>
      <c r="S86" s="86" t="s">
        <v>116</v>
      </c>
      <c r="T86" s="86"/>
      <c r="U86" s="86" t="s">
        <v>116</v>
      </c>
      <c r="V86" s="86" t="s">
        <v>116</v>
      </c>
      <c r="W86" s="86" t="s">
        <v>116</v>
      </c>
      <c r="X86" s="86" t="s">
        <v>116</v>
      </c>
      <c r="Y86" s="86" t="s">
        <v>454</v>
      </c>
      <c r="Z86" s="99" t="s">
        <v>117</v>
      </c>
    </row>
    <row r="87" spans="1:26" ht="111.45" customHeight="1" x14ac:dyDescent="0.75">
      <c r="A87" s="89">
        <f t="shared" si="3"/>
        <v>83</v>
      </c>
      <c r="B87" s="85" t="s">
        <v>205</v>
      </c>
      <c r="C87" s="85" t="s">
        <v>148</v>
      </c>
      <c r="D87" s="86" t="s">
        <v>299</v>
      </c>
      <c r="E87" s="86" t="s">
        <v>206</v>
      </c>
      <c r="F87" s="86">
        <v>600047725</v>
      </c>
      <c r="G87" s="87" t="s">
        <v>301</v>
      </c>
      <c r="H87" s="85" t="str">
        <f>'Pokyny, info'!$A$12</f>
        <v>Středočeský</v>
      </c>
      <c r="I87" s="85" t="s">
        <v>132</v>
      </c>
      <c r="J87" s="85" t="s">
        <v>150</v>
      </c>
      <c r="K87" s="85" t="s">
        <v>238</v>
      </c>
      <c r="L87" s="227">
        <v>15000000</v>
      </c>
      <c r="M87" s="227">
        <v>10500000</v>
      </c>
      <c r="N87" s="86" t="s">
        <v>209</v>
      </c>
      <c r="O87" s="86" t="s">
        <v>210</v>
      </c>
      <c r="P87" s="86" t="s">
        <v>116</v>
      </c>
      <c r="Q87" s="86" t="s">
        <v>116</v>
      </c>
      <c r="R87" s="86" t="s">
        <v>116</v>
      </c>
      <c r="S87" s="86" t="s">
        <v>116</v>
      </c>
      <c r="T87" s="86"/>
      <c r="U87" s="86" t="s">
        <v>116</v>
      </c>
      <c r="V87" s="86" t="s">
        <v>116</v>
      </c>
      <c r="W87" s="86" t="s">
        <v>116</v>
      </c>
      <c r="X87" s="86" t="s">
        <v>116</v>
      </c>
      <c r="Y87" s="86" t="s">
        <v>454</v>
      </c>
      <c r="Z87" s="99" t="s">
        <v>117</v>
      </c>
    </row>
    <row r="88" spans="1:26" ht="73.75" x14ac:dyDescent="0.75">
      <c r="A88" s="89">
        <f t="shared" si="3"/>
        <v>84</v>
      </c>
      <c r="B88" s="85" t="s">
        <v>205</v>
      </c>
      <c r="C88" s="85" t="s">
        <v>148</v>
      </c>
      <c r="D88" s="86" t="s">
        <v>299</v>
      </c>
      <c r="E88" s="86" t="s">
        <v>206</v>
      </c>
      <c r="F88" s="86">
        <v>600047725</v>
      </c>
      <c r="G88" s="101" t="s">
        <v>239</v>
      </c>
      <c r="H88" s="85" t="str">
        <f>'Pokyny, info'!$A$12</f>
        <v>Středočeský</v>
      </c>
      <c r="I88" s="85" t="s">
        <v>132</v>
      </c>
      <c r="J88" s="85" t="s">
        <v>150</v>
      </c>
      <c r="K88" s="85" t="s">
        <v>239</v>
      </c>
      <c r="L88" s="227">
        <v>5000000</v>
      </c>
      <c r="M88" s="227">
        <v>3500000</v>
      </c>
      <c r="N88" s="86" t="s">
        <v>209</v>
      </c>
      <c r="O88" s="86" t="s">
        <v>210</v>
      </c>
      <c r="P88" s="86" t="s">
        <v>116</v>
      </c>
      <c r="Q88" s="86" t="s">
        <v>116</v>
      </c>
      <c r="R88" s="86" t="s">
        <v>116</v>
      </c>
      <c r="S88" s="86" t="s">
        <v>116</v>
      </c>
      <c r="T88" s="86"/>
      <c r="U88" s="86" t="s">
        <v>116</v>
      </c>
      <c r="V88" s="86" t="s">
        <v>116</v>
      </c>
      <c r="W88" s="86" t="s">
        <v>116</v>
      </c>
      <c r="X88" s="86" t="s">
        <v>116</v>
      </c>
      <c r="Y88" s="86" t="s">
        <v>454</v>
      </c>
      <c r="Z88" s="99" t="s">
        <v>117</v>
      </c>
    </row>
    <row r="89" spans="1:26" ht="84" customHeight="1" x14ac:dyDescent="0.75">
      <c r="A89" s="89">
        <f t="shared" si="3"/>
        <v>85</v>
      </c>
      <c r="B89" s="85" t="s">
        <v>205</v>
      </c>
      <c r="C89" s="85" t="s">
        <v>148</v>
      </c>
      <c r="D89" s="86" t="s">
        <v>299</v>
      </c>
      <c r="E89" s="86" t="s">
        <v>206</v>
      </c>
      <c r="F89" s="86">
        <v>600047725</v>
      </c>
      <c r="G89" s="101" t="s">
        <v>302</v>
      </c>
      <c r="H89" s="85" t="str">
        <f>'Pokyny, info'!$A$12</f>
        <v>Středočeský</v>
      </c>
      <c r="I89" s="85" t="s">
        <v>132</v>
      </c>
      <c r="J89" s="85" t="s">
        <v>150</v>
      </c>
      <c r="K89" s="85" t="s">
        <v>302</v>
      </c>
      <c r="L89" s="227">
        <v>20000000</v>
      </c>
      <c r="M89" s="227">
        <v>14000000</v>
      </c>
      <c r="N89" s="86" t="s">
        <v>209</v>
      </c>
      <c r="O89" s="86" t="s">
        <v>210</v>
      </c>
      <c r="P89" s="86"/>
      <c r="Q89" s="86"/>
      <c r="R89" s="86"/>
      <c r="S89" s="86"/>
      <c r="T89" s="86"/>
      <c r="U89" s="86"/>
      <c r="V89" s="86" t="s">
        <v>116</v>
      </c>
      <c r="W89" s="86" t="s">
        <v>116</v>
      </c>
      <c r="X89" s="86"/>
      <c r="Y89" s="95" t="s">
        <v>373</v>
      </c>
      <c r="Z89" s="97" t="s">
        <v>135</v>
      </c>
    </row>
    <row r="90" spans="1:26" ht="76.2" customHeight="1" x14ac:dyDescent="0.75">
      <c r="A90" s="89">
        <f t="shared" si="3"/>
        <v>86</v>
      </c>
      <c r="B90" s="85" t="s">
        <v>205</v>
      </c>
      <c r="C90" s="85" t="s">
        <v>148</v>
      </c>
      <c r="D90" s="86" t="s">
        <v>299</v>
      </c>
      <c r="E90" s="86" t="s">
        <v>206</v>
      </c>
      <c r="F90" s="86">
        <v>600047725</v>
      </c>
      <c r="G90" s="101" t="s">
        <v>303</v>
      </c>
      <c r="H90" s="85" t="str">
        <f>'Pokyny, info'!$A$12</f>
        <v>Středočeský</v>
      </c>
      <c r="I90" s="85" t="s">
        <v>132</v>
      </c>
      <c r="J90" s="85" t="s">
        <v>150</v>
      </c>
      <c r="K90" s="85" t="s">
        <v>303</v>
      </c>
      <c r="L90" s="227">
        <v>8000000</v>
      </c>
      <c r="M90" s="227">
        <v>5600000</v>
      </c>
      <c r="N90" s="86" t="s">
        <v>209</v>
      </c>
      <c r="O90" s="86" t="s">
        <v>210</v>
      </c>
      <c r="P90" s="86"/>
      <c r="Q90" s="86"/>
      <c r="R90" s="86"/>
      <c r="S90" s="86"/>
      <c r="T90" s="86"/>
      <c r="U90" s="86"/>
      <c r="V90" s="86" t="s">
        <v>116</v>
      </c>
      <c r="W90" s="86" t="s">
        <v>116</v>
      </c>
      <c r="X90" s="86"/>
      <c r="Y90" s="86" t="s">
        <v>454</v>
      </c>
      <c r="Z90" s="99" t="s">
        <v>117</v>
      </c>
    </row>
    <row r="91" spans="1:26" ht="76.2" customHeight="1" x14ac:dyDescent="0.75">
      <c r="A91" s="89">
        <f t="shared" si="3"/>
        <v>87</v>
      </c>
      <c r="B91" s="85" t="s">
        <v>205</v>
      </c>
      <c r="C91" s="85" t="s">
        <v>148</v>
      </c>
      <c r="D91" s="86" t="s">
        <v>299</v>
      </c>
      <c r="E91" s="86" t="s">
        <v>206</v>
      </c>
      <c r="F91" s="86">
        <v>600047725</v>
      </c>
      <c r="G91" s="101" t="s">
        <v>304</v>
      </c>
      <c r="H91" s="85" t="str">
        <f>'Pokyny, info'!$A$12</f>
        <v>Středočeský</v>
      </c>
      <c r="I91" s="85" t="s">
        <v>132</v>
      </c>
      <c r="J91" s="85" t="s">
        <v>150</v>
      </c>
      <c r="K91" s="85" t="s">
        <v>304</v>
      </c>
      <c r="L91" s="227">
        <v>2000000</v>
      </c>
      <c r="M91" s="227">
        <v>1400000</v>
      </c>
      <c r="N91" s="86" t="s">
        <v>209</v>
      </c>
      <c r="O91" s="86" t="s">
        <v>210</v>
      </c>
      <c r="P91" s="86"/>
      <c r="Q91" s="86"/>
      <c r="R91" s="86"/>
      <c r="S91" s="86"/>
      <c r="T91" s="86"/>
      <c r="U91" s="86"/>
      <c r="V91" s="86"/>
      <c r="W91" s="86"/>
      <c r="X91" s="86" t="s">
        <v>116</v>
      </c>
      <c r="Y91" s="86" t="s">
        <v>454</v>
      </c>
      <c r="Z91" s="97" t="s">
        <v>361</v>
      </c>
    </row>
    <row r="92" spans="1:26" ht="76.2" customHeight="1" x14ac:dyDescent="0.75">
      <c r="A92" s="89">
        <f t="shared" si="3"/>
        <v>88</v>
      </c>
      <c r="B92" s="85" t="s">
        <v>205</v>
      </c>
      <c r="C92" s="85" t="s">
        <v>148</v>
      </c>
      <c r="D92" s="86" t="s">
        <v>299</v>
      </c>
      <c r="E92" s="86" t="s">
        <v>206</v>
      </c>
      <c r="F92" s="86">
        <v>600047725</v>
      </c>
      <c r="G92" s="101" t="s">
        <v>305</v>
      </c>
      <c r="H92" s="85" t="str">
        <f>'Pokyny, info'!$A$12</f>
        <v>Středočeský</v>
      </c>
      <c r="I92" s="85" t="s">
        <v>132</v>
      </c>
      <c r="J92" s="85" t="s">
        <v>150</v>
      </c>
      <c r="K92" s="85" t="s">
        <v>385</v>
      </c>
      <c r="L92" s="227">
        <v>3000000</v>
      </c>
      <c r="M92" s="227">
        <v>2100000</v>
      </c>
      <c r="N92" s="86" t="s">
        <v>209</v>
      </c>
      <c r="O92" s="86" t="s">
        <v>210</v>
      </c>
      <c r="P92" s="86"/>
      <c r="Q92" s="86"/>
      <c r="R92" s="86"/>
      <c r="S92" s="86"/>
      <c r="T92" s="86"/>
      <c r="U92" s="86"/>
      <c r="V92" s="86"/>
      <c r="W92" s="86" t="s">
        <v>116</v>
      </c>
      <c r="X92" s="86"/>
      <c r="Y92" s="86" t="s">
        <v>454</v>
      </c>
      <c r="Z92" s="99" t="s">
        <v>117</v>
      </c>
    </row>
    <row r="93" spans="1:26" s="105" customFormat="1" ht="73.150000000000006" customHeight="1" x14ac:dyDescent="0.75">
      <c r="A93" s="89">
        <f t="shared" si="3"/>
        <v>89</v>
      </c>
      <c r="B93" s="94" t="s">
        <v>205</v>
      </c>
      <c r="C93" s="94" t="s">
        <v>148</v>
      </c>
      <c r="D93" s="94" t="s">
        <v>299</v>
      </c>
      <c r="E93" s="94" t="s">
        <v>206</v>
      </c>
      <c r="F93" s="94">
        <v>600047725</v>
      </c>
      <c r="G93" s="102" t="s">
        <v>374</v>
      </c>
      <c r="H93" s="94" t="s">
        <v>93</v>
      </c>
      <c r="I93" s="94" t="s">
        <v>132</v>
      </c>
      <c r="J93" s="94" t="s">
        <v>150</v>
      </c>
      <c r="K93" s="94" t="s">
        <v>374</v>
      </c>
      <c r="L93" s="103">
        <v>15000000</v>
      </c>
      <c r="M93" s="209">
        <f>L93*'Pokyny, info'!$C$12</f>
        <v>10500000</v>
      </c>
      <c r="N93" s="104" t="s">
        <v>375</v>
      </c>
      <c r="O93" s="104" t="s">
        <v>210</v>
      </c>
      <c r="P93" s="95" t="s">
        <v>116</v>
      </c>
      <c r="Q93" s="95" t="s">
        <v>116</v>
      </c>
      <c r="R93" s="95" t="s">
        <v>116</v>
      </c>
      <c r="S93" s="95" t="s">
        <v>116</v>
      </c>
      <c r="T93" s="95"/>
      <c r="U93" s="95" t="s">
        <v>116</v>
      </c>
      <c r="V93" s="95" t="s">
        <v>116</v>
      </c>
      <c r="W93" s="95" t="s">
        <v>116</v>
      </c>
      <c r="X93" s="95" t="s">
        <v>116</v>
      </c>
      <c r="Y93" s="86" t="s">
        <v>454</v>
      </c>
      <c r="Z93" s="97" t="s">
        <v>117</v>
      </c>
    </row>
    <row r="94" spans="1:26" s="105" customFormat="1" ht="68.7" customHeight="1" x14ac:dyDescent="0.75">
      <c r="A94" s="89">
        <f t="shared" si="3"/>
        <v>90</v>
      </c>
      <c r="B94" s="94" t="s">
        <v>205</v>
      </c>
      <c r="C94" s="94" t="s">
        <v>148</v>
      </c>
      <c r="D94" s="94" t="s">
        <v>299</v>
      </c>
      <c r="E94" s="94" t="s">
        <v>206</v>
      </c>
      <c r="F94" s="94">
        <v>600047725</v>
      </c>
      <c r="G94" s="102" t="s">
        <v>376</v>
      </c>
      <c r="H94" s="94" t="s">
        <v>93</v>
      </c>
      <c r="I94" s="94" t="s">
        <v>132</v>
      </c>
      <c r="J94" s="94" t="s">
        <v>150</v>
      </c>
      <c r="K94" s="94" t="s">
        <v>376</v>
      </c>
      <c r="L94" s="103">
        <v>2000000</v>
      </c>
      <c r="M94" s="209">
        <f>L94*'Pokyny, info'!$C$12</f>
        <v>1400000</v>
      </c>
      <c r="N94" s="104" t="s">
        <v>375</v>
      </c>
      <c r="O94" s="104" t="s">
        <v>210</v>
      </c>
      <c r="P94" s="95" t="s">
        <v>116</v>
      </c>
      <c r="Q94" s="95" t="s">
        <v>116</v>
      </c>
      <c r="R94" s="95" t="s">
        <v>116</v>
      </c>
      <c r="S94" s="95" t="s">
        <v>116</v>
      </c>
      <c r="T94" s="95"/>
      <c r="U94" s="95" t="s">
        <v>116</v>
      </c>
      <c r="V94" s="95" t="s">
        <v>116</v>
      </c>
      <c r="W94" s="95" t="s">
        <v>116</v>
      </c>
      <c r="X94" s="95" t="s">
        <v>116</v>
      </c>
      <c r="Y94" s="86" t="s">
        <v>454</v>
      </c>
      <c r="Z94" s="97" t="s">
        <v>117</v>
      </c>
    </row>
    <row r="95" spans="1:26" s="105" customFormat="1" ht="68.7" customHeight="1" x14ac:dyDescent="0.75">
      <c r="A95" s="89">
        <f t="shared" si="3"/>
        <v>91</v>
      </c>
      <c r="B95" s="94" t="s">
        <v>205</v>
      </c>
      <c r="C95" s="94" t="s">
        <v>148</v>
      </c>
      <c r="D95" s="94" t="s">
        <v>299</v>
      </c>
      <c r="E95" s="94" t="s">
        <v>206</v>
      </c>
      <c r="F95" s="94">
        <v>600047725</v>
      </c>
      <c r="G95" s="102" t="s">
        <v>377</v>
      </c>
      <c r="H95" s="94" t="s">
        <v>93</v>
      </c>
      <c r="I95" s="94" t="s">
        <v>132</v>
      </c>
      <c r="J95" s="94" t="s">
        <v>150</v>
      </c>
      <c r="K95" s="91" t="s">
        <v>377</v>
      </c>
      <c r="L95" s="103">
        <v>5000000</v>
      </c>
      <c r="M95" s="209">
        <f>L95*'Pokyny, info'!$C$12</f>
        <v>3500000</v>
      </c>
      <c r="N95" s="104" t="s">
        <v>375</v>
      </c>
      <c r="O95" s="104" t="s">
        <v>210</v>
      </c>
      <c r="P95" s="95" t="s">
        <v>116</v>
      </c>
      <c r="Q95" s="95" t="s">
        <v>116</v>
      </c>
      <c r="R95" s="95" t="s">
        <v>116</v>
      </c>
      <c r="S95" s="95" t="s">
        <v>116</v>
      </c>
      <c r="T95" s="95"/>
      <c r="U95" s="95" t="s">
        <v>116</v>
      </c>
      <c r="V95" s="95" t="s">
        <v>116</v>
      </c>
      <c r="W95" s="95" t="s">
        <v>116</v>
      </c>
      <c r="X95" s="95" t="s">
        <v>116</v>
      </c>
      <c r="Y95" s="86" t="s">
        <v>454</v>
      </c>
      <c r="Z95" s="97" t="s">
        <v>117</v>
      </c>
    </row>
    <row r="96" spans="1:26" s="105" customFormat="1" ht="70.95" customHeight="1" x14ac:dyDescent="0.75">
      <c r="A96" s="89">
        <f t="shared" si="3"/>
        <v>92</v>
      </c>
      <c r="B96" s="94" t="s">
        <v>205</v>
      </c>
      <c r="C96" s="94" t="s">
        <v>148</v>
      </c>
      <c r="D96" s="94" t="s">
        <v>299</v>
      </c>
      <c r="E96" s="94" t="s">
        <v>206</v>
      </c>
      <c r="F96" s="94">
        <v>600047725</v>
      </c>
      <c r="G96" s="102" t="s">
        <v>378</v>
      </c>
      <c r="H96" s="94" t="s">
        <v>93</v>
      </c>
      <c r="I96" s="94" t="s">
        <v>132</v>
      </c>
      <c r="J96" s="94" t="s">
        <v>150</v>
      </c>
      <c r="K96" s="94" t="s">
        <v>378</v>
      </c>
      <c r="L96" s="103">
        <v>5000000</v>
      </c>
      <c r="M96" s="209">
        <f>L96*'Pokyny, info'!$C$12</f>
        <v>3500000</v>
      </c>
      <c r="N96" s="104" t="s">
        <v>375</v>
      </c>
      <c r="O96" s="104" t="s">
        <v>210</v>
      </c>
      <c r="P96" s="95" t="s">
        <v>116</v>
      </c>
      <c r="Q96" s="95" t="s">
        <v>116</v>
      </c>
      <c r="R96" s="95" t="s">
        <v>116</v>
      </c>
      <c r="S96" s="95" t="s">
        <v>116</v>
      </c>
      <c r="T96" s="95"/>
      <c r="U96" s="95" t="s">
        <v>116</v>
      </c>
      <c r="V96" s="95" t="s">
        <v>116</v>
      </c>
      <c r="W96" s="95" t="s">
        <v>116</v>
      </c>
      <c r="X96" s="95" t="s">
        <v>116</v>
      </c>
      <c r="Y96" s="86" t="s">
        <v>454</v>
      </c>
      <c r="Z96" s="97" t="s">
        <v>117</v>
      </c>
    </row>
    <row r="97" spans="1:26" s="105" customFormat="1" ht="70.95" customHeight="1" x14ac:dyDescent="0.75">
      <c r="A97" s="89">
        <f t="shared" si="3"/>
        <v>93</v>
      </c>
      <c r="B97" s="94" t="s">
        <v>205</v>
      </c>
      <c r="C97" s="94" t="s">
        <v>148</v>
      </c>
      <c r="D97" s="94" t="s">
        <v>299</v>
      </c>
      <c r="E97" s="94" t="s">
        <v>206</v>
      </c>
      <c r="F97" s="94">
        <v>600047725</v>
      </c>
      <c r="G97" s="102" t="s">
        <v>207</v>
      </c>
      <c r="H97" s="94" t="s">
        <v>93</v>
      </c>
      <c r="I97" s="94" t="s">
        <v>132</v>
      </c>
      <c r="J97" s="94" t="s">
        <v>150</v>
      </c>
      <c r="K97" s="94" t="s">
        <v>379</v>
      </c>
      <c r="L97" s="103">
        <v>200000000</v>
      </c>
      <c r="M97" s="209">
        <f>L97*'Pokyny, info'!$C$12</f>
        <v>140000000</v>
      </c>
      <c r="N97" s="104" t="s">
        <v>209</v>
      </c>
      <c r="O97" s="104" t="s">
        <v>210</v>
      </c>
      <c r="P97" s="95" t="s">
        <v>116</v>
      </c>
      <c r="Q97" s="95" t="s">
        <v>116</v>
      </c>
      <c r="R97" s="95" t="s">
        <v>116</v>
      </c>
      <c r="S97" s="95" t="s">
        <v>116</v>
      </c>
      <c r="T97" s="95"/>
      <c r="U97" s="95" t="s">
        <v>116</v>
      </c>
      <c r="V97" s="95" t="s">
        <v>116</v>
      </c>
      <c r="W97" s="95" t="s">
        <v>116</v>
      </c>
      <c r="X97" s="95" t="s">
        <v>116</v>
      </c>
      <c r="Y97" s="106" t="s">
        <v>373</v>
      </c>
      <c r="Z97" s="97" t="s">
        <v>135</v>
      </c>
    </row>
    <row r="98" spans="1:26" s="105" customFormat="1" ht="97.5" customHeight="1" x14ac:dyDescent="0.75">
      <c r="A98" s="89">
        <f t="shared" si="3"/>
        <v>94</v>
      </c>
      <c r="B98" s="94" t="s">
        <v>205</v>
      </c>
      <c r="C98" s="94" t="s">
        <v>148</v>
      </c>
      <c r="D98" s="94" t="s">
        <v>299</v>
      </c>
      <c r="E98" s="94" t="s">
        <v>206</v>
      </c>
      <c r="F98" s="94">
        <v>600047725</v>
      </c>
      <c r="G98" s="102" t="s">
        <v>380</v>
      </c>
      <c r="H98" s="94" t="s">
        <v>93</v>
      </c>
      <c r="I98" s="94" t="s">
        <v>132</v>
      </c>
      <c r="J98" s="94" t="s">
        <v>150</v>
      </c>
      <c r="K98" s="94" t="s">
        <v>380</v>
      </c>
      <c r="L98" s="103">
        <v>4000000</v>
      </c>
      <c r="M98" s="209">
        <f>L98*'Pokyny, info'!$C$12</f>
        <v>2800000</v>
      </c>
      <c r="N98" s="104" t="s">
        <v>209</v>
      </c>
      <c r="O98" s="104" t="s">
        <v>210</v>
      </c>
      <c r="P98" s="95"/>
      <c r="Q98" s="95" t="s">
        <v>116</v>
      </c>
      <c r="R98" s="95" t="s">
        <v>116</v>
      </c>
      <c r="S98" s="95"/>
      <c r="T98" s="95"/>
      <c r="U98" s="95" t="s">
        <v>116</v>
      </c>
      <c r="V98" s="95" t="s">
        <v>116</v>
      </c>
      <c r="W98" s="95" t="s">
        <v>116</v>
      </c>
      <c r="X98" s="95"/>
      <c r="Y98" s="95" t="s">
        <v>454</v>
      </c>
      <c r="Z98" s="97" t="s">
        <v>117</v>
      </c>
    </row>
    <row r="99" spans="1:26" s="149" customFormat="1" ht="75" customHeight="1" x14ac:dyDescent="0.75">
      <c r="A99" s="142">
        <v>95</v>
      </c>
      <c r="B99" s="143" t="s">
        <v>205</v>
      </c>
      <c r="C99" s="143" t="s">
        <v>148</v>
      </c>
      <c r="D99" s="143" t="s">
        <v>448</v>
      </c>
      <c r="E99" s="143" t="s">
        <v>449</v>
      </c>
      <c r="F99" s="143">
        <v>600047725</v>
      </c>
      <c r="G99" s="144" t="s">
        <v>456</v>
      </c>
      <c r="H99" s="143" t="s">
        <v>93</v>
      </c>
      <c r="I99" s="143" t="s">
        <v>132</v>
      </c>
      <c r="J99" s="143" t="s">
        <v>150</v>
      </c>
      <c r="K99" s="143" t="s">
        <v>457</v>
      </c>
      <c r="L99" s="145">
        <v>1500000</v>
      </c>
      <c r="M99" s="229">
        <f>L99*'Pokyny, info'!$C$12</f>
        <v>1050000</v>
      </c>
      <c r="N99" s="146" t="s">
        <v>459</v>
      </c>
      <c r="O99" s="146" t="s">
        <v>458</v>
      </c>
      <c r="P99" s="147" t="s">
        <v>116</v>
      </c>
      <c r="Q99" s="147" t="s">
        <v>116</v>
      </c>
      <c r="R99" s="147" t="s">
        <v>116</v>
      </c>
      <c r="S99" s="147" t="s">
        <v>116</v>
      </c>
      <c r="T99" s="147"/>
      <c r="U99" s="147" t="s">
        <v>116</v>
      </c>
      <c r="V99" s="147" t="s">
        <v>116</v>
      </c>
      <c r="W99" s="147" t="s">
        <v>116</v>
      </c>
      <c r="X99" s="147" t="s">
        <v>116</v>
      </c>
      <c r="Y99" s="147" t="s">
        <v>454</v>
      </c>
      <c r="Z99" s="148" t="s">
        <v>117</v>
      </c>
    </row>
    <row r="100" spans="1:26" ht="76.2" customHeight="1" x14ac:dyDescent="0.75">
      <c r="A100" s="142">
        <v>96</v>
      </c>
      <c r="B100" s="85" t="s">
        <v>269</v>
      </c>
      <c r="C100" s="85" t="s">
        <v>270</v>
      </c>
      <c r="D100" s="86" t="s">
        <v>271</v>
      </c>
      <c r="E100" s="86">
        <v>181066289</v>
      </c>
      <c r="F100" s="86">
        <v>691007420</v>
      </c>
      <c r="G100" s="101" t="s">
        <v>277</v>
      </c>
      <c r="H100" s="85" t="str">
        <f>'Pokyny, info'!$A$12</f>
        <v>Středočeský</v>
      </c>
      <c r="I100" s="85" t="s">
        <v>278</v>
      </c>
      <c r="J100" s="85" t="s">
        <v>279</v>
      </c>
      <c r="K100" s="85" t="s">
        <v>280</v>
      </c>
      <c r="L100" s="227">
        <v>20000000</v>
      </c>
      <c r="M100" s="227">
        <f>L100*'Pokyny, info'!$C$12</f>
        <v>14000000</v>
      </c>
      <c r="N100" s="86" t="s">
        <v>281</v>
      </c>
      <c r="O100" s="86" t="s">
        <v>275</v>
      </c>
      <c r="P100" s="86" t="s">
        <v>116</v>
      </c>
      <c r="Q100" s="86" t="s">
        <v>116</v>
      </c>
      <c r="R100" s="86" t="s">
        <v>116</v>
      </c>
      <c r="S100" s="86" t="s">
        <v>116</v>
      </c>
      <c r="T100" s="86"/>
      <c r="U100" s="86"/>
      <c r="V100" s="86" t="s">
        <v>116</v>
      </c>
      <c r="W100" s="86" t="s">
        <v>116</v>
      </c>
      <c r="X100" s="86" t="s">
        <v>116</v>
      </c>
      <c r="Y100" s="86" t="s">
        <v>282</v>
      </c>
      <c r="Z100" s="99" t="s">
        <v>117</v>
      </c>
    </row>
    <row r="101" spans="1:26" ht="98.65" customHeight="1" x14ac:dyDescent="0.75">
      <c r="A101" s="142">
        <v>97</v>
      </c>
      <c r="B101" s="85" t="s">
        <v>269</v>
      </c>
      <c r="C101" s="85" t="s">
        <v>270</v>
      </c>
      <c r="D101" s="86" t="s">
        <v>271</v>
      </c>
      <c r="E101" s="86">
        <v>181066289</v>
      </c>
      <c r="F101" s="86">
        <v>691007420</v>
      </c>
      <c r="G101" s="101" t="s">
        <v>283</v>
      </c>
      <c r="H101" s="85" t="str">
        <f>'Pokyny, info'!$A$12</f>
        <v>Středočeský</v>
      </c>
      <c r="I101" s="85" t="s">
        <v>132</v>
      </c>
      <c r="J101" s="85" t="s">
        <v>195</v>
      </c>
      <c r="K101" s="85" t="s">
        <v>273</v>
      </c>
      <c r="L101" s="227">
        <v>1000000</v>
      </c>
      <c r="M101" s="227">
        <f>L101*'Pokyny, info'!$C$12</f>
        <v>700000</v>
      </c>
      <c r="N101" s="86" t="s">
        <v>274</v>
      </c>
      <c r="O101" s="86" t="s">
        <v>146</v>
      </c>
      <c r="P101" s="86" t="s">
        <v>116</v>
      </c>
      <c r="Q101" s="86" t="s">
        <v>116</v>
      </c>
      <c r="R101" s="86" t="s">
        <v>116</v>
      </c>
      <c r="S101" s="86" t="s">
        <v>116</v>
      </c>
      <c r="T101" s="86"/>
      <c r="U101" s="86"/>
      <c r="V101" s="86" t="s">
        <v>116</v>
      </c>
      <c r="W101" s="86" t="s">
        <v>116</v>
      </c>
      <c r="X101" s="86" t="s">
        <v>116</v>
      </c>
      <c r="Y101" s="86" t="s">
        <v>276</v>
      </c>
      <c r="Z101" s="99" t="s">
        <v>117</v>
      </c>
    </row>
    <row r="102" spans="1:26" ht="76.2" customHeight="1" x14ac:dyDescent="0.75">
      <c r="A102" s="142">
        <v>98</v>
      </c>
      <c r="B102" s="85" t="s">
        <v>351</v>
      </c>
      <c r="C102" s="85" t="s">
        <v>130</v>
      </c>
      <c r="D102" s="86">
        <v>71010823</v>
      </c>
      <c r="E102" s="86">
        <v>102274754</v>
      </c>
      <c r="F102" s="86">
        <v>600047571</v>
      </c>
      <c r="G102" s="87" t="s">
        <v>352</v>
      </c>
      <c r="H102" s="85" t="str">
        <f>'[2]Pokyny, info'!$A$12</f>
        <v>Středočeský</v>
      </c>
      <c r="I102" s="85" t="s">
        <v>159</v>
      </c>
      <c r="J102" s="85" t="s">
        <v>132</v>
      </c>
      <c r="K102" s="85" t="s">
        <v>353</v>
      </c>
      <c r="L102" s="227">
        <v>15000000</v>
      </c>
      <c r="M102" s="227">
        <f>L102*'Pokyny, info'!$C$12</f>
        <v>10500000</v>
      </c>
      <c r="N102" s="86">
        <v>2023</v>
      </c>
      <c r="O102" s="86">
        <v>2027</v>
      </c>
      <c r="P102" s="86" t="s">
        <v>116</v>
      </c>
      <c r="Q102" s="86" t="s">
        <v>116</v>
      </c>
      <c r="R102" s="86" t="s">
        <v>116</v>
      </c>
      <c r="S102" s="86" t="s">
        <v>116</v>
      </c>
      <c r="T102" s="86"/>
      <c r="U102" s="86" t="s">
        <v>116</v>
      </c>
      <c r="V102" s="86" t="s">
        <v>116</v>
      </c>
      <c r="W102" s="86" t="s">
        <v>116</v>
      </c>
      <c r="X102" s="86" t="s">
        <v>116</v>
      </c>
      <c r="Y102" s="86" t="s">
        <v>117</v>
      </c>
      <c r="Z102" s="99" t="s">
        <v>117</v>
      </c>
    </row>
    <row r="103" spans="1:26" ht="76.2" customHeight="1" x14ac:dyDescent="0.75">
      <c r="A103" s="142">
        <v>99</v>
      </c>
      <c r="B103" s="85" t="s">
        <v>351</v>
      </c>
      <c r="C103" s="85" t="s">
        <v>130</v>
      </c>
      <c r="D103" s="86">
        <v>71010823</v>
      </c>
      <c r="E103" s="86">
        <v>102274754</v>
      </c>
      <c r="F103" s="86">
        <v>600047571</v>
      </c>
      <c r="G103" s="87" t="s">
        <v>349</v>
      </c>
      <c r="H103" s="85" t="str">
        <f>'[2]Pokyny, info'!$A$12</f>
        <v>Středočeský</v>
      </c>
      <c r="I103" s="85" t="s">
        <v>159</v>
      </c>
      <c r="J103" s="85" t="s">
        <v>132</v>
      </c>
      <c r="K103" s="85" t="s">
        <v>350</v>
      </c>
      <c r="L103" s="227">
        <v>10000000</v>
      </c>
      <c r="M103" s="227">
        <f>L103*'Pokyny, info'!$C$12</f>
        <v>7000000</v>
      </c>
      <c r="N103" s="86">
        <v>2023</v>
      </c>
      <c r="O103" s="86">
        <v>2027</v>
      </c>
      <c r="P103" s="86" t="s">
        <v>116</v>
      </c>
      <c r="Q103" s="86" t="s">
        <v>116</v>
      </c>
      <c r="R103" s="86" t="s">
        <v>116</v>
      </c>
      <c r="S103" s="86" t="s">
        <v>116</v>
      </c>
      <c r="T103" s="86"/>
      <c r="U103" s="86" t="s">
        <v>116</v>
      </c>
      <c r="V103" s="86" t="s">
        <v>116</v>
      </c>
      <c r="W103" s="86" t="s">
        <v>116</v>
      </c>
      <c r="X103" s="86" t="s">
        <v>116</v>
      </c>
      <c r="Y103" s="86" t="s">
        <v>117</v>
      </c>
      <c r="Z103" s="99" t="s">
        <v>117</v>
      </c>
    </row>
    <row r="104" spans="1:26" ht="76.2" customHeight="1" x14ac:dyDescent="0.75">
      <c r="A104" s="142">
        <v>100</v>
      </c>
      <c r="B104" s="85" t="s">
        <v>351</v>
      </c>
      <c r="C104" s="85" t="s">
        <v>130</v>
      </c>
      <c r="D104" s="86">
        <v>71010823</v>
      </c>
      <c r="E104" s="86">
        <v>102274754</v>
      </c>
      <c r="F104" s="86">
        <v>600047571</v>
      </c>
      <c r="G104" s="87" t="s">
        <v>354</v>
      </c>
      <c r="H104" s="85" t="str">
        <f>'[2]Pokyny, info'!$A$12</f>
        <v>Středočeský</v>
      </c>
      <c r="I104" s="85" t="s">
        <v>159</v>
      </c>
      <c r="J104" s="85" t="s">
        <v>132</v>
      </c>
      <c r="K104" s="85" t="s">
        <v>355</v>
      </c>
      <c r="L104" s="227">
        <v>5000000</v>
      </c>
      <c r="M104" s="227">
        <f>L104*'Pokyny, info'!$C$12</f>
        <v>3500000</v>
      </c>
      <c r="N104" s="86">
        <v>2023</v>
      </c>
      <c r="O104" s="86">
        <v>2027</v>
      </c>
      <c r="P104" s="86" t="s">
        <v>116</v>
      </c>
      <c r="Q104" s="86" t="s">
        <v>116</v>
      </c>
      <c r="R104" s="86" t="s">
        <v>116</v>
      </c>
      <c r="S104" s="86" t="s">
        <v>116</v>
      </c>
      <c r="T104" s="86"/>
      <c r="U104" s="86" t="s">
        <v>116</v>
      </c>
      <c r="V104" s="86" t="s">
        <v>116</v>
      </c>
      <c r="W104" s="86" t="s">
        <v>116</v>
      </c>
      <c r="X104" s="86" t="s">
        <v>116</v>
      </c>
      <c r="Y104" s="86" t="s">
        <v>117</v>
      </c>
      <c r="Z104" s="99" t="s">
        <v>117</v>
      </c>
    </row>
    <row r="105" spans="1:26" ht="76.2" customHeight="1" x14ac:dyDescent="0.75">
      <c r="A105" s="142">
        <v>101</v>
      </c>
      <c r="B105" s="85" t="s">
        <v>356</v>
      </c>
      <c r="C105" s="85" t="s">
        <v>130</v>
      </c>
      <c r="D105" s="86">
        <v>71008152</v>
      </c>
      <c r="E105" s="86">
        <v>102274941</v>
      </c>
      <c r="F105" s="86">
        <v>600047652</v>
      </c>
      <c r="G105" s="87" t="s">
        <v>352</v>
      </c>
      <c r="H105" s="85" t="str">
        <f>'[2]Pokyny, info'!$A$12</f>
        <v>Středočeský</v>
      </c>
      <c r="I105" s="85" t="s">
        <v>159</v>
      </c>
      <c r="J105" s="85" t="s">
        <v>132</v>
      </c>
      <c r="K105" s="85" t="s">
        <v>353</v>
      </c>
      <c r="L105" s="227">
        <v>15000000</v>
      </c>
      <c r="M105" s="227">
        <f>L105*'Pokyny, info'!$C$12</f>
        <v>10500000</v>
      </c>
      <c r="N105" s="86">
        <v>2023</v>
      </c>
      <c r="O105" s="86">
        <v>2027</v>
      </c>
      <c r="P105" s="86" t="s">
        <v>116</v>
      </c>
      <c r="Q105" s="86" t="s">
        <v>116</v>
      </c>
      <c r="R105" s="86" t="s">
        <v>116</v>
      </c>
      <c r="S105" s="86" t="s">
        <v>116</v>
      </c>
      <c r="T105" s="86"/>
      <c r="U105" s="86" t="s">
        <v>116</v>
      </c>
      <c r="V105" s="86" t="s">
        <v>116</v>
      </c>
      <c r="W105" s="86" t="s">
        <v>116</v>
      </c>
      <c r="X105" s="86" t="s">
        <v>116</v>
      </c>
      <c r="Y105" s="86" t="s">
        <v>117</v>
      </c>
      <c r="Z105" s="99" t="s">
        <v>117</v>
      </c>
    </row>
    <row r="106" spans="1:26" ht="76.2" customHeight="1" x14ac:dyDescent="0.75">
      <c r="A106" s="142">
        <v>102</v>
      </c>
      <c r="B106" s="85" t="s">
        <v>356</v>
      </c>
      <c r="C106" s="85" t="s">
        <v>130</v>
      </c>
      <c r="D106" s="86">
        <v>71008152</v>
      </c>
      <c r="E106" s="86">
        <v>102274941</v>
      </c>
      <c r="F106" s="86">
        <v>600047652</v>
      </c>
      <c r="G106" s="87" t="s">
        <v>354</v>
      </c>
      <c r="H106" s="85" t="str">
        <f>'[2]Pokyny, info'!$A$12</f>
        <v>Středočeský</v>
      </c>
      <c r="I106" s="85" t="s">
        <v>159</v>
      </c>
      <c r="J106" s="85" t="s">
        <v>132</v>
      </c>
      <c r="K106" s="85" t="s">
        <v>387</v>
      </c>
      <c r="L106" s="227">
        <v>100000000</v>
      </c>
      <c r="M106" s="227">
        <f>L106*'Pokyny, info'!$C$12</f>
        <v>70000000</v>
      </c>
      <c r="N106" s="86">
        <v>2023</v>
      </c>
      <c r="O106" s="86">
        <v>2027</v>
      </c>
      <c r="P106" s="86" t="s">
        <v>116</v>
      </c>
      <c r="Q106" s="86" t="s">
        <v>116</v>
      </c>
      <c r="R106" s="86" t="s">
        <v>116</v>
      </c>
      <c r="S106" s="86" t="s">
        <v>116</v>
      </c>
      <c r="T106" s="86"/>
      <c r="U106" s="86" t="s">
        <v>116</v>
      </c>
      <c r="V106" s="86" t="s">
        <v>116</v>
      </c>
      <c r="W106" s="86" t="s">
        <v>116</v>
      </c>
      <c r="X106" s="86" t="s">
        <v>116</v>
      </c>
      <c r="Y106" s="86" t="s">
        <v>117</v>
      </c>
      <c r="Z106" s="99" t="s">
        <v>117</v>
      </c>
    </row>
    <row r="107" spans="1:26" ht="44.25" x14ac:dyDescent="0.75">
      <c r="A107" s="142">
        <v>103</v>
      </c>
      <c r="B107" s="107" t="s">
        <v>262</v>
      </c>
      <c r="C107" s="107" t="s">
        <v>263</v>
      </c>
      <c r="D107" s="86" t="s">
        <v>264</v>
      </c>
      <c r="E107" s="86" t="s">
        <v>264</v>
      </c>
      <c r="F107" s="86" t="s">
        <v>264</v>
      </c>
      <c r="G107" s="101" t="s">
        <v>266</v>
      </c>
      <c r="H107" s="107" t="str">
        <f>'Pokyny, info'!$A$12</f>
        <v>Středočeský</v>
      </c>
      <c r="I107" s="107" t="s">
        <v>132</v>
      </c>
      <c r="J107" s="107" t="s">
        <v>265</v>
      </c>
      <c r="K107" s="108" t="s">
        <v>267</v>
      </c>
      <c r="L107" s="230">
        <v>450000000</v>
      </c>
      <c r="M107" s="227">
        <f>L107*'Pokyny, info'!$C$12</f>
        <v>315000000</v>
      </c>
      <c r="N107" s="109">
        <v>2022</v>
      </c>
      <c r="O107" s="109">
        <v>2030</v>
      </c>
      <c r="P107" s="109" t="s">
        <v>116</v>
      </c>
      <c r="Q107" s="109" t="s">
        <v>116</v>
      </c>
      <c r="R107" s="109" t="s">
        <v>116</v>
      </c>
      <c r="S107" s="109" t="s">
        <v>116</v>
      </c>
      <c r="T107" s="109"/>
      <c r="U107" s="109" t="s">
        <v>116</v>
      </c>
      <c r="V107" s="109" t="s">
        <v>116</v>
      </c>
      <c r="W107" s="109" t="s">
        <v>116</v>
      </c>
      <c r="X107" s="109" t="s">
        <v>116</v>
      </c>
      <c r="Y107" s="141" t="s">
        <v>397</v>
      </c>
      <c r="Z107" s="110" t="s">
        <v>117</v>
      </c>
    </row>
    <row r="108" spans="1:26" ht="44.25" x14ac:dyDescent="0.75">
      <c r="A108" s="142">
        <v>104</v>
      </c>
      <c r="B108" s="107" t="s">
        <v>262</v>
      </c>
      <c r="C108" s="107" t="s">
        <v>263</v>
      </c>
      <c r="D108" s="86" t="s">
        <v>264</v>
      </c>
      <c r="E108" s="86" t="s">
        <v>264</v>
      </c>
      <c r="F108" s="86" t="s">
        <v>264</v>
      </c>
      <c r="G108" s="101" t="s">
        <v>266</v>
      </c>
      <c r="H108" s="107" t="str">
        <f>'Pokyny, info'!$A$12</f>
        <v>Středočeský</v>
      </c>
      <c r="I108" s="107" t="s">
        <v>132</v>
      </c>
      <c r="J108" s="107" t="s">
        <v>265</v>
      </c>
      <c r="K108" s="107" t="s">
        <v>268</v>
      </c>
      <c r="L108" s="230">
        <v>400000000</v>
      </c>
      <c r="M108" s="227">
        <f>L108*'Pokyny, info'!$C$12</f>
        <v>280000000</v>
      </c>
      <c r="N108" s="109">
        <v>2022</v>
      </c>
      <c r="O108" s="109">
        <v>2030</v>
      </c>
      <c r="P108" s="109" t="s">
        <v>116</v>
      </c>
      <c r="Q108" s="109" t="s">
        <v>116</v>
      </c>
      <c r="R108" s="109" t="s">
        <v>116</v>
      </c>
      <c r="S108" s="109" t="s">
        <v>116</v>
      </c>
      <c r="T108" s="109"/>
      <c r="U108" s="109" t="s">
        <v>116</v>
      </c>
      <c r="V108" s="109" t="s">
        <v>116</v>
      </c>
      <c r="W108" s="109" t="s">
        <v>116</v>
      </c>
      <c r="X108" s="109" t="s">
        <v>116</v>
      </c>
      <c r="Y108" s="141" t="s">
        <v>397</v>
      </c>
      <c r="Z108" s="110" t="s">
        <v>117</v>
      </c>
    </row>
    <row r="109" spans="1:26" ht="46.95" customHeight="1" x14ac:dyDescent="0.75">
      <c r="A109" s="142">
        <v>105</v>
      </c>
      <c r="B109" s="107" t="s">
        <v>262</v>
      </c>
      <c r="C109" s="107" t="s">
        <v>263</v>
      </c>
      <c r="D109" s="86" t="s">
        <v>264</v>
      </c>
      <c r="E109" s="86" t="s">
        <v>264</v>
      </c>
      <c r="F109" s="86" t="s">
        <v>264</v>
      </c>
      <c r="G109" s="101" t="s">
        <v>357</v>
      </c>
      <c r="H109" s="107" t="str">
        <f>'[2]Pokyny, info'!$A$12</f>
        <v>Středočeský</v>
      </c>
      <c r="I109" s="107" t="s">
        <v>132</v>
      </c>
      <c r="J109" s="107" t="s">
        <v>265</v>
      </c>
      <c r="K109" s="107" t="s">
        <v>358</v>
      </c>
      <c r="L109" s="230">
        <v>300000000</v>
      </c>
      <c r="M109" s="227">
        <f>L109*'Pokyny, info'!$C$12</f>
        <v>210000000</v>
      </c>
      <c r="N109" s="109">
        <v>2023</v>
      </c>
      <c r="O109" s="109">
        <v>2030</v>
      </c>
      <c r="P109" s="109" t="s">
        <v>116</v>
      </c>
      <c r="Q109" s="109" t="s">
        <v>116</v>
      </c>
      <c r="R109" s="109" t="s">
        <v>116</v>
      </c>
      <c r="S109" s="109" t="s">
        <v>116</v>
      </c>
      <c r="T109" s="109" t="s">
        <v>116</v>
      </c>
      <c r="U109" s="109" t="s">
        <v>116</v>
      </c>
      <c r="V109" s="109" t="s">
        <v>116</v>
      </c>
      <c r="W109" s="109" t="s">
        <v>116</v>
      </c>
      <c r="X109" s="109" t="s">
        <v>116</v>
      </c>
      <c r="Y109" s="141" t="s">
        <v>397</v>
      </c>
      <c r="Z109" s="110" t="s">
        <v>117</v>
      </c>
    </row>
    <row r="110" spans="1:26" ht="46.95" customHeight="1" x14ac:dyDescent="0.75">
      <c r="A110" s="142">
        <v>106</v>
      </c>
      <c r="B110" s="107" t="s">
        <v>262</v>
      </c>
      <c r="C110" s="107" t="s">
        <v>263</v>
      </c>
      <c r="D110" s="86" t="s">
        <v>264</v>
      </c>
      <c r="E110" s="86" t="s">
        <v>264</v>
      </c>
      <c r="F110" s="86" t="s">
        <v>264</v>
      </c>
      <c r="G110" s="101" t="s">
        <v>388</v>
      </c>
      <c r="H110" s="107" t="str">
        <f>'[2]Pokyny, info'!$A$12</f>
        <v>Středočeský</v>
      </c>
      <c r="I110" s="107" t="s">
        <v>132</v>
      </c>
      <c r="J110" s="107" t="s">
        <v>265</v>
      </c>
      <c r="K110" s="107" t="s">
        <v>389</v>
      </c>
      <c r="L110" s="230">
        <v>300000000</v>
      </c>
      <c r="M110" s="227">
        <f>L110*'Pokyny, info'!$C$12</f>
        <v>210000000</v>
      </c>
      <c r="N110" s="109">
        <v>2023</v>
      </c>
      <c r="O110" s="109">
        <v>2030</v>
      </c>
      <c r="P110" s="109" t="s">
        <v>116</v>
      </c>
      <c r="Q110" s="109" t="s">
        <v>116</v>
      </c>
      <c r="R110" s="109" t="s">
        <v>116</v>
      </c>
      <c r="S110" s="109" t="s">
        <v>116</v>
      </c>
      <c r="T110" s="109" t="s">
        <v>116</v>
      </c>
      <c r="U110" s="109" t="s">
        <v>116</v>
      </c>
      <c r="V110" s="109" t="s">
        <v>116</v>
      </c>
      <c r="W110" s="109" t="s">
        <v>116</v>
      </c>
      <c r="X110" s="109" t="s">
        <v>116</v>
      </c>
      <c r="Y110" s="141" t="s">
        <v>397</v>
      </c>
      <c r="Z110" s="110" t="s">
        <v>117</v>
      </c>
    </row>
    <row r="111" spans="1:26" ht="82" customHeight="1" x14ac:dyDescent="0.75">
      <c r="A111" s="142">
        <v>107</v>
      </c>
      <c r="B111" s="107" t="s">
        <v>306</v>
      </c>
      <c r="C111" s="107" t="s">
        <v>307</v>
      </c>
      <c r="D111" s="86">
        <v>14364425</v>
      </c>
      <c r="E111" s="86">
        <v>181126567</v>
      </c>
      <c r="F111" s="86">
        <v>691015635</v>
      </c>
      <c r="G111" s="101" t="s">
        <v>308</v>
      </c>
      <c r="H111" s="107" t="str">
        <f>'Pokyny, info'!$A$12</f>
        <v>Středočeský</v>
      </c>
      <c r="I111" s="107" t="s">
        <v>132</v>
      </c>
      <c r="J111" s="107" t="s">
        <v>132</v>
      </c>
      <c r="K111" s="107" t="s">
        <v>309</v>
      </c>
      <c r="L111" s="230">
        <v>75000000</v>
      </c>
      <c r="M111" s="227">
        <v>52500000</v>
      </c>
      <c r="N111" s="109" t="s">
        <v>310</v>
      </c>
      <c r="O111" s="109" t="s">
        <v>311</v>
      </c>
      <c r="P111" s="109" t="s">
        <v>116</v>
      </c>
      <c r="Q111" s="109" t="s">
        <v>116</v>
      </c>
      <c r="R111" s="109" t="s">
        <v>116</v>
      </c>
      <c r="S111" s="109" t="s">
        <v>116</v>
      </c>
      <c r="T111" s="109"/>
      <c r="U111" s="109" t="s">
        <v>116</v>
      </c>
      <c r="V111" s="109" t="s">
        <v>116</v>
      </c>
      <c r="W111" s="109"/>
      <c r="X111" s="109" t="s">
        <v>116</v>
      </c>
      <c r="Y111" s="109" t="s">
        <v>312</v>
      </c>
      <c r="Z111" s="110" t="s">
        <v>117</v>
      </c>
    </row>
    <row r="112" spans="1:26" ht="44.25" x14ac:dyDescent="0.75">
      <c r="A112" s="142">
        <v>108</v>
      </c>
      <c r="B112" s="107" t="s">
        <v>306</v>
      </c>
      <c r="C112" s="107" t="s">
        <v>307</v>
      </c>
      <c r="D112" s="86">
        <v>14364425</v>
      </c>
      <c r="E112" s="86">
        <v>181126567</v>
      </c>
      <c r="F112" s="86">
        <v>691015635</v>
      </c>
      <c r="G112" s="101" t="s">
        <v>313</v>
      </c>
      <c r="H112" s="107" t="str">
        <f>'Pokyny, info'!$A$12</f>
        <v>Středočeský</v>
      </c>
      <c r="I112" s="107" t="s">
        <v>132</v>
      </c>
      <c r="J112" s="107" t="s">
        <v>132</v>
      </c>
      <c r="K112" s="107" t="s">
        <v>314</v>
      </c>
      <c r="L112" s="230">
        <v>10000000</v>
      </c>
      <c r="M112" s="227">
        <v>7000000</v>
      </c>
      <c r="N112" s="109" t="s">
        <v>310</v>
      </c>
      <c r="O112" s="109" t="s">
        <v>311</v>
      </c>
      <c r="P112" s="109"/>
      <c r="Q112" s="109" t="s">
        <v>116</v>
      </c>
      <c r="R112" s="109"/>
      <c r="S112" s="109"/>
      <c r="T112" s="109"/>
      <c r="U112" s="109"/>
      <c r="V112" s="109" t="s">
        <v>116</v>
      </c>
      <c r="W112" s="109"/>
      <c r="X112" s="109"/>
      <c r="Y112" s="109" t="s">
        <v>117</v>
      </c>
      <c r="Z112" s="110" t="s">
        <v>117</v>
      </c>
    </row>
    <row r="113" spans="1:26" ht="44.25" x14ac:dyDescent="0.75">
      <c r="A113" s="142">
        <v>109</v>
      </c>
      <c r="B113" s="107" t="s">
        <v>306</v>
      </c>
      <c r="C113" s="107" t="s">
        <v>307</v>
      </c>
      <c r="D113" s="86">
        <v>14364425</v>
      </c>
      <c r="E113" s="86">
        <v>181126567</v>
      </c>
      <c r="F113" s="86">
        <v>691015635</v>
      </c>
      <c r="G113" s="101" t="s">
        <v>315</v>
      </c>
      <c r="H113" s="107" t="str">
        <f>'Pokyny, info'!$A$12</f>
        <v>Středočeský</v>
      </c>
      <c r="I113" s="107" t="s">
        <v>132</v>
      </c>
      <c r="J113" s="107" t="s">
        <v>132</v>
      </c>
      <c r="K113" s="107" t="s">
        <v>316</v>
      </c>
      <c r="L113" s="230">
        <v>5000000</v>
      </c>
      <c r="M113" s="227">
        <v>3500000</v>
      </c>
      <c r="N113" s="109" t="s">
        <v>310</v>
      </c>
      <c r="O113" s="109" t="s">
        <v>311</v>
      </c>
      <c r="P113" s="109"/>
      <c r="Q113" s="109"/>
      <c r="R113" s="109"/>
      <c r="S113" s="109"/>
      <c r="T113" s="109"/>
      <c r="U113" s="109"/>
      <c r="V113" s="109"/>
      <c r="W113" s="109"/>
      <c r="X113" s="109"/>
      <c r="Y113" s="109" t="s">
        <v>117</v>
      </c>
      <c r="Z113" s="110" t="s">
        <v>117</v>
      </c>
    </row>
    <row r="114" spans="1:26" ht="44.25" x14ac:dyDescent="0.75">
      <c r="A114" s="142">
        <v>110</v>
      </c>
      <c r="B114" s="107" t="s">
        <v>306</v>
      </c>
      <c r="C114" s="107" t="s">
        <v>307</v>
      </c>
      <c r="D114" s="86">
        <v>14364425</v>
      </c>
      <c r="E114" s="86">
        <v>181127598</v>
      </c>
      <c r="F114" s="86">
        <v>691015635</v>
      </c>
      <c r="G114" s="101" t="s">
        <v>317</v>
      </c>
      <c r="H114" s="107" t="str">
        <f>'Pokyny, info'!$A$12</f>
        <v>Středočeský</v>
      </c>
      <c r="I114" s="107" t="s">
        <v>132</v>
      </c>
      <c r="J114" s="107" t="s">
        <v>132</v>
      </c>
      <c r="K114" s="107" t="s">
        <v>318</v>
      </c>
      <c r="L114" s="230">
        <v>25000000</v>
      </c>
      <c r="M114" s="227">
        <v>17500000</v>
      </c>
      <c r="N114" s="109" t="s">
        <v>310</v>
      </c>
      <c r="O114" s="109" t="s">
        <v>311</v>
      </c>
      <c r="P114" s="109" t="s">
        <v>116</v>
      </c>
      <c r="Q114" s="109" t="s">
        <v>116</v>
      </c>
      <c r="R114" s="109" t="s">
        <v>116</v>
      </c>
      <c r="S114" s="109" t="s">
        <v>116</v>
      </c>
      <c r="T114" s="109"/>
      <c r="U114" s="109"/>
      <c r="V114" s="109" t="s">
        <v>116</v>
      </c>
      <c r="W114" s="109"/>
      <c r="X114" s="109" t="s">
        <v>116</v>
      </c>
      <c r="Y114" s="109" t="s">
        <v>319</v>
      </c>
      <c r="Z114" s="110" t="s">
        <v>117</v>
      </c>
    </row>
    <row r="115" spans="1:26" ht="44.25" x14ac:dyDescent="0.75">
      <c r="A115" s="142">
        <v>111</v>
      </c>
      <c r="B115" s="107" t="s">
        <v>306</v>
      </c>
      <c r="C115" s="107" t="s">
        <v>307</v>
      </c>
      <c r="D115" s="86">
        <v>14364425</v>
      </c>
      <c r="E115" s="86">
        <v>181127598</v>
      </c>
      <c r="F115" s="86">
        <v>691015635</v>
      </c>
      <c r="G115" s="101" t="s">
        <v>320</v>
      </c>
      <c r="H115" s="107" t="str">
        <f>'Pokyny, info'!$A$12</f>
        <v>Středočeský</v>
      </c>
      <c r="I115" s="107" t="s">
        <v>132</v>
      </c>
      <c r="J115" s="107" t="s">
        <v>132</v>
      </c>
      <c r="K115" s="107" t="s">
        <v>321</v>
      </c>
      <c r="L115" s="230">
        <v>3000000</v>
      </c>
      <c r="M115" s="227">
        <v>2100000</v>
      </c>
      <c r="N115" s="109" t="s">
        <v>310</v>
      </c>
      <c r="O115" s="109" t="s">
        <v>311</v>
      </c>
      <c r="P115" s="109" t="s">
        <v>116</v>
      </c>
      <c r="Q115" s="109" t="s">
        <v>116</v>
      </c>
      <c r="R115" s="109" t="s">
        <v>116</v>
      </c>
      <c r="S115" s="109" t="s">
        <v>116</v>
      </c>
      <c r="T115" s="109"/>
      <c r="U115" s="109"/>
      <c r="V115" s="109" t="s">
        <v>116</v>
      </c>
      <c r="W115" s="109" t="s">
        <v>116</v>
      </c>
      <c r="X115" s="109" t="s">
        <v>116</v>
      </c>
      <c r="Y115" s="109" t="s">
        <v>117</v>
      </c>
      <c r="Z115" s="110" t="s">
        <v>117</v>
      </c>
    </row>
    <row r="116" spans="1:26" ht="44.25" x14ac:dyDescent="0.75">
      <c r="A116" s="142">
        <v>112</v>
      </c>
      <c r="B116" s="107" t="s">
        <v>306</v>
      </c>
      <c r="C116" s="107" t="s">
        <v>307</v>
      </c>
      <c r="D116" s="86">
        <v>14364425</v>
      </c>
      <c r="E116" s="86">
        <v>181126567</v>
      </c>
      <c r="F116" s="86">
        <v>691015635</v>
      </c>
      <c r="G116" s="101" t="s">
        <v>218</v>
      </c>
      <c r="H116" s="107" t="str">
        <f>'Pokyny, info'!$A$12</f>
        <v>Středočeský</v>
      </c>
      <c r="I116" s="107" t="s">
        <v>132</v>
      </c>
      <c r="J116" s="107" t="s">
        <v>132</v>
      </c>
      <c r="K116" s="107" t="s">
        <v>218</v>
      </c>
      <c r="L116" s="230">
        <v>5000000</v>
      </c>
      <c r="M116" s="227">
        <v>3500000</v>
      </c>
      <c r="N116" s="109" t="s">
        <v>310</v>
      </c>
      <c r="O116" s="109" t="s">
        <v>311</v>
      </c>
      <c r="P116" s="109"/>
      <c r="Q116" s="109"/>
      <c r="R116" s="109"/>
      <c r="S116" s="109"/>
      <c r="T116" s="109"/>
      <c r="U116" s="109"/>
      <c r="V116" s="109"/>
      <c r="W116" s="109"/>
      <c r="X116" s="109"/>
      <c r="Y116" s="109" t="s">
        <v>117</v>
      </c>
      <c r="Z116" s="110" t="s">
        <v>117</v>
      </c>
    </row>
    <row r="117" spans="1:26" ht="44.25" x14ac:dyDescent="0.75">
      <c r="A117" s="142">
        <v>113</v>
      </c>
      <c r="B117" s="107" t="s">
        <v>306</v>
      </c>
      <c r="C117" s="107" t="s">
        <v>307</v>
      </c>
      <c r="D117" s="86">
        <v>14364425</v>
      </c>
      <c r="E117" s="86">
        <v>181126567</v>
      </c>
      <c r="F117" s="86">
        <v>691015635</v>
      </c>
      <c r="G117" s="101" t="s">
        <v>322</v>
      </c>
      <c r="H117" s="107" t="str">
        <f>'Pokyny, info'!$A$12</f>
        <v>Středočeský</v>
      </c>
      <c r="I117" s="107" t="s">
        <v>132</v>
      </c>
      <c r="J117" s="107" t="s">
        <v>132</v>
      </c>
      <c r="K117" s="107" t="s">
        <v>323</v>
      </c>
      <c r="L117" s="230">
        <v>10000000</v>
      </c>
      <c r="M117" s="227">
        <v>7000000</v>
      </c>
      <c r="N117" s="109" t="s">
        <v>310</v>
      </c>
      <c r="O117" s="109" t="s">
        <v>311</v>
      </c>
      <c r="P117" s="109" t="s">
        <v>116</v>
      </c>
      <c r="Q117" s="109" t="s">
        <v>116</v>
      </c>
      <c r="R117" s="109" t="s">
        <v>116</v>
      </c>
      <c r="S117" s="109" t="s">
        <v>116</v>
      </c>
      <c r="T117" s="109"/>
      <c r="U117" s="109" t="s">
        <v>116</v>
      </c>
      <c r="V117" s="109" t="s">
        <v>116</v>
      </c>
      <c r="W117" s="109"/>
      <c r="X117" s="109" t="s">
        <v>116</v>
      </c>
      <c r="Y117" s="109" t="s">
        <v>117</v>
      </c>
      <c r="Z117" s="110" t="s">
        <v>117</v>
      </c>
    </row>
    <row r="118" spans="1:26" ht="44.25" x14ac:dyDescent="0.75">
      <c r="A118" s="142">
        <v>114</v>
      </c>
      <c r="B118" s="154" t="s">
        <v>306</v>
      </c>
      <c r="C118" s="154" t="s">
        <v>307</v>
      </c>
      <c r="D118" s="155">
        <v>14364425</v>
      </c>
      <c r="E118" s="155">
        <v>181126567</v>
      </c>
      <c r="F118" s="155">
        <v>691015635</v>
      </c>
      <c r="G118" s="156" t="s">
        <v>324</v>
      </c>
      <c r="H118" s="154" t="str">
        <f>'Pokyny, info'!$A$12</f>
        <v>Středočeský</v>
      </c>
      <c r="I118" s="154" t="s">
        <v>132</v>
      </c>
      <c r="J118" s="154" t="s">
        <v>132</v>
      </c>
      <c r="K118" s="154" t="s">
        <v>325</v>
      </c>
      <c r="L118" s="231">
        <v>20000000</v>
      </c>
      <c r="M118" s="232">
        <v>14000000</v>
      </c>
      <c r="N118" s="157" t="s">
        <v>310</v>
      </c>
      <c r="O118" s="157" t="s">
        <v>311</v>
      </c>
      <c r="P118" s="157"/>
      <c r="Q118" s="157"/>
      <c r="R118" s="157"/>
      <c r="S118" s="157"/>
      <c r="T118" s="157"/>
      <c r="U118" s="157"/>
      <c r="V118" s="157" t="s">
        <v>116</v>
      </c>
      <c r="W118" s="157"/>
      <c r="X118" s="157"/>
      <c r="Y118" s="157" t="s">
        <v>117</v>
      </c>
      <c r="Z118" s="158" t="s">
        <v>117</v>
      </c>
    </row>
    <row r="119" spans="1:26" ht="61.2" customHeight="1" x14ac:dyDescent="0.75">
      <c r="A119" s="142">
        <v>115</v>
      </c>
      <c r="B119" s="212" t="s">
        <v>436</v>
      </c>
      <c r="C119" s="212" t="s">
        <v>437</v>
      </c>
      <c r="D119" s="213">
        <v>71003517</v>
      </c>
      <c r="E119" s="213">
        <v>108029654</v>
      </c>
      <c r="F119" s="214">
        <v>600047768</v>
      </c>
      <c r="G119" s="212" t="s">
        <v>438</v>
      </c>
      <c r="H119" s="215" t="s">
        <v>439</v>
      </c>
      <c r="I119" s="143" t="s">
        <v>132</v>
      </c>
      <c r="J119" s="215" t="s">
        <v>440</v>
      </c>
      <c r="K119" s="212" t="s">
        <v>441</v>
      </c>
      <c r="L119" s="229">
        <v>20000000</v>
      </c>
      <c r="M119" s="229">
        <f>L119/100*70</f>
        <v>14000000</v>
      </c>
      <c r="N119" s="147">
        <v>2026</v>
      </c>
      <c r="O119" s="147">
        <v>2030</v>
      </c>
      <c r="P119" s="147" t="s">
        <v>408</v>
      </c>
      <c r="Q119" s="147" t="s">
        <v>408</v>
      </c>
      <c r="R119" s="147" t="s">
        <v>408</v>
      </c>
      <c r="S119" s="147" t="s">
        <v>408</v>
      </c>
      <c r="T119" s="147"/>
      <c r="U119" s="147" t="s">
        <v>408</v>
      </c>
      <c r="V119" s="147" t="s">
        <v>408</v>
      </c>
      <c r="W119" s="147" t="s">
        <v>408</v>
      </c>
      <c r="X119" s="147" t="s">
        <v>408</v>
      </c>
      <c r="Y119" s="147" t="s">
        <v>397</v>
      </c>
      <c r="Z119" s="148" t="s">
        <v>135</v>
      </c>
    </row>
    <row r="120" spans="1:26" ht="71.400000000000006" customHeight="1" x14ac:dyDescent="0.75">
      <c r="A120" s="142">
        <v>116</v>
      </c>
      <c r="B120" s="212" t="s">
        <v>436</v>
      </c>
      <c r="C120" s="212" t="s">
        <v>437</v>
      </c>
      <c r="D120" s="213">
        <v>71003517</v>
      </c>
      <c r="E120" s="213">
        <v>108029654</v>
      </c>
      <c r="F120" s="214">
        <v>600047768</v>
      </c>
      <c r="G120" s="212" t="s">
        <v>438</v>
      </c>
      <c r="H120" s="215" t="s">
        <v>439</v>
      </c>
      <c r="I120" s="143" t="s">
        <v>132</v>
      </c>
      <c r="J120" s="215" t="s">
        <v>440</v>
      </c>
      <c r="K120" s="212" t="s">
        <v>442</v>
      </c>
      <c r="L120" s="229">
        <v>5000000</v>
      </c>
      <c r="M120" s="229">
        <f>L120/100*70</f>
        <v>3500000</v>
      </c>
      <c r="N120" s="147">
        <v>2026</v>
      </c>
      <c r="O120" s="147">
        <v>2030</v>
      </c>
      <c r="P120" s="147" t="s">
        <v>408</v>
      </c>
      <c r="Q120" s="147" t="s">
        <v>408</v>
      </c>
      <c r="R120" s="147" t="s">
        <v>408</v>
      </c>
      <c r="S120" s="147" t="s">
        <v>408</v>
      </c>
      <c r="T120" s="147"/>
      <c r="U120" s="147" t="s">
        <v>408</v>
      </c>
      <c r="V120" s="147" t="s">
        <v>408</v>
      </c>
      <c r="W120" s="147" t="s">
        <v>408</v>
      </c>
      <c r="X120" s="147" t="s">
        <v>408</v>
      </c>
      <c r="Y120" s="147" t="s">
        <v>361</v>
      </c>
      <c r="Z120" s="148" t="s">
        <v>361</v>
      </c>
    </row>
    <row r="121" spans="1:26" ht="65.400000000000006" customHeight="1" x14ac:dyDescent="0.75">
      <c r="A121" s="142">
        <v>117</v>
      </c>
      <c r="B121" s="216" t="s">
        <v>436</v>
      </c>
      <c r="C121" s="216" t="s">
        <v>437</v>
      </c>
      <c r="D121" s="217">
        <v>71003517</v>
      </c>
      <c r="E121" s="217">
        <v>108029654</v>
      </c>
      <c r="F121" s="218">
        <v>600047768</v>
      </c>
      <c r="G121" s="212" t="s">
        <v>345</v>
      </c>
      <c r="H121" s="215" t="s">
        <v>439</v>
      </c>
      <c r="I121" s="143" t="s">
        <v>132</v>
      </c>
      <c r="J121" s="215" t="s">
        <v>440</v>
      </c>
      <c r="K121" s="213" t="s">
        <v>345</v>
      </c>
      <c r="L121" s="229">
        <v>10000000</v>
      </c>
      <c r="M121" s="229">
        <f t="shared" ref="M121:M122" si="4">L121/100*70</f>
        <v>7000000</v>
      </c>
      <c r="N121" s="147">
        <v>2026</v>
      </c>
      <c r="O121" s="147">
        <v>2030</v>
      </c>
      <c r="P121" s="147" t="s">
        <v>408</v>
      </c>
      <c r="Q121" s="147" t="s">
        <v>408</v>
      </c>
      <c r="R121" s="147" t="s">
        <v>408</v>
      </c>
      <c r="S121" s="147" t="s">
        <v>408</v>
      </c>
      <c r="T121" s="147"/>
      <c r="U121" s="147"/>
      <c r="V121" s="147"/>
      <c r="W121" s="147"/>
      <c r="X121" s="147" t="s">
        <v>408</v>
      </c>
      <c r="Y121" s="246" t="s">
        <v>143</v>
      </c>
      <c r="Z121" s="148" t="s">
        <v>117</v>
      </c>
    </row>
    <row r="122" spans="1:26" ht="58.9" customHeight="1" thickBot="1" x14ac:dyDescent="0.9">
      <c r="A122" s="142">
        <v>118</v>
      </c>
      <c r="B122" s="219" t="s">
        <v>436</v>
      </c>
      <c r="C122" s="219" t="s">
        <v>437</v>
      </c>
      <c r="D122" s="220">
        <v>71003517</v>
      </c>
      <c r="E122" s="220">
        <v>108029654</v>
      </c>
      <c r="F122" s="221">
        <v>600047768</v>
      </c>
      <c r="G122" s="222" t="s">
        <v>443</v>
      </c>
      <c r="H122" s="223" t="s">
        <v>439</v>
      </c>
      <c r="I122" s="224" t="s">
        <v>132</v>
      </c>
      <c r="J122" s="223" t="s">
        <v>440</v>
      </c>
      <c r="K122" s="225" t="s">
        <v>443</v>
      </c>
      <c r="L122" s="233">
        <v>10000000</v>
      </c>
      <c r="M122" s="233">
        <f t="shared" si="4"/>
        <v>7000000</v>
      </c>
      <c r="N122" s="226">
        <v>2026</v>
      </c>
      <c r="O122" s="226">
        <v>2030</v>
      </c>
      <c r="P122" s="226" t="s">
        <v>408</v>
      </c>
      <c r="Q122" s="226" t="s">
        <v>408</v>
      </c>
      <c r="R122" s="226" t="s">
        <v>408</v>
      </c>
      <c r="S122" s="226" t="s">
        <v>408</v>
      </c>
      <c r="T122" s="226"/>
      <c r="U122" s="226"/>
      <c r="V122" s="226"/>
      <c r="W122" s="226"/>
      <c r="X122" s="226" t="s">
        <v>408</v>
      </c>
      <c r="Y122" s="247" t="s">
        <v>143</v>
      </c>
      <c r="Z122" s="248" t="s">
        <v>117</v>
      </c>
    </row>
    <row r="123" spans="1:26" ht="19.5" customHeight="1" x14ac:dyDescent="0.75">
      <c r="A123" s="249"/>
      <c r="B123" s="250"/>
      <c r="C123" s="250"/>
      <c r="D123" s="251"/>
      <c r="E123" s="251"/>
      <c r="F123" s="251"/>
      <c r="G123" s="250"/>
      <c r="H123" s="252"/>
      <c r="I123" s="253"/>
      <c r="J123" s="252"/>
      <c r="K123" s="251"/>
      <c r="L123" s="254"/>
      <c r="M123" s="254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6"/>
      <c r="Z123" s="255"/>
    </row>
    <row r="124" spans="1:26" ht="17.5" customHeight="1" x14ac:dyDescent="0.75">
      <c r="A124" s="249"/>
      <c r="B124" s="250"/>
      <c r="C124" s="250"/>
      <c r="D124" s="251"/>
      <c r="E124" s="251"/>
      <c r="F124" s="251"/>
      <c r="G124" s="250"/>
      <c r="H124" s="252"/>
      <c r="I124" s="253"/>
      <c r="J124" s="252"/>
      <c r="K124" s="251"/>
      <c r="L124" s="254"/>
      <c r="M124" s="254"/>
      <c r="N124" s="255"/>
      <c r="O124" s="255"/>
      <c r="P124" s="255"/>
      <c r="Q124" s="255"/>
      <c r="R124" s="255"/>
      <c r="S124" s="255"/>
      <c r="T124" s="255"/>
      <c r="U124" s="255"/>
      <c r="V124" s="255"/>
      <c r="W124" s="255"/>
      <c r="X124" s="255"/>
      <c r="Y124" s="256"/>
      <c r="Z124" s="255"/>
    </row>
    <row r="126" spans="1:26" x14ac:dyDescent="0.75">
      <c r="A126" s="83" t="s">
        <v>460</v>
      </c>
      <c r="K126" s="83" t="s">
        <v>286</v>
      </c>
    </row>
    <row r="127" spans="1:26" x14ac:dyDescent="0.75">
      <c r="K127" s="83" t="s">
        <v>393</v>
      </c>
    </row>
    <row r="132" spans="1:1" x14ac:dyDescent="0.75">
      <c r="A132" s="83" t="s">
        <v>34</v>
      </c>
    </row>
    <row r="133" spans="1:1" x14ac:dyDescent="0.75">
      <c r="A133" s="112" t="s">
        <v>46</v>
      </c>
    </row>
    <row r="134" spans="1:1" x14ac:dyDescent="0.75">
      <c r="A134" s="83" t="s">
        <v>433</v>
      </c>
    </row>
    <row r="135" spans="1:1" x14ac:dyDescent="0.75">
      <c r="A135" s="83" t="s">
        <v>112</v>
      </c>
    </row>
    <row r="137" spans="1:1" x14ac:dyDescent="0.75">
      <c r="A137" s="83" t="s">
        <v>47</v>
      </c>
    </row>
    <row r="139" spans="1:1" x14ac:dyDescent="0.75">
      <c r="A139" s="83" t="s">
        <v>80</v>
      </c>
    </row>
    <row r="140" spans="1:1" x14ac:dyDescent="0.75">
      <c r="A140" s="83" t="s">
        <v>76</v>
      </c>
    </row>
    <row r="141" spans="1:1" x14ac:dyDescent="0.75">
      <c r="A141" s="83" t="s">
        <v>72</v>
      </c>
    </row>
    <row r="142" spans="1:1" x14ac:dyDescent="0.75">
      <c r="A142" s="83" t="s">
        <v>73</v>
      </c>
    </row>
    <row r="143" spans="1:1" x14ac:dyDescent="0.75">
      <c r="A143" s="83" t="s">
        <v>74</v>
      </c>
    </row>
    <row r="144" spans="1:1" x14ac:dyDescent="0.75">
      <c r="A144" s="83" t="s">
        <v>75</v>
      </c>
    </row>
    <row r="145" spans="1:1" x14ac:dyDescent="0.75">
      <c r="A145" s="83" t="s">
        <v>78</v>
      </c>
    </row>
    <row r="146" spans="1:1" x14ac:dyDescent="0.75">
      <c r="A146" s="83" t="s">
        <v>77</v>
      </c>
    </row>
    <row r="147" spans="1:1" x14ac:dyDescent="0.75">
      <c r="A147" s="83" t="s">
        <v>79</v>
      </c>
    </row>
    <row r="148" spans="1:1" x14ac:dyDescent="0.75">
      <c r="A148" s="83" t="s">
        <v>49</v>
      </c>
    </row>
    <row r="150" spans="1:1" x14ac:dyDescent="0.75">
      <c r="A150" s="83" t="s">
        <v>81</v>
      </c>
    </row>
    <row r="151" spans="1:1" x14ac:dyDescent="0.75">
      <c r="A151" s="83" t="s">
        <v>68</v>
      </c>
    </row>
    <row r="153" spans="1:1" x14ac:dyDescent="0.75">
      <c r="A153" s="83" t="s">
        <v>50</v>
      </c>
    </row>
    <row r="154" spans="1:1" x14ac:dyDescent="0.75">
      <c r="A154" s="83" t="s">
        <v>51</v>
      </c>
    </row>
    <row r="155" spans="1:1" x14ac:dyDescent="0.75">
      <c r="A155" s="83" t="s">
        <v>52</v>
      </c>
    </row>
    <row r="161" spans="1:13" s="113" customFormat="1" x14ac:dyDescent="0.75">
      <c r="A161" s="83"/>
      <c r="B161" s="83"/>
      <c r="C161" s="83"/>
      <c r="D161" s="83"/>
      <c r="E161" s="83"/>
      <c r="F161" s="83"/>
      <c r="G161" s="83"/>
      <c r="H161" s="83"/>
      <c r="I161" s="83"/>
      <c r="L161" s="114"/>
      <c r="M161" s="114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honeticPr fontId="34" type="noConversion"/>
  <pageMargins left="0.7" right="0.7" top="0.78740157499999996" bottom="0.78740157499999996" header="0.3" footer="0.3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"/>
  <sheetViews>
    <sheetView tabSelected="1" topLeftCell="B1" zoomScale="80" zoomScaleNormal="80" workbookViewId="0">
      <pane xSplit="2" ySplit="4" topLeftCell="D5" activePane="bottomRight" state="frozen"/>
      <selection activeCell="B1" sqref="B1"/>
      <selection pane="topRight" activeCell="D1" sqref="D1"/>
      <selection pane="bottomLeft" activeCell="B5" sqref="B5"/>
      <selection pane="bottomRight" activeCell="H16" sqref="H16"/>
    </sheetView>
  </sheetViews>
  <sheetFormatPr defaultColWidth="8.76953125" defaultRowHeight="14.75" x14ac:dyDescent="0.75"/>
  <cols>
    <col min="1" max="1" width="14.2265625" hidden="1" customWidth="1"/>
    <col min="2" max="2" width="7.2265625" customWidth="1"/>
    <col min="3" max="3" width="18.2265625" customWidth="1"/>
    <col min="4" max="4" width="17.54296875" customWidth="1"/>
    <col min="5" max="5" width="10.54296875" customWidth="1"/>
    <col min="6" max="6" width="22.2265625" customWidth="1"/>
    <col min="7" max="8" width="13.76953125" customWidth="1"/>
    <col min="9" max="9" width="16.76953125" customWidth="1"/>
    <col min="10" max="10" width="39.453125" customWidth="1"/>
    <col min="11" max="11" width="17" style="39" customWidth="1"/>
    <col min="12" max="12" width="16" style="39" customWidth="1"/>
    <col min="13" max="13" width="9" customWidth="1"/>
    <col min="15" max="18" width="11.2265625" customWidth="1"/>
    <col min="19" max="20" width="10.54296875" customWidth="1"/>
  </cols>
  <sheetData>
    <row r="1" spans="1:20" ht="21.75" customHeight="1" thickBot="1" x14ac:dyDescent="1.05">
      <c r="A1" s="275" t="s">
        <v>53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7"/>
    </row>
    <row r="2" spans="1:20" ht="30" customHeight="1" thickBot="1" x14ac:dyDescent="0.9">
      <c r="A2" s="280" t="s">
        <v>54</v>
      </c>
      <c r="B2" s="278" t="s">
        <v>11</v>
      </c>
      <c r="C2" s="312" t="s">
        <v>55</v>
      </c>
      <c r="D2" s="293"/>
      <c r="E2" s="293"/>
      <c r="F2" s="358" t="s">
        <v>13</v>
      </c>
      <c r="G2" s="342" t="s">
        <v>40</v>
      </c>
      <c r="H2" s="353" t="s">
        <v>69</v>
      </c>
      <c r="I2" s="285" t="s">
        <v>15</v>
      </c>
      <c r="J2" s="362" t="s">
        <v>16</v>
      </c>
      <c r="K2" s="283" t="s">
        <v>56</v>
      </c>
      <c r="L2" s="284"/>
      <c r="M2" s="365" t="s">
        <v>18</v>
      </c>
      <c r="N2" s="366"/>
      <c r="O2" s="374" t="s">
        <v>57</v>
      </c>
      <c r="P2" s="375"/>
      <c r="Q2" s="375"/>
      <c r="R2" s="375"/>
      <c r="S2" s="365" t="s">
        <v>20</v>
      </c>
      <c r="T2" s="366"/>
    </row>
    <row r="3" spans="1:20" ht="22.4" customHeight="1" thickBot="1" x14ac:dyDescent="0.9">
      <c r="A3" s="356"/>
      <c r="B3" s="371"/>
      <c r="C3" s="372" t="s">
        <v>58</v>
      </c>
      <c r="D3" s="345" t="s">
        <v>59</v>
      </c>
      <c r="E3" s="345" t="s">
        <v>60</v>
      </c>
      <c r="F3" s="359"/>
      <c r="G3" s="343"/>
      <c r="H3" s="354"/>
      <c r="I3" s="361"/>
      <c r="J3" s="363"/>
      <c r="K3" s="347" t="s">
        <v>61</v>
      </c>
      <c r="L3" s="347" t="s">
        <v>111</v>
      </c>
      <c r="M3" s="349" t="s">
        <v>27</v>
      </c>
      <c r="N3" s="351" t="s">
        <v>28</v>
      </c>
      <c r="O3" s="376" t="s">
        <v>41</v>
      </c>
      <c r="P3" s="377"/>
      <c r="Q3" s="377"/>
      <c r="R3" s="377"/>
      <c r="S3" s="367" t="s">
        <v>62</v>
      </c>
      <c r="T3" s="369" t="s">
        <v>32</v>
      </c>
    </row>
    <row r="4" spans="1:20" ht="93" customHeight="1" thickBot="1" x14ac:dyDescent="0.9">
      <c r="A4" s="357"/>
      <c r="B4" s="279"/>
      <c r="C4" s="373"/>
      <c r="D4" s="346"/>
      <c r="E4" s="346"/>
      <c r="F4" s="360"/>
      <c r="G4" s="344"/>
      <c r="H4" s="355"/>
      <c r="I4" s="286"/>
      <c r="J4" s="364"/>
      <c r="K4" s="348"/>
      <c r="L4" s="348"/>
      <c r="M4" s="350"/>
      <c r="N4" s="352"/>
      <c r="O4" s="1" t="s">
        <v>63</v>
      </c>
      <c r="P4" s="2" t="s">
        <v>44</v>
      </c>
      <c r="Q4" s="5" t="s">
        <v>45</v>
      </c>
      <c r="R4" s="10" t="s">
        <v>64</v>
      </c>
      <c r="S4" s="368"/>
      <c r="T4" s="370"/>
    </row>
    <row r="5" spans="1:20" ht="29.5" x14ac:dyDescent="0.75">
      <c r="A5">
        <v>1</v>
      </c>
      <c r="B5" s="46">
        <v>1</v>
      </c>
      <c r="C5" s="42" t="s">
        <v>240</v>
      </c>
      <c r="D5" s="48" t="s">
        <v>130</v>
      </c>
      <c r="E5" s="55">
        <v>70566542</v>
      </c>
      <c r="F5" s="54" t="s">
        <v>241</v>
      </c>
      <c r="G5" s="54" t="str">
        <f>'Pokyny, info'!$A$12</f>
        <v>Středočeský</v>
      </c>
      <c r="H5" s="54" t="s">
        <v>132</v>
      </c>
      <c r="I5" s="54" t="s">
        <v>132</v>
      </c>
      <c r="J5" s="54" t="s">
        <v>241</v>
      </c>
      <c r="K5" s="263">
        <v>6000000</v>
      </c>
      <c r="L5" s="264">
        <f>K5*'Pokyny, info'!$C$12</f>
        <v>4200000</v>
      </c>
      <c r="M5" s="74" t="s">
        <v>242</v>
      </c>
      <c r="N5" s="75" t="s">
        <v>210</v>
      </c>
      <c r="O5" s="52"/>
      <c r="P5" s="49"/>
      <c r="Q5" s="49"/>
      <c r="R5" s="55"/>
      <c r="S5" s="257" t="s">
        <v>134</v>
      </c>
      <c r="T5" s="258" t="s">
        <v>117</v>
      </c>
    </row>
    <row r="6" spans="1:20" ht="29.5" x14ac:dyDescent="0.75">
      <c r="A6">
        <v>2</v>
      </c>
      <c r="B6" s="47">
        <f>B5+1</f>
        <v>2</v>
      </c>
      <c r="C6" s="44" t="s">
        <v>240</v>
      </c>
      <c r="D6" s="45" t="s">
        <v>130</v>
      </c>
      <c r="E6" s="51">
        <v>70566542</v>
      </c>
      <c r="F6" s="43" t="s">
        <v>243</v>
      </c>
      <c r="G6" s="43" t="str">
        <f>'Pokyny, info'!$A$12</f>
        <v>Středočeský</v>
      </c>
      <c r="H6" s="43" t="s">
        <v>132</v>
      </c>
      <c r="I6" s="43" t="s">
        <v>132</v>
      </c>
      <c r="J6" s="43" t="s">
        <v>244</v>
      </c>
      <c r="K6" s="265">
        <v>10000000</v>
      </c>
      <c r="L6" s="266">
        <f>K6*'Pokyny, info'!$C$12</f>
        <v>7000000</v>
      </c>
      <c r="M6" s="76">
        <v>2022</v>
      </c>
      <c r="N6" s="77">
        <v>2027</v>
      </c>
      <c r="O6" s="53" t="s">
        <v>116</v>
      </c>
      <c r="P6" s="50" t="s">
        <v>116</v>
      </c>
      <c r="Q6" s="50" t="s">
        <v>116</v>
      </c>
      <c r="R6" s="51" t="s">
        <v>116</v>
      </c>
      <c r="S6" s="259" t="s">
        <v>245</v>
      </c>
      <c r="T6" s="260" t="s">
        <v>117</v>
      </c>
    </row>
    <row r="7" spans="1:20" ht="44.25" x14ac:dyDescent="0.75">
      <c r="B7" s="57">
        <f t="shared" ref="B7:B9" si="0">B6+1</f>
        <v>3</v>
      </c>
      <c r="C7" s="44" t="s">
        <v>240</v>
      </c>
      <c r="D7" s="45" t="s">
        <v>130</v>
      </c>
      <c r="E7" s="51">
        <v>70566542</v>
      </c>
      <c r="F7" s="59" t="s">
        <v>359</v>
      </c>
      <c r="G7" s="43" t="str">
        <f>'[2]Pokyny, info'!$A$12</f>
        <v>Středočeský</v>
      </c>
      <c r="H7" s="43" t="s">
        <v>132</v>
      </c>
      <c r="I7" s="43" t="s">
        <v>132</v>
      </c>
      <c r="J7" s="60" t="s">
        <v>360</v>
      </c>
      <c r="K7" s="267">
        <v>20000000</v>
      </c>
      <c r="L7" s="268">
        <f>K7*'Pokyny, info'!$C$12</f>
        <v>14000000</v>
      </c>
      <c r="M7" s="78">
        <v>2023</v>
      </c>
      <c r="N7" s="79">
        <v>2027</v>
      </c>
      <c r="O7" s="61" t="s">
        <v>116</v>
      </c>
      <c r="P7" s="62" t="s">
        <v>116</v>
      </c>
      <c r="Q7" s="62" t="s">
        <v>116</v>
      </c>
      <c r="R7" s="63" t="s">
        <v>116</v>
      </c>
      <c r="S7" s="61" t="s">
        <v>361</v>
      </c>
      <c r="T7" s="63" t="s">
        <v>361</v>
      </c>
    </row>
    <row r="8" spans="1:20" ht="44.25" x14ac:dyDescent="0.75">
      <c r="B8" s="57">
        <f t="shared" si="0"/>
        <v>4</v>
      </c>
      <c r="C8" s="58" t="s">
        <v>362</v>
      </c>
      <c r="D8" s="45" t="s">
        <v>130</v>
      </c>
      <c r="E8" s="63" t="s">
        <v>363</v>
      </c>
      <c r="F8" s="59" t="s">
        <v>364</v>
      </c>
      <c r="G8" s="43" t="str">
        <f>'[2]Pokyny, info'!$A$12</f>
        <v>Středočeský</v>
      </c>
      <c r="H8" s="43" t="s">
        <v>132</v>
      </c>
      <c r="I8" s="43" t="s">
        <v>132</v>
      </c>
      <c r="J8" s="60" t="s">
        <v>365</v>
      </c>
      <c r="K8" s="267">
        <v>15000000</v>
      </c>
      <c r="L8" s="268">
        <f>K8*'Pokyny, info'!$C$12</f>
        <v>10500000</v>
      </c>
      <c r="M8" s="78">
        <v>2023</v>
      </c>
      <c r="N8" s="79">
        <v>2027</v>
      </c>
      <c r="O8" s="61" t="s">
        <v>116</v>
      </c>
      <c r="P8" s="62" t="s">
        <v>116</v>
      </c>
      <c r="Q8" s="62" t="s">
        <v>116</v>
      </c>
      <c r="R8" s="63" t="s">
        <v>116</v>
      </c>
      <c r="S8" s="61" t="s">
        <v>361</v>
      </c>
      <c r="T8" s="63" t="s">
        <v>361</v>
      </c>
    </row>
    <row r="9" spans="1:20" ht="88.5" x14ac:dyDescent="0.75">
      <c r="B9" s="57">
        <f t="shared" si="0"/>
        <v>5</v>
      </c>
      <c r="C9" s="58" t="s">
        <v>366</v>
      </c>
      <c r="D9" s="45" t="s">
        <v>130</v>
      </c>
      <c r="E9" s="63">
        <v>67673902</v>
      </c>
      <c r="F9" s="59" t="s">
        <v>367</v>
      </c>
      <c r="G9" s="43" t="str">
        <f>'[2]Pokyny, info'!$A$12</f>
        <v>Středočeský</v>
      </c>
      <c r="H9" s="43" t="s">
        <v>132</v>
      </c>
      <c r="I9" s="43" t="s">
        <v>132</v>
      </c>
      <c r="J9" s="59" t="s">
        <v>368</v>
      </c>
      <c r="K9" s="267">
        <v>35000000</v>
      </c>
      <c r="L9" s="268">
        <f>K9*'Pokyny, info'!$C$12</f>
        <v>24500000</v>
      </c>
      <c r="M9" s="78">
        <v>2023</v>
      </c>
      <c r="N9" s="79">
        <v>2027</v>
      </c>
      <c r="O9" s="61" t="s">
        <v>116</v>
      </c>
      <c r="P9" s="62" t="s">
        <v>116</v>
      </c>
      <c r="Q9" s="62" t="s">
        <v>116</v>
      </c>
      <c r="R9" s="63" t="s">
        <v>116</v>
      </c>
      <c r="S9" s="61" t="s">
        <v>361</v>
      </c>
      <c r="T9" s="63" t="s">
        <v>361</v>
      </c>
    </row>
    <row r="10" spans="1:20" x14ac:dyDescent="0.75">
      <c r="A10">
        <v>3</v>
      </c>
      <c r="B10" s="17"/>
      <c r="C10" s="64"/>
      <c r="D10" s="65"/>
      <c r="E10" s="66"/>
      <c r="F10" s="67"/>
      <c r="G10" s="67"/>
      <c r="H10" s="67"/>
      <c r="I10" s="67"/>
      <c r="J10" s="67"/>
      <c r="K10" s="269"/>
      <c r="L10" s="270"/>
      <c r="M10" s="64"/>
      <c r="N10" s="66"/>
      <c r="O10" s="64"/>
      <c r="P10" s="65"/>
      <c r="Q10" s="65"/>
      <c r="R10" s="66"/>
      <c r="S10" s="261"/>
      <c r="T10" s="262"/>
    </row>
    <row r="11" spans="1:20" ht="15.5" thickBot="1" x14ac:dyDescent="0.9">
      <c r="B11" s="18" t="s">
        <v>33</v>
      </c>
      <c r="C11" s="68"/>
      <c r="D11" s="69"/>
      <c r="E11" s="70"/>
      <c r="F11" s="71"/>
      <c r="G11" s="71"/>
      <c r="H11" s="71"/>
      <c r="I11" s="71"/>
      <c r="J11" s="71"/>
      <c r="K11" s="72"/>
      <c r="L11" s="73"/>
      <c r="M11" s="68"/>
      <c r="N11" s="70"/>
      <c r="O11" s="68"/>
      <c r="P11" s="69"/>
      <c r="Q11" s="69"/>
      <c r="R11" s="70"/>
      <c r="S11" s="68"/>
      <c r="T11" s="70"/>
    </row>
    <row r="12" spans="1:20" x14ac:dyDescent="0.75">
      <c r="B12" s="12"/>
    </row>
    <row r="13" spans="1:20" x14ac:dyDescent="0.75">
      <c r="B13" s="12"/>
      <c r="D13" s="3"/>
    </row>
    <row r="15" spans="1:20" x14ac:dyDescent="0.75">
      <c r="B15" t="s">
        <v>460</v>
      </c>
      <c r="J15" t="s">
        <v>286</v>
      </c>
      <c r="K15"/>
    </row>
    <row r="16" spans="1:20" x14ac:dyDescent="0.75">
      <c r="J16" t="s">
        <v>393</v>
      </c>
      <c r="K16"/>
    </row>
    <row r="18" spans="1:12" x14ac:dyDescent="0.75">
      <c r="A18" t="s">
        <v>65</v>
      </c>
    </row>
    <row r="19" spans="1:12" x14ac:dyDescent="0.75">
      <c r="B19" t="s">
        <v>66</v>
      </c>
    </row>
    <row r="20" spans="1:12" ht="16.2" customHeight="1" x14ac:dyDescent="0.75">
      <c r="B20" t="s">
        <v>67</v>
      </c>
    </row>
    <row r="21" spans="1:12" x14ac:dyDescent="0.75">
      <c r="B21" t="s">
        <v>35</v>
      </c>
    </row>
    <row r="22" spans="1:12" x14ac:dyDescent="0.75">
      <c r="B22" t="s">
        <v>112</v>
      </c>
    </row>
    <row r="24" spans="1:12" x14ac:dyDescent="0.75">
      <c r="B24" t="s">
        <v>47</v>
      </c>
    </row>
    <row r="26" spans="1:12" x14ac:dyDescent="0.75">
      <c r="A26" s="3" t="s">
        <v>48</v>
      </c>
      <c r="B26" s="13" t="s">
        <v>83</v>
      </c>
      <c r="C26" s="13"/>
      <c r="D26" s="13"/>
      <c r="E26" s="13"/>
      <c r="F26" s="13"/>
      <c r="G26" s="13"/>
      <c r="H26" s="13"/>
      <c r="I26" s="13"/>
      <c r="J26" s="13"/>
      <c r="K26" s="40"/>
      <c r="L26" s="40"/>
    </row>
    <row r="27" spans="1:12" x14ac:dyDescent="0.75">
      <c r="A27" s="3" t="s">
        <v>49</v>
      </c>
      <c r="B27" s="13" t="s">
        <v>76</v>
      </c>
      <c r="C27" s="13"/>
      <c r="D27" s="13"/>
      <c r="E27" s="13"/>
      <c r="F27" s="13"/>
      <c r="G27" s="13"/>
      <c r="H27" s="13"/>
      <c r="I27" s="13"/>
      <c r="J27" s="13"/>
      <c r="K27" s="40"/>
      <c r="L27" s="40"/>
    </row>
    <row r="28" spans="1:12" x14ac:dyDescent="0.75">
      <c r="A28" s="3"/>
      <c r="B28" s="13" t="s">
        <v>72</v>
      </c>
      <c r="C28" s="13"/>
      <c r="D28" s="13"/>
      <c r="E28" s="13"/>
      <c r="F28" s="13"/>
      <c r="G28" s="13"/>
      <c r="H28" s="13"/>
      <c r="I28" s="13"/>
      <c r="J28" s="13"/>
      <c r="K28" s="40"/>
      <c r="L28" s="40"/>
    </row>
    <row r="29" spans="1:12" x14ac:dyDescent="0.75">
      <c r="A29" s="3"/>
      <c r="B29" s="13" t="s">
        <v>73</v>
      </c>
      <c r="C29" s="13"/>
      <c r="D29" s="13"/>
      <c r="E29" s="13"/>
      <c r="F29" s="13"/>
      <c r="G29" s="13"/>
      <c r="H29" s="13"/>
      <c r="I29" s="13"/>
      <c r="J29" s="13"/>
      <c r="K29" s="40"/>
      <c r="L29" s="40"/>
    </row>
    <row r="30" spans="1:12" x14ac:dyDescent="0.75">
      <c r="A30" s="3"/>
      <c r="B30" s="13" t="s">
        <v>74</v>
      </c>
      <c r="C30" s="13"/>
      <c r="D30" s="13"/>
      <c r="E30" s="13"/>
      <c r="F30" s="13"/>
      <c r="G30" s="13"/>
      <c r="H30" s="13"/>
      <c r="I30" s="13"/>
      <c r="J30" s="13"/>
      <c r="K30" s="40"/>
      <c r="L30" s="40"/>
    </row>
    <row r="31" spans="1:12" x14ac:dyDescent="0.75">
      <c r="A31" s="3"/>
      <c r="B31" s="13" t="s">
        <v>75</v>
      </c>
      <c r="C31" s="13"/>
      <c r="D31" s="13"/>
      <c r="E31" s="13"/>
      <c r="F31" s="13"/>
      <c r="G31" s="13"/>
      <c r="H31" s="13"/>
      <c r="I31" s="13"/>
      <c r="J31" s="13"/>
      <c r="K31" s="40"/>
      <c r="L31" s="40"/>
    </row>
    <row r="32" spans="1:12" x14ac:dyDescent="0.75">
      <c r="A32" s="3"/>
      <c r="B32" s="13" t="s">
        <v>78</v>
      </c>
      <c r="C32" s="13"/>
      <c r="D32" s="13"/>
      <c r="E32" s="13"/>
      <c r="F32" s="13"/>
      <c r="G32" s="13"/>
      <c r="H32" s="13"/>
      <c r="I32" s="13"/>
      <c r="J32" s="13"/>
      <c r="K32" s="40"/>
      <c r="L32" s="40"/>
    </row>
    <row r="33" spans="1:12" x14ac:dyDescent="0.75">
      <c r="A33" s="3"/>
      <c r="B33" s="13"/>
      <c r="C33" s="13"/>
      <c r="D33" s="13"/>
      <c r="E33" s="13"/>
      <c r="F33" s="13"/>
      <c r="G33" s="13"/>
      <c r="H33" s="13"/>
      <c r="I33" s="13"/>
      <c r="J33" s="13"/>
      <c r="K33" s="40"/>
      <c r="L33" s="40"/>
    </row>
    <row r="34" spans="1:12" x14ac:dyDescent="0.75">
      <c r="A34" s="3"/>
      <c r="B34" s="13" t="s">
        <v>82</v>
      </c>
      <c r="C34" s="13"/>
      <c r="D34" s="13"/>
      <c r="E34" s="13"/>
      <c r="F34" s="13"/>
      <c r="G34" s="13"/>
      <c r="H34" s="13"/>
      <c r="I34" s="13"/>
      <c r="J34" s="13"/>
      <c r="K34" s="40"/>
      <c r="L34" s="40"/>
    </row>
    <row r="35" spans="1:12" x14ac:dyDescent="0.75">
      <c r="A35" s="3"/>
      <c r="B35" s="13" t="s">
        <v>49</v>
      </c>
      <c r="C35" s="13"/>
      <c r="D35" s="13"/>
      <c r="E35" s="13"/>
      <c r="F35" s="13"/>
      <c r="G35" s="13"/>
      <c r="H35" s="13"/>
      <c r="I35" s="13"/>
      <c r="J35" s="13"/>
      <c r="K35" s="40"/>
      <c r="L35" s="40"/>
    </row>
    <row r="36" spans="1:12" x14ac:dyDescent="0.75">
      <c r="B36" s="13"/>
      <c r="C36" s="13"/>
      <c r="D36" s="13"/>
      <c r="E36" s="13"/>
      <c r="F36" s="13"/>
      <c r="G36" s="13"/>
      <c r="H36" s="13"/>
      <c r="I36" s="13"/>
      <c r="J36" s="13"/>
      <c r="K36" s="40"/>
      <c r="L36" s="40"/>
    </row>
    <row r="37" spans="1:12" x14ac:dyDescent="0.75">
      <c r="B37" s="13" t="s">
        <v>81</v>
      </c>
      <c r="C37" s="13"/>
      <c r="D37" s="13"/>
      <c r="E37" s="13"/>
      <c r="F37" s="13"/>
      <c r="G37" s="13"/>
      <c r="H37" s="13"/>
      <c r="I37" s="13"/>
      <c r="J37" s="13"/>
      <c r="K37" s="40"/>
      <c r="L37" s="40"/>
    </row>
    <row r="38" spans="1:12" x14ac:dyDescent="0.75">
      <c r="B38" s="13" t="s">
        <v>68</v>
      </c>
      <c r="C38" s="13"/>
      <c r="D38" s="13"/>
      <c r="E38" s="13"/>
      <c r="F38" s="13"/>
      <c r="G38" s="13"/>
      <c r="H38" s="13"/>
      <c r="I38" s="13"/>
      <c r="J38" s="13"/>
      <c r="K38" s="40"/>
      <c r="L38" s="40"/>
    </row>
    <row r="39" spans="1:12" ht="16.2" customHeight="1" x14ac:dyDescent="0.75"/>
    <row r="40" spans="1:12" x14ac:dyDescent="0.75">
      <c r="B40" t="s">
        <v>50</v>
      </c>
    </row>
    <row r="41" spans="1:12" x14ac:dyDescent="0.75">
      <c r="B41" t="s">
        <v>51</v>
      </c>
    </row>
    <row r="42" spans="1:12" x14ac:dyDescent="0.75">
      <c r="B42" t="s">
        <v>52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75C52-C20B-4778-B923-B6C837C3C5C9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0104a4cd-1400-468e-be1b-c7aad71d7d5a"/>
  </ds:schemaRefs>
</ds:datastoreItem>
</file>

<file path=customXml/itemProps2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Michal Karhan</cp:lastModifiedBy>
  <cp:revision/>
  <cp:lastPrinted>2024-09-09T09:28:16Z</cp:lastPrinted>
  <dcterms:created xsi:type="dcterms:W3CDTF">2020-07-22T07:46:04Z</dcterms:created>
  <dcterms:modified xsi:type="dcterms:W3CDTF">2025-10-23T07:32:52Z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