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barjit\Downloads\"/>
    </mc:Choice>
  </mc:AlternateContent>
  <xr:revisionPtr revIDLastSave="0" documentId="8_{7C040352-BE17-4297-B1DB-62A45CC305BC}" xr6:coauthVersionLast="47" xr6:coauthVersionMax="47" xr10:uidLastSave="{00000000-0000-0000-0000-000000000000}"/>
  <bookViews>
    <workbookView xWindow="-110" yWindow="-110" windowWidth="19420" windowHeight="10420" xr2:uid="{ED5306D0-C0A6-4B77-B22C-74BBD1D3D70F}"/>
  </bookViews>
  <sheets>
    <sheet name="SŠ_VOŠ_RAP" sheetId="1" r:id="rId1"/>
    <sheet name="List1" sheetId="2" r:id="rId2"/>
  </sheets>
  <externalReferences>
    <externalReference r:id="rId3"/>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1" l="1"/>
  <c r="P14" i="2" l="1"/>
  <c r="O14" i="2"/>
  <c r="M14" i="2"/>
  <c r="L21" i="1"/>
  <c r="O2" i="2"/>
  <c r="N2" i="2"/>
  <c r="L2" i="2"/>
  <c r="L20" i="1"/>
  <c r="P6" i="2"/>
  <c r="O6" i="2"/>
  <c r="M6" i="2"/>
  <c r="L6" i="1"/>
  <c r="L7" i="1"/>
  <c r="L8" i="1"/>
  <c r="L9" i="1"/>
  <c r="L10" i="1"/>
  <c r="L11" i="1"/>
  <c r="L12" i="1"/>
  <c r="L13" i="1"/>
  <c r="L15" i="1"/>
  <c r="L16" i="1"/>
  <c r="L17" i="1"/>
  <c r="L18" i="1"/>
  <c r="L19" i="1"/>
  <c r="L24" i="1"/>
  <c r="L25" i="1"/>
  <c r="L26" i="1"/>
</calcChain>
</file>

<file path=xl/sharedStrings.xml><?xml version="1.0" encoding="utf-8"?>
<sst xmlns="http://schemas.openxmlformats.org/spreadsheetml/2006/main" count="569" uniqueCount="257">
  <si>
    <t xml:space="preserve">Projektový záměr </t>
  </si>
  <si>
    <t>x</t>
  </si>
  <si>
    <t>NE</t>
  </si>
  <si>
    <t>ANO</t>
  </si>
  <si>
    <t>8/2029</t>
  </si>
  <si>
    <t>7/2023</t>
  </si>
  <si>
    <t>Vybudování odborných truhlářských a řezbářských učeben - pracoviště Dlouhá - vybavení moderní technikou (strojní vybavení na obrábění dřeva - soustruhy, hoblice, vrtací nářadí apod.), dílčí rekonstrukce (rekonstrukce podlah, rekuperace)</t>
  </si>
  <si>
    <t>Dlouhá 163, Příbram</t>
  </si>
  <si>
    <t>Odborné učebny - obor umělecký truhlář, řezbář</t>
  </si>
  <si>
    <t>610451251</t>
  </si>
  <si>
    <t>110451279</t>
  </si>
  <si>
    <t>42731259</t>
  </si>
  <si>
    <t>Město Příbram, IČO: 00243132</t>
  </si>
  <si>
    <t>Waldorfská škola Příbram – mateřská škola, základní škola a střední škola</t>
  </si>
  <si>
    <t>Průzkum trhu/technická specifikace/Projektová studie</t>
  </si>
  <si>
    <t>05/2023</t>
  </si>
  <si>
    <t>06/2022</t>
  </si>
  <si>
    <t>Projektem je vybavení odborných učeben a centra odborné přípravy učiliště výukovými prostředky ve vazbě na polytechnické vzdělávání a práci s digitálními technologiemi. Výukové prostředky budou vyžívány ve všech nabízených oborech, a to buď jako přímá výuková pomůcka nebo jako podpora pro výuku. Nové technologie plně podporují trendy Průmyslu 4.0 (robotizaci, automatizaci, vizualizaci, konektivitu, digitalizaci).
Jedná se o:
A)	Vanad Miron laser
Stroj pro dělení materiálu a vyřezávání přesných tvarů. Bude využíván jako přímá výuková pomůcka (především pro strojírenské a IT obory) a zároveň pro přípravu materiálu pro výuku v dalších oborech.
B)	Výuková robotická buňka Fanuc - 3ks
Pro praktické školení v obsluze robotů pro budoucnost automatizace. Podpora výuky robotových technologií: robotové vidění, učení, programování, diagnostika a průmyslové sítě. Pro veškerý odborný výcvik.
C)	Gravograph LS100ex Energy + SW GravoStyle 
První kroky v oblasti CAD, značení vyrobených kusů nářadí a pomůcek. Součástí je multilicence výukového SW. Pro výuku ve všech oborech.
D)	Programovací stanice Heidenhain
Virtuální CNC stroj s řídícím systémem a reálným ovládacím panelem. Pro výuku ve všech strojírenských oborech.
E)	Velkoplošná TV - 6ks
Sekundární zobrazovací zařízení pro VR a AR. Zobrazování digitálních výukových materiálů v rámci odborného výcviku (nelze použít dataprojektory). Pro veškerý odborný výcvik.
F)	Výukový/školící program – 3D skenování - ATOS
Kompletní řešení sestavené pro teoretickou i praktickou výuku skenování a inspekce na SOŠ, obsahuje kompletní průmyslový HW a SW. Využití pro potřeby farmy 3D tiskáren školy. Pro veškerý odborný výcvik. 
G)	Výkonný dataprojektor do elektro centrálního pracoviště – laserový
Pro výuku elektromobility a elektro oborů.</t>
  </si>
  <si>
    <t>Mladá Boleslav</t>
  </si>
  <si>
    <t>Vybavení odborných učeben pro polytechnické vzdělávání na SOU Škoda Auto</t>
  </si>
  <si>
    <t>600007545</t>
  </si>
  <si>
    <t>00177041</t>
  </si>
  <si>
    <t>ŠKODA AUTO a.s., IČ: 00177041</t>
  </si>
  <si>
    <t>ŠKODA AUTO a.s., Střední odborné učiliště strojírenské, odštěpný závod</t>
  </si>
  <si>
    <t>ano</t>
  </si>
  <si>
    <t xml:space="preserve">Vydané stavební povolení </t>
  </si>
  <si>
    <t>04/2023</t>
  </si>
  <si>
    <t>Projekt je součástí projektu kompletní rekonstrukce v současnosti nevyužívané budovy střední školy da Vinci. Střední škola v současnosti sdílí areál se základní školou a vzhledem k narůstajícímu počtu žáků a plánovanému rozšiřování střední školy už tato kapacita nestačí. Škola se navíc nachází v oblasti s nárůstem počtu žáků a malým množstvím středních škol, rekonstrukcí budovy bude moci dosáhnout naplnění kapacity 100 studentů gymnázia a uvažovat o dalším rozšiřování. Naše škola je soukromá, nicméně je otevřena všem zájemcům, protože poskytuje slevu na školném až do výše 100 %. Budova školy je projektována jako bezbariérová. Vzhledem ke stáří a současnému stavu budovy se jedná o kompletní rekonstrukci a vybavení  budovy. Na rekonstrukci  budovy je vydáno platné stavební povolení. Celková kapacita budovy je 114 žáků. V rámci předkládaného projektu budou vybudovány odborné učebny cizích jazyků, odborná učebna biologie, odborná učebna fyziky s robotikou a odpovídající zázemí pro učitele, dále budou vybudovány datové sítě. Na stavební část učeben zařazených do projektu a zajištění konektivity je počítáno cca 7 mil. Kč z celkové odhadované ceny rekonstrukce (cca 30 mil. Kč), na vybavení pak cca 2,5 mil. Kč (pomůcky na odbornou výuku, ICT vybavení). Vzhledem k zaměření na vybudování a vybavení odborných učeben má projekt vazbu na všechny podporované oblasti IROP – cizí jazyky, přírodní vědy, polytechnické vzdělávání a práci s digitálními technologiemi.</t>
  </si>
  <si>
    <t>Dolní Břežany, č. p. 58, okres Praha – západ</t>
  </si>
  <si>
    <t>Vybudování a vybavení odborných učeben v nové  budově střední školy da Vinci</t>
  </si>
  <si>
    <t>691001529</t>
  </si>
  <si>
    <t>046389164</t>
  </si>
  <si>
    <t>71341137</t>
  </si>
  <si>
    <t>Ing. Jitka Rudolfová a Škola da Vinci, z.s.</t>
  </si>
  <si>
    <t>Střední škola, základní škola a mateřská škola da Vinci, školská právnická osoba</t>
  </si>
  <si>
    <t>Kladno</t>
  </si>
  <si>
    <t>12/2025</t>
  </si>
  <si>
    <t>01/2023</t>
  </si>
  <si>
    <t xml:space="preserve">Cílem projektu je vybudovaní přírodovědné učebny s laboratorními stoly a příslušenstvím pro praktickou výuku, která ve škole chybí a rekonstrukce a modernizace laboratoře technologie a automatizace s vybudováním nových pracovišť na měření technologických veličin, pořízení stolů na výuku elektro a napájecí moduly. Součástí renovace tří odborných učeben je úprava elektro rozvodů, plynu, vody, zatemnění, pořízení vybavení IT, vybavení výukovými technologiemi s příslušným SW reflektující Průmysl 4.0 a vybudování sítí a datových rozvodů. Součástí renovace odborných učeben, je také změna v uspořádání černého řemesla – zámečny, kovárny, truhlárny a autodílny tak, aby vznikl ucelený prostor pro výuku odborné praxe. Součástí uspořádání dílen je výměna vzduchotechniky, dovybavení uzamykatelnými skříněmi a nářadím, úprava elektro rozvodů a rozvodů topení, osvětlení a podlah. Podpora projektu bude také směřovaná do klasických učeben, kde dojde k různé obnově - učitelských PC nebo dataprojektorů nebo projekčních pláten. Velkou podporu vidíme také v obnově vybavení kabinetů, které jsou mnohdy vybavené původním nábytkem. Pro projektovou výuku, výuku všeobecně vzdělávacích předmětů či výuku cizích jazyků je v projektu plánováno vybudovat venkovní učebnu. Všechny plánované úpravy nevyžadují stavební povolení. Rekonstrukcí dojde ke zhodnocení majetku Středočeského kraje. Modernizace technických oborů bude mít přesah do cizojazyčného odborného vzdělávání, které je potřeba na odborných praxích a stáží programu ERASMUS+. Škola je držitelem ERASMU certifikátu pro SŠ i VOŠ. Bezbariérovost zajištěna.    </t>
  </si>
  <si>
    <t>Čáslav</t>
  </si>
  <si>
    <t>VOŠ, SPŠ a OA Čáslav - modernizace a renovace odborných učeben a kabinetů</t>
  </si>
  <si>
    <t>600007251</t>
  </si>
  <si>
    <t>061924008</t>
  </si>
  <si>
    <t>61924008</t>
  </si>
  <si>
    <t xml:space="preserve">Středočeský kraj, IČ 70891095 </t>
  </si>
  <si>
    <t>Vyšší odborná škola, Střední průmyslová škola a Obchodní akademie, Čáslav, Přemysla Otakara II. 938</t>
  </si>
  <si>
    <t>09/2023</t>
  </si>
  <si>
    <t>Cílem projektu je vybudování a modernizace 6 učeben, z toho 3 jazykových a 3 odborných. U jazykových učeben by se jednalo o modernizaci dvou učeben pro výuku anglického jazyka a vybudování jazykové laboratoře, která by měla sloužit pro výuku zejména odborné (letecké a IT) angličtiny. U odborných učeben se projekt zaměří na modernizaci učebny výpočetní techniky s důrazem na výuku v 3D programech pro uskutečnění vyučování 3D tisku a modernizaci učebny přírodovědeckého zaměření s důrazem na vybavení pro výuku elektrotechniky. Realizace nové odborné učebny by měla cílit na výuku strojírenství a aerodynamiky. S vybudováním nových učeben těsně souvisí i zajištění rekonstrukce vnitřní konektivity školy s důrazem na kyberbezpečnost a zajištění bezbariérového přístupu s vybudováním bezbariérových toalet a zázemím pro sociální inkluzi žáků tzv. klidové zóny ve vnitřním i venkovním prostoru školy a modernizace poradenského pracoviště pro žáky se speciálními vzdělávacími potřebami. Venkovní prostor bude upraven jako relaxační zóna s dřevěným altánem, posezením a relaxačními venkovními prvky, která bude cílit nejen na ubytované žáky z domova mládeže, ale i na žáky neubytované.</t>
  </si>
  <si>
    <t>Odolena Voda</t>
  </si>
  <si>
    <t>Vybudování a modernizace odborných a jazykových učeben včetně zajištění bezbariérovosti  a rekonstrukce vnitřní konektivity školy - SŠLV Odolena Voda</t>
  </si>
  <si>
    <t>600007707</t>
  </si>
  <si>
    <t>108003841</t>
  </si>
  <si>
    <t>61389480</t>
  </si>
  <si>
    <t>Střední škola letecké a výpočetní techniky Odolena Voda, U letiště 370</t>
  </si>
  <si>
    <t>Rekonstrukce budovy odborného výcviku na bezbariérovou svařovnu s 12 pracovními místy, přípravnou se 4 pracovními místy a svařovacím trenažérem pro výuku žáků</t>
  </si>
  <si>
    <t>Dobříš</t>
  </si>
  <si>
    <t>Svařovna v SOU Hluboš - odloučené pracoviště Dobříš</t>
  </si>
  <si>
    <t>600007880</t>
  </si>
  <si>
    <t>000069647</t>
  </si>
  <si>
    <t>00069647</t>
  </si>
  <si>
    <t>Sřední odborné učiliště, Hluboš 178</t>
  </si>
  <si>
    <t>Kompletní projektová dokumentace (do úrovně provedení stavby)</t>
  </si>
  <si>
    <t xml:space="preserve">Projektová dokumentace (PD) /Částečná PD/ PD vyžadující aktualizaci </t>
  </si>
  <si>
    <t>Projekt je zaměřen na celkovou rekonstrukci odborných učeben chemie, fyziky a biologie, které byly vybaveny zařízením cca před 35 lety a v současnosti jsou morálně i techniky zastaralé. Předmětem projektu je kompletní modernizace laboratoří, která zahrnuje: výměnu elektrických a datových rozvodů (vč. wifi připojení), rozvod vody a plynu, obměna laboratorního nábytku včetně žákovských pracovišť, nové podlahové krytiny, vybavení učeben datovým projektorem s tabuli a vizualizérem, zatemnění místnosti, ve fyzikální učebně výměnu el. rozvaděče. Současně s modernizací odborných učeben bude zajištěn bezbariérový přístup k těmto učebnám a bude rovněž zajištěna bezbariérová toaleta.</t>
  </si>
  <si>
    <t>Poděbrady</t>
  </si>
  <si>
    <t>Modernizace odborných učeben přírodovědných předmětů GJP Poděbrady</t>
  </si>
  <si>
    <t>600007553</t>
  </si>
  <si>
    <t>000068888</t>
  </si>
  <si>
    <t>62444042</t>
  </si>
  <si>
    <t>Gymnázium Jiřího z Poděbrad, Poděbrady, Studentská 166</t>
  </si>
  <si>
    <t>V současné době naše škola nedisponuje žádnou odbornou učebnou pro výuku přírodovědných předmětů.Od roku 2019 se vyučuje v naší škole obor Zdravotnické lyceum, jehož páteří je výuka právě přírodovědných předmětů.V rámci projektu bude ve škole vybavena nová učebna pro výuku přírodních věd( chemie, fyzika ,somatologie a biologie) tato učebna bude připravena i pro laboratorní cvičení ve skupinách. Tato učebna vznikne ze stávající klasické učebny. Moderní badatelský způsob výuky napříč přírodovědnými předměty je cílem jejího vybudování. Součástí vybavení učebny bude demonstrační digestoř, umyvadla a lavice pro pokusy,nábytek třídy, multimediální technika včetně interaktivní tabule, All-in-One PC pro 3D digitalizaci,Class VR Box model 2020 pro 3D výuku, balíček Vernier tento balíček umožňuje provádění experimentů souvisejících s fyziologií člověka, budou nakoupeny pomůcky pro výuku přírodovědných předmětů - mikroskopy, preparační sady,sady trvalých preparátů chemikálie, propanbutanové hořáky, skleněné pomůcky na chemii atp.. Dále bude v rámci rekonstrukce učebny položena nová podlaha, provedeny instalaterské práce a rozvody elektřiny, včetně konektivity. Budou vybaveny dva nové kabinety pro přírodní vědy ( výmalba, nábytek, konektivita, počítače 6x) Součástí projektu bude vybudování bezbariérového WC a pořízení schodolezu pro zajištění bezbariérového přístupu do učebny, která je v patře.</t>
  </si>
  <si>
    <t>Mládeže 1102, Beroun</t>
  </si>
  <si>
    <t>Odborná učebna, přírodní vědy - SZŠ Beroun</t>
  </si>
  <si>
    <t>600019497</t>
  </si>
  <si>
    <t>110009487</t>
  </si>
  <si>
    <t>00640808</t>
  </si>
  <si>
    <t>Střední zdravotnická škola, Beroun, Mládeže 1102</t>
  </si>
  <si>
    <t>Projekt je zaměřen na modernizaci zázemí a vybavení učebny sítí, dílny pro obrábění, laboratoří elektroniky a mikroelektroniky, laboratoře mechatroniky a učebny elektronických počítačů včetně zajištění bezbariérovosti a realizace standardu konektivity školy. Součástí projektu jsou rovněž drobné stavební úpravy nevyžadující stavební povolení (výměna oken, dveří, oprava podlah, výměna elektrických a datových rozvodů). Realizací projektu dojde ke zvýšení efektivity a názornosti výuky, výuka se přiblíží požadavkům průmyslu 4.0, dojde ke zvýšení konkurenceschopnosti absolventů školy na pracovním trhu, sníží se propadovost žáků a zvýší se zájem žáků ZŠ o středoškolské studium na technických oborech.</t>
  </si>
  <si>
    <t>Modernizace oborných učeben, laboratoří a školních dílen na SPŠ a VOŠ Kladno</t>
  </si>
  <si>
    <t>600006905</t>
  </si>
  <si>
    <t>000069027</t>
  </si>
  <si>
    <t>61894419</t>
  </si>
  <si>
    <t>Střední průmyslová škola a Vyšší odborná škola, Kladno, Jana Palacha 1840</t>
  </si>
  <si>
    <t xml:space="preserve">Rekonstrukce a vybavení odborných učeben a dílen školy pro jednotlivé oblasti odborné činnosti oborů Autotronik, Požární ochrana, Mechanik opravář motorových vozidel, Autoelektrikář a Karosář. V projektu jsou zohledněny i přípravné stavební práce a technické zázemí pro žáky a zaměstnance školy. Do stavebních prací je zahrnuta rekonstrukce střechy, topného systému, elektroinstalace , instalatérské práce a vzduchotechnika (klimatizační jednotky). Dále je do projektu zahrnuto technologické vybavení pro jednotlivé odborné učebny a dílny servisu, mechanických prací, diagnostiky, karosárny, svařovny, lakovny, elektromobility, motorárny a multimediální učebny pro výuku ŘMV. Vydán souhlas s provedením ohlášeného stavebního záměru č.j. MěÚ/53429/2023. </t>
  </si>
  <si>
    <t>Vybudování a vybavení odborných učeben a dílen odborného výcviku SOŠ a SOU dopravní Čáslav</t>
  </si>
  <si>
    <t>600007260</t>
  </si>
  <si>
    <t>107820668</t>
  </si>
  <si>
    <t>14801973</t>
  </si>
  <si>
    <t>Střední odborná škola a Střední odborné učiliště dopravní, Čáslav, příspěvková organizace</t>
  </si>
  <si>
    <t>Modernizace učebny pro výuku odborných, přírodovědných předmětů i cizích jazyků, vznik 2 nových učeben pro výuku těchto předmětů a praxe a výstavba hygienického zázemí pro žáky praxe - 1 učebna pro výuku odborných, přírodovědných předmětů i cizích jazyků , 1 laboratoř pro výuku odborných a přír. předmětů, 1 učebna pro výuku praxe, 1 sklad učebních pomůcek - stavebních materiálů, 1 dílna pro praxi, , modernizace rýsovny školy, vytvoření hygienického zázemí pro žáky praxe. Dále obnova IT vybavení ve 2 učebnách VYT, kde se vyučují odborné předměty. V těchto prostorách se jedná o stavební opravy místností, vybavení nábytkem, IT technikou, 3D tiskárnami, plotry, zkušebními přístroji a učebními demostračními pomůckami.  Modernizace kmenových učeben - výměna stávajícího osvětlení v učebnách školy , nové tabule, dataprojektory.Vybavení IT technikou pro výuku pro pedagogy  a žáky školy  - NTB a tablety.   Vybudování sítě a datových rozvodů v části školy, modernizace serveru a zajištění kyberbezpečnosti                                                                                                             Vybudování zázemí pro školní poradenské pracoviště ( stavební opravy místnosti a vybavení nábytkem). Vytvoření zázemí pro pedagogické a nepedagogické pracovníky školy ( stavební opravy místností a vybavení nábytkem a IT technikou v kancelářích a kabinetech školy, školní knihovně )</t>
  </si>
  <si>
    <t>Mělník</t>
  </si>
  <si>
    <t>Podpora profesního rozvoje SPŠS Mělník</t>
  </si>
  <si>
    <t>600007375</t>
  </si>
  <si>
    <t>000069078</t>
  </si>
  <si>
    <t>49518933</t>
  </si>
  <si>
    <t>Střední průmyslová škola stavební, Mělník, Českobratrská 386</t>
  </si>
  <si>
    <t xml:space="preserve">Částečná projektová dokumentace/dokumentace vyžadující aktualizaci </t>
  </si>
  <si>
    <t>Předmětem projektu je vybudování elektro laboratoří a modernizace dílen, které spočívá v pořízení nových moderních výukových pomůcek, nutných stavební úprav, inovaci vzdělávacího prostředí a vybavenosti. Současný stav neumožňuje vzdělávat techniky pro 21. století. Vybavení laboratoří a dílen je z 90. let minulého století. 
Součástí projektu je vyřešení bezbariérovosti pomocí schodolezů. Stavební úpravy budou obsahovat výměnu hygienicky nevyhovujících podlahových, výměnu hliníkové elektroinstalace, osvětlení zajištěné starými zářivkami bez krytů. Nutné výměny oken, oprava střešního pláště pouze v prostorách inovovaných laboratořích, dále přizpůsobení vnitřních dispozic laboratoří.</t>
  </si>
  <si>
    <t>Kutná Hora</t>
  </si>
  <si>
    <t>Vytvoření komplexu slaboproudých laboratoří a modernizace dílen II na VOŠ, SPŠ a JŠ Kutná Hora</t>
  </si>
  <si>
    <t>600007286</t>
  </si>
  <si>
    <t>061924059</t>
  </si>
  <si>
    <t>61924059</t>
  </si>
  <si>
    <t>Vyšší odborná škola, Střední průmyslová škola a Jazyková škola s právem státní jazykové zkoušky, Kutná Hora, Masarykova 197</t>
  </si>
  <si>
    <t>Strojní obrábění a svařování patří k důležitým kvalifikacím, které žáci  SOU Nové Strašecí získávají. Výuka obrábění probíhá na strojích o průměrném stáří 50let a prostory současné obrobny a svářečské školy jsou momentálně na hranici udržitelnosti hygienických a pracovních podmínek, velice náročné na vytápění, bez filtrů a rekuperací vzduchu. Kompletní přestavbou ocelové haly o půdorysu cca 10x45m a výšce cca 6m dojde k vybudování nových prostorů určených pro výuku svařování a obrábění, celkem dvou svařoven s výukovým a technickým zázemím a CNC centrem (CNC soustruh a CNC frézka vč. zázemí pro obsluhu a programování). Záměrem projektu je modernizace obrobny a svařoven včetně kompletní demolice zdiva v současnosti vestavěného do konstrukce haly, zachování a konverze ocelové konstrukce haly. Dále její opláštění, rekonstrukce střechy. Zbudování podlah včetně hydro izolace a do těchto nově vzniklých prostorů vestavba dílen, přípravny materiálu, učebny technologie, sociálního zařízení a zázemí pro učitele, vše tak, aby byla splněna podmínka bezbariérovosti. Součástí projektu je i pořízení a instalace vybavení současnými technologiemi používanými v oboru a nutného zázemí (přípravny materiálu, svařovací boxy, odsávání, filtrace a rekuperace vzduchu). Pro rekonstrukci haly je zpracovaný projekt z roku 2009, je však nutné jej aktualizovat. Realizací projektu dojde především ke zkvalitnění výuky a zásadnímu vylepšení pracovního prostředí pro žáky a učitele a k rozvoji školy jako centra celoživotního učení</t>
  </si>
  <si>
    <t>SOU Nové Strašecí, Sportovní 1135</t>
  </si>
  <si>
    <t>CNC centrum a svářečská škola v SOU Nové Strašecí</t>
  </si>
  <si>
    <t>600007944</t>
  </si>
  <si>
    <t>107820536</t>
  </si>
  <si>
    <t>14802201</t>
  </si>
  <si>
    <t>Střední odborné učiliště Nové Strašecí, Sportovní 1135</t>
  </si>
  <si>
    <t xml:space="preserve">Záměrem projektu je vznik 2 kompletně nových učeben pro výuku cizích jazyků v rámci půdního prostoru školy. Zároveň s tímto záměrem je plánována modernizace a přestavba učebny pro výuku informačních technologií, kterou si vynutí realizace externího výtahu, který je nezbytný pro splnění podmínky zajištění bezbariérovosti budovy. Součástí projektu bude i pořízení vybavení včetně ICT. Kromě úplně nových učeben pro výuku jazyka vznikne také kabinet pro vyučující. Nové učebny pro výuku cizích jazyků škola nezbytně potřebuje, neboť výuka cizích jazyků probíhá v půlených skupinách a díky této skutečnosti je velmi náročná na prostor - na počty učeben. Pro naplňování výukových cílů je nutné zajistit dostatečné a kvalitní zázemí a materiálně technické podmínky. Učebna pro výuku informačních technologií vyžaduje dlouhodobě rozsáhlejší rekonstrukci zejména zaměřenou na síťování, úpravu vnitřních dispozic, podlah a osvětlení. Zároveň v rámci plánovaného vzniku externího výtahu bude zasaženo do prostoru učebny, protože jinak není možné externí výtah technicky realizovat. Celá učebna bude posunuta do doposud nevyužívaného půdního prostoru, čímž se uvolní požadovaný prostor pro další plánované stavební úpravy. Projekt počítá i bezbariérovou úpravou sociálního zařízení, tj. toalet. </t>
  </si>
  <si>
    <t>SZŠ a VOŠZ Mladá Boleslav - vznik a modernizace učeben cizích jazyků a informačních technologií</t>
  </si>
  <si>
    <t>600019543</t>
  </si>
  <si>
    <t>110009975</t>
  </si>
  <si>
    <t>00066711</t>
  </si>
  <si>
    <t>Střední zdravotnická škola a Vyšší odborná škola zdravotnická, Mladá Boleslav, B. Němcové 482</t>
  </si>
  <si>
    <t>V rámci projektu podpoříme zkvalitnění výuky napříč obory SŠ i VOŠ v rámci odborných předmětů tak, abychom díky reflektování současných trendů vzdělávali odborníky ve svém oboru, kteří se uplatní na trhu práce. Modernizovány budou odborné učebny profilových odborných předmětů oborů SŠ i VOŠ tak, aby odpovídaly současným požadavkům na výuku a využití ICT technologií během výuky a zároveň poskytly prostor pro uložení a využívání nově nakoupených učebních pomůcek. Modernizace je navázána na aktuální potřeby školy, a to v souvislosti se zavedením nového a unikátního oboru VOŠ Veterinární asistent, potřeby reflektovat zavádění IT technologií do zemědělských činností související s nástupem 4. průmyslové revoluce, rozvojem precizního zemědělství a zvyšujícímu se počtu žáků a studentů na naší škole. Ve výuce IT budeme využívat programovatelné roboty s důrazem na mezipředmětové vztahy s odbornými mechanizačními předměty. Díky vybavení dvou odborných tříd výpočetní technikou budou žáci a studenti moci používat nové odborné SW pro rostlinnou i živočišnou výrobu, veterinární SW nebo pro výuku odborných předmětů v ANJ za pomoci programu pro sestavování výukových videí. Vznikne odborná učebna anatomie a fyziologie, veterinární ordinace umožňující nácvik základních diagnostických a ošetřovatelských činností, odborná učebna chovu koní a další. Nakoupeny budou anatomické modely, IT technika, jezdecké trenažéry, simulátory pro výuku nastavení a ovládání strojů a dron. Stejným způsobem, tedy s ohledem na nároky ve využívání ICT, kdy každý vyučující má notebook nebo PC, bude modernizováno i zázemí pro učitele, aby vznikl pracovní prostor umožňující využívání ICT bez omezení (chybějí rozvody elektřiny,nevyhovující nábytek). Stejně budou modernizovány i prostory školního poradenského centra.</t>
  </si>
  <si>
    <t>Benešov</t>
  </si>
  <si>
    <t>VOŠ a SZeŠ Benešov - škola 21. století</t>
  </si>
  <si>
    <t>600006689</t>
  </si>
  <si>
    <t>061664651</t>
  </si>
  <si>
    <t>61664651</t>
  </si>
  <si>
    <t>Vyšší odborná škola a Střední zemědělská škola, Benešov, Mendelova 131</t>
  </si>
  <si>
    <t>Díky projektu bude realizována přístavba nové budovy školy, která bude propojena se stávající budovou dvěma tubusy. Dojde k vybudování a vybavení prostor - škola se rozšíří o nové odborné učebny (polytechnické vzdělávání, výuka cizích jazyků, práce s digitálními technologiemi) včetně vybavení těchto prostor, zázemí pro pedagogické pracovníky, sociální zařízení včetně bezbariérové toalety, zasíťování nově vzniklých prostor a implementace do stávající sítě. Bezbariérovost prostor bude řešena stávajícím způsobem, tj. pomocí pásového schodolezu.                                                                                                                                                                                                                                                               Cílem projektu je zvýšení kvality poskytovaných služeb v oblasti středního odborného vzdělávání, zkvalitnění podmínek pro odbornou výuku včetně zázemí pro pedagogické pracovníky školy. Realizací projektu dojde k vybudování nových odborných učeben pro efektivnější rozdělení výuky v reakci na zlepšení vzdělávacího procesu školy včetně bezbariérovosti. Zároveň dojde k vybudování zázemí pro pedagogické pracovníky vedoucí k vyšší kvalitě vzdělávání.</t>
  </si>
  <si>
    <t>Vybudování odborných učeben a zázemí pro pedagogy v SOŠ a SOU Kladno</t>
  </si>
  <si>
    <t>600007065</t>
  </si>
  <si>
    <t>150027265</t>
  </si>
  <si>
    <t>00473634</t>
  </si>
  <si>
    <t>Střední odborná škola a Střední odborné učiliště, Kladno, náměstí Edvarda Beneše 2353</t>
  </si>
  <si>
    <t>Projekt je zaměřen na kompletní obnovu chemického areálu školy – učebny, přípravny, moderní laboratoře s rozšířenou kapacitou míst, místností pro instrumentální výuku se zázemím pro umístění pomůcek. Prostory jsou nevyhovující a při stávajícím vybavení nelze zajistit kvalitní a moderní výuku chemie.
Realizace projektu dovolí vybudovat novou učebnu polytechnické výuky, kde učitelé i žáci uplatní mimo jiné i poznatky z robotiky a 3D tisku a budou moci poskytnout odpovídající zázemí pro reprezentanty školy v nejrůznějších polytechnických soutěžích, kterých se žáci účastní a již nyní dosahují výborných výsledků.
V projektu počítáme též s modernizací dvou jazykových učeben spolu s pořízením odpovídajícího výukového softwaru. 
Prostřednictvím projektu dojde k obnovení dvou učeben výpočetní techniky. Jejich současné prostory a především vybavení je zastaralé a nesplňuje základní parametry pro zajištění prezenční výuky. Distanční výuka ještě více poukázala na zvýšenou potřebu materiálně technického vybavení v oblasti ICT. 
Projekt nám umožní pořízení učebních pomůcek, laboratorního vybavení, měřicích senzorů a digitální techniky vč. nových výukových programů pro badatelsky a činnostně orientovanou výuku. Dovolí nám uplatnit nové formy a metody výuky včetně projektové výuky. Žáci tak budou mít možnost rozvíjet nejenom praktické přírodovědné a jazykové kompetence, ale také kompetence spojené s digitálními technologiemi v návaznosti nejen na školní vzdělávací program.
Prostřednictvím potřebných stavebních úprav dojde ke zlepšení prostředí učeben tak, aby splňovaly požadavky na moderní výuku, hygienické normy a vytvářely příjemné prostředí motivující žáky k vlastnímu rozvoji. Očekáváme také posilování mezipředmětových vazeb.
Prostřednictvím projektu bude zajištěna i bezbariérovost školy.</t>
  </si>
  <si>
    <t>Brandýs nad Labem - Stará Boleslav</t>
  </si>
  <si>
    <t>Odborné učebny G Brandýs - Gymnázium J.S.Machara</t>
  </si>
  <si>
    <t>600007774</t>
  </si>
  <si>
    <t>108003868</t>
  </si>
  <si>
    <t>61388939</t>
  </si>
  <si>
    <t>Gymnázium J.S.Machara, Brandýs nad Labem - Stará Boleslav, Královická 668</t>
  </si>
  <si>
    <t xml:space="preserve">Předmětem projektu bude přestavba stávajícího objektu dílen a modernizace odborných prostor pro praktickou výuku všech oborů vzdělávání. Multimediální učebna zahrnující harvesterové trenažery navazuje na dílenskou výuku v nižších ročnících zapojením simulace skutečného provozu s harvestorem a vyvážecí soupravou.
A. Vybudování odborných učeben - přestavba odborných dílen (ruční dílna Opravářů lesnických strojů, dílna ruční Lesních mechanizátorů, dílna odborná pro všechny 1. r. učebních oborů vybavená projektorem s ozvučením, PC a promítacím plátnem, školními lavicemi a židlemi).  Multimediální učebna pro obory Lesnictví a Lesní mechanizátor, kde bude umístěn harvestorový trenažer pro výuku harvestorových technologií i odborných předmětů.
Ruční dílny pro všechny učební obory budou vybaveny kompletním dílenským nábytkem: skříně plechové na nářadí, pracovní stoly (ponky) včetně svěráků se základním souborem nářadí, stolními bruskami, stolními vrtačkami.
 - vybudování WC pro dívky i pro chlapce
 - nezbytné stavební úpravy učeben/dílen 
(bezbariérovost v tomto projektu nebude řešena, protože dle nařízení vlády č. 210/2010 Sb. se do učebních i maturitních oborů vyučovaných na naší škole, nepřijímají žáci s postižením pohybového aparátu - poruchy jemné i hrubé motoriky) 
 B. Pořízení vyvážecí soupravy s hydraulickou rukou pro výuku žáků,  souprava bude využívána v praktické výuce navazující na cvičení s harvestorovým trenažerem. Vyvážecí souprava slouží k vyvážení 2-4 m sortimentů z nahodilých těžeb a probírek. Veškeré funkce stroje jsou elektronicky řízeny speciálně vyvinutým softwarem.
C Pořízení železného koně - stroj je dálkově ovládán a je určen pro práci v lesním porostu při stahování vytěženého dřeva, svými rozměry a pohyblivostí umožňuje vykonávat velmi úspěšně tuto práci v terénních podmínkách neumožňujících použití jiné techniky. </t>
  </si>
  <si>
    <t>Střední lesnická škola a Střední odborné učiliště, Křivoklát, Písky 181</t>
  </si>
  <si>
    <t>Modernizace odborného vzdělávání SLŠ Křivoklát</t>
  </si>
  <si>
    <t>600007979</t>
  </si>
  <si>
    <t>107820218</t>
  </si>
  <si>
    <t>00069434</t>
  </si>
  <si>
    <t>Sloupec23</t>
  </si>
  <si>
    <t>Sloupec22</t>
  </si>
  <si>
    <t>Sloupec21</t>
  </si>
  <si>
    <t>Sloupec20</t>
  </si>
  <si>
    <t>Sloupec19</t>
  </si>
  <si>
    <t>Sloupec18</t>
  </si>
  <si>
    <t>Sloupec17</t>
  </si>
  <si>
    <t>Sloupec16</t>
  </si>
  <si>
    <t>Sloupec15</t>
  </si>
  <si>
    <t>Sloupec143</t>
  </si>
  <si>
    <t>Sloupec144</t>
  </si>
  <si>
    <t>Sloupec145</t>
  </si>
  <si>
    <t>Sloupec146</t>
  </si>
  <si>
    <t>Sloupec13</t>
  </si>
  <si>
    <t>Sloupec12</t>
  </si>
  <si>
    <t>Sloupec11</t>
  </si>
  <si>
    <t>Sloupec10</t>
  </si>
  <si>
    <t>Sloupec9</t>
  </si>
  <si>
    <t>Sloupec8</t>
  </si>
  <si>
    <t>Sloupec7</t>
  </si>
  <si>
    <t>Sloupec6</t>
  </si>
  <si>
    <t>Sloupec5</t>
  </si>
  <si>
    <t>Sloupec4</t>
  </si>
  <si>
    <t>Sloupec3</t>
  </si>
  <si>
    <t>Sloupec2</t>
  </si>
  <si>
    <t>Sloupec110</t>
  </si>
  <si>
    <t>Sloupec1</t>
  </si>
  <si>
    <t xml:space="preserve">  Indikátor výstupu: Počet podpořených škol či vzdělávacích zařízení</t>
  </si>
  <si>
    <t>Indikátor výstupu: Kapacita tříd v nových nebo modernizovaných vzdělávacích zařízeních</t>
  </si>
  <si>
    <t>Práce s digitálními technologiemi</t>
  </si>
  <si>
    <t>Přírodní vědy</t>
  </si>
  <si>
    <t>Komunikace v cizích jazycích</t>
  </si>
  <si>
    <t>Polytechnické vzdělávání</t>
  </si>
  <si>
    <t>ukončení realizace</t>
  </si>
  <si>
    <t>zahájení realizace</t>
  </si>
  <si>
    <t>REDIZO</t>
  </si>
  <si>
    <t>IZO</t>
  </si>
  <si>
    <t>IČ školy či školského zařízení</t>
  </si>
  <si>
    <t>Zřizovatel (název, IČ)</t>
  </si>
  <si>
    <t>NÁZEV ORGANIZACE</t>
  </si>
  <si>
    <t>vydané stavební povolení ano/ne</t>
  </si>
  <si>
    <t xml:space="preserve">stručný popis </t>
  </si>
  <si>
    <t>název indikátoru</t>
  </si>
  <si>
    <t>Budování zázemí školních klubů pro žáky nižšího stupně víceletých gymnázií</t>
  </si>
  <si>
    <t>Konektivita</t>
  </si>
  <si>
    <t>Vnitřní/venkovní zázemí pro komunitní aktivity vedoucí k sociální inkluzi</t>
  </si>
  <si>
    <t>Zázemí pro pedagogické i nepedagogické pracovníky škol</t>
  </si>
  <si>
    <t>Zázemí pro školní poradenské pracoviště</t>
  </si>
  <si>
    <t>s vazbou na podporovanou oblast IROP</t>
  </si>
  <si>
    <t>z toho podíl EFRR 1) - 70 %</t>
  </si>
  <si>
    <t>celkové výdaje projektu</t>
  </si>
  <si>
    <t xml:space="preserve">Stav připravenosti projektu k realizaci </t>
  </si>
  <si>
    <t>Naplňování indikátorů</t>
  </si>
  <si>
    <t>Typ projektu</t>
  </si>
  <si>
    <r>
      <t xml:space="preserve">Předpokládaný termín realizace </t>
    </r>
    <r>
      <rPr>
        <b/>
        <i/>
        <sz val="12"/>
        <color rgb="FFFF0000"/>
        <rFont val="Calibri"/>
        <family val="2"/>
        <charset val="238"/>
        <scheme val="minor"/>
      </rPr>
      <t>měsíc, rok</t>
    </r>
  </si>
  <si>
    <r>
      <t xml:space="preserve">Výdaje projektu  </t>
    </r>
    <r>
      <rPr>
        <b/>
        <i/>
        <sz val="12"/>
        <rFont val="Calibri"/>
        <family val="2"/>
        <charset val="238"/>
        <scheme val="minor"/>
      </rPr>
      <t>v Kč</t>
    </r>
  </si>
  <si>
    <t xml:space="preserve">Stručný popis investic projektu </t>
  </si>
  <si>
    <t>Místo realizace</t>
  </si>
  <si>
    <t>Název projektu</t>
  </si>
  <si>
    <t>Identifikace organizace (školy či školského zařízení)</t>
  </si>
  <si>
    <t>ŽADATEL</t>
  </si>
  <si>
    <t>Seznam projektů</t>
  </si>
  <si>
    <t>Souhrnný rámec pro investice do infrastruktury středních a vyšších odborných škol a školských zařízení</t>
  </si>
  <si>
    <t>Střední odborná škola stavební a Střední odborné učiliště stavební, Kolín II, Pražská 112</t>
  </si>
  <si>
    <t>00177032</t>
  </si>
  <si>
    <t>000177032</t>
  </si>
  <si>
    <t>Zkvalitnění výuky odborných předmětů prostřednictvím moderně vybavených učeben na SOŠ a SOU stavební Kolín</t>
  </si>
  <si>
    <t>Kolín</t>
  </si>
  <si>
    <t>Projekt je zaměřen na vybavení učeben pro výuku odborných předmětů studijního oboru Stavebnictví a Mechanik IEZ, čímž dojde ke zkvalitnění a zatraktivnění výuky. Výuka pomocí nejmodernějších technologií povede ke zkvalitnění přípravy žáků školy ke studiu na VŠ i k lepší uplatnitelnosti absolventů na trhu práce.  Učebna - PC pro obor Stavebnictví bude sloužit k výuce předmětů Projektování, Počítačová grafika a multimédia, Design interiéru…  Učebna je vybavena hardwarovým vybavením odpovídajícím požadavkům programům Adobe. U všech počítačů jsou k dispozici brýle pro virtuální realitu. V učebně je k dispozici dostatečný počet tiskáren 3D pro tisk v technologii FDM. Dále jsou plánovány dvě kopírky s možností tisku až ve velikosti A3. Odborná učebna je kompletně propojena do gigabit sítě LAN a je k dispozici síť WIFI nejnovějšího standardu. Učitelský počítač je napojen na projektor podporující rozlišení 4K. Počítačové stanice májí plánovanou technickou specifikaci odpovídající vysokým nárokům programu Adobe – grafická karta a procesor vysokého výkonu, 16 GB operační paměti, SSD disky. Pro nové zaměření oboru Mechanik IEZ – chladicí a klimatizační technika bude sloužit odborná učebna, která bude vybavena tepelným čerpadlem i klimatizační jednotkou, ovládacími prvky apod. Učebna bude využívána nejen k vytápění a klimatizování několika učeben školy, ale především jako praktická vyučovací pomůcka pro výuku žáků. Díky nově vybudované učebně dojde k propojení teorie s praxí, žáci se naučí pracovat v reálném pracovním prostředí, s moderními technologiemi. Do projektu je také zařazeno vybudování vnitřní konektivity školy, protože současný stav  je  již zastaralý a neodpovídá náročným požadavkům dnešní doby. V rámci projektu bude zajištěna bezbariérovost školy.</t>
  </si>
  <si>
    <t>09/2022</t>
  </si>
  <si>
    <t>06/2024</t>
  </si>
  <si>
    <t>polytechnické vzdělávání</t>
  </si>
  <si>
    <t>Konkrétní vybavení učeben včetně specifikace bylo konzultováno s vyučujícími odborných předmětů i s odborníky z praxe. Celkové výdaje projektu byly stanoveny na základě průzkumu trhu, na jednotlivé položky rozpočtu byly vytvořeny cenové mapy a tím stanoveny předpokládané hodnoty veřejných zakázek.</t>
  </si>
  <si>
    <t>Chybí PD</t>
  </si>
  <si>
    <t>Projekt je zaměřen na vybavení učeben pro výuku odborných předmětů studijního oboru Stavebnictví a Mechanik IEZ, čímž dojde ke zkvalitnění a zatraktivnění výuky. Při výuce bude využívána také metoda CLIL, což povede k prohloubení cizojazyčné gramotnosti žáků. Výuka pomocí nejmodernějších technologií přispěje ke zkvalitnění přípravy žáků školy ke studiu na VŠ i k lepší uplatnitelnosti absolventů na trhu práce.  PC učebna pro obor Stavebnictví bude sloužit k výuce předmětů Projektování, Počítačová grafika a multimédia, Design interiéru … U všech počítačů jsou k dispozici brýle pro virtuální realitu. V učebně je k dispozici dostatečný počet tiskáren 3D pro tisk v technologii FDM, dvě kopírky s možností tisku až ve velikosti A3. Učebna je kompletně propojena do gigabit sítě LAN a je k dispozici síť WIFI nejnovějšího standardu. Počítačové stanice májí plánovanou technickou specifikaci odpovídající vysokým nárokům programu Adobe – grafická karta a procesor vysokého výkonu, 16 GB operační paměti, SSD disky. Pro nové zaměření oboru Mechanik IEZ – chladicí a klimatizační technika bude sloužit odborná učebna, která bude vybavena tepelným čerpadlem i klimatizační jednotkou, ovládacími prvky apod. Učebna bude využívána nejen k vytápění a klimatizování několika učeben školy, ale především jako praktická vyučovací pomůcka pro výuku žáků. Díky nově vybudované učebně dojde k propojení teorie s praxí, žáci se naučí pracovat v reálném pracovním prostředí, s moderními technologiemi, vznikne modelové pracovní prostředí. Protože současný stav  počítačových sítí je ve škole zastaralý a neodpovídá náročným požadavkům dnešní doby, je do projektu také zařazeno vybudování vnitřní konektivity, čímž bude zajištěna kyberbezpečnost školy. V rámci projektu bude zajištěna bezbariérovost školy.</t>
  </si>
  <si>
    <t>2.3 Podpora polytechnického vzdělávání: Technologické postupy se neustále mění, jsou zaváděné nové pracovní metody. Hlavním úkolem vzdělávání je umožnit žákům pracovat s novým, moderním vybavením. Žáci se během výuky s novými způsoby výroby setkávají, ale mají málo možností si je vyzkoušet, získat praxi s jejich používáním. Pro žáky by bylo přínosné, aby mohli nové technologie a materiály nejenom teoreticky popsat, ale práci s nimi si i vyzkoušet. Vybudování 2 odborných učeben umožní žákům pracovat s moderním vybavením, žáci získají odborné kompetence, které pak uplatní na trhu práce či při studiu technicky zaměřených VŠ. 2.8 Digitální kompetence: Význam ICT neustále roste a ve všech oblastech společenského života narůstá její integrace. Pouze digitálně gramotná společnost bude schopná konkurovat v nastupující informační a digitální ekonomice. Morální zastarávání inf. technologií je neustálý proces, který je třeba řešit plánováním udržitelnosti. Rozšiřování digitálních technologií ve společnosti zasahuje naše žáky i naše pedagogy. Jedním z nejdůležitějších úkolů je proto  na tento trend dynamicky reagovat a aktivně se zapojit do činností implementující tento trend do školství.</t>
  </si>
  <si>
    <t>Sloupec24</t>
  </si>
  <si>
    <t>Sloupec25</t>
  </si>
  <si>
    <t>Sloupec26</t>
  </si>
  <si>
    <t>Sloupec27</t>
  </si>
  <si>
    <t>Sloupec28</t>
  </si>
  <si>
    <t>Sloupec29</t>
  </si>
  <si>
    <t>Sloupec30</t>
  </si>
  <si>
    <t>Sloupec31</t>
  </si>
  <si>
    <t>Sloupec32</t>
  </si>
  <si>
    <t>Sloupec33</t>
  </si>
  <si>
    <t>Sloupec34</t>
  </si>
  <si>
    <t>Sloupec35</t>
  </si>
  <si>
    <t>Sloupec36</t>
  </si>
  <si>
    <t>Sloupec37</t>
  </si>
  <si>
    <t>Sloupec38</t>
  </si>
  <si>
    <t>Střední průmyslová škola strojírenská a Jazyková škola s právem státní jazykové zkoušky, Kolín IV, Heverova 191</t>
  </si>
  <si>
    <t>48665860</t>
  </si>
  <si>
    <t>000069043</t>
  </si>
  <si>
    <t>600007171</t>
  </si>
  <si>
    <t>SCHOOL4INDUSTRY - SPŠS a JŠ Kolín, Heverova</t>
  </si>
  <si>
    <t>Cílem projektu je modernizace dílen odborného výcviku, odborných učeben a rozšíření možností technického makerspacového komunitního centra. Klíčovou aktivitou projektu je zlepšování podmínek pro výuku technických oborů, vytvoření prostoru pro inovační metody v práci učitele, rozšíření využívání ICT ve výuce a zapojení CLIL do výuky odborných předmětů, zvýšení motivace žáků ke vzdělávání ve strojírenství v návaznosti na Průmysl 4.0. Výstupem pro žáka je ovládání jednoduchých i složitějších technických zařízení s různorodým využitím, následná autoevaluace. Projekt je v souladu se ŠAP – rozvoj školy jako centra celoživotního polytechnického vzdělávání, navazuje na předchozí projekty školy (IKAP II) a je v souladu s Dlouhodobým záměrem rozvoje vzdělávání ve Středočeském kraji a Vizí města Kolín. Seznam nákupu vybavení - vše bude poptáváno včetně příslušenství: dílny strojního obrábění: soustruhy, frézky univerzální a vertikální, vrtačky sloupové a stojanové, brusky kotoučové, pily pásové, hydraulické lisy, vláknový laser - modernizace stávající zastaralých a nevyhovujících dílen v souladu s požadavky zaměstnavatelů, odpovídající moderním technologiím obrábění; kontrola a měření: tvrdoměry, 3D oměřování, trhačka - zavádění moderních technologií v kontrolním procesu; svařovna: svářečky, virtuální svářecí trenažéry - moderní ekonomická a ekologická výuka svařování; technologie výroby: kalící pec, formy na odlévání do písku - názorné tepelné zpracování ; 3D technologie: 3D tisk plast/ kov - rapid prototyping; stavba a provoz strojů: EMobility Instructor - principy ukládání obnovitelných zdrojů energie, pochopení principů elektromobility.</t>
  </si>
  <si>
    <t>09/2024</t>
  </si>
  <si>
    <t>07/2021</t>
  </si>
  <si>
    <t>12/2024</t>
  </si>
  <si>
    <t>12/2021</t>
  </si>
  <si>
    <t>06/2021</t>
  </si>
  <si>
    <r>
      <rPr>
        <sz val="12"/>
        <color theme="4"/>
        <rFont val="Calibri"/>
        <family val="2"/>
        <charset val="238"/>
        <scheme val="minor"/>
      </rPr>
      <t>06</t>
    </r>
    <r>
      <rPr>
        <sz val="12"/>
        <rFont val="Calibri"/>
        <family val="2"/>
        <charset val="238"/>
        <scheme val="minor"/>
      </rPr>
      <t>/2025</t>
    </r>
  </si>
  <si>
    <r>
      <t>12/</t>
    </r>
    <r>
      <rPr>
        <sz val="12"/>
        <color theme="4"/>
        <rFont val="Calibri"/>
        <family val="2"/>
        <charset val="238"/>
        <scheme val="minor"/>
      </rPr>
      <t>2024</t>
    </r>
  </si>
  <si>
    <r>
      <t>12/</t>
    </r>
    <r>
      <rPr>
        <sz val="12"/>
        <color theme="4"/>
        <rFont val="Calibri"/>
        <family val="2"/>
        <charset val="238"/>
        <scheme val="minor"/>
      </rPr>
      <t>2025</t>
    </r>
  </si>
  <si>
    <r>
      <rPr>
        <sz val="12"/>
        <color theme="4"/>
        <rFont val="Calibri"/>
        <family val="2"/>
        <charset val="238"/>
        <scheme val="minor"/>
      </rPr>
      <t>05</t>
    </r>
    <r>
      <rPr>
        <sz val="12"/>
        <rFont val="Calibri"/>
        <family val="2"/>
        <charset val="238"/>
        <scheme val="minor"/>
      </rPr>
      <t>/2024</t>
    </r>
  </si>
  <si>
    <t>09/2021</t>
  </si>
  <si>
    <r>
      <t>09/</t>
    </r>
    <r>
      <rPr>
        <sz val="12"/>
        <color theme="4"/>
        <rFont val="Calibri"/>
        <family val="2"/>
        <charset val="238"/>
        <scheme val="minor"/>
      </rPr>
      <t>2025</t>
    </r>
  </si>
  <si>
    <t>08/2021</t>
  </si>
  <si>
    <t>08/2024</t>
  </si>
  <si>
    <t>11/2022</t>
  </si>
  <si>
    <r>
      <rPr>
        <sz val="12"/>
        <color theme="4"/>
        <rFont val="Calibri"/>
        <family val="2"/>
        <charset val="238"/>
        <scheme val="minor"/>
      </rPr>
      <t>11</t>
    </r>
    <r>
      <rPr>
        <sz val="12"/>
        <rFont val="Calibri"/>
        <family val="2"/>
        <charset val="238"/>
        <scheme val="minor"/>
      </rPr>
      <t>/2026</t>
    </r>
  </si>
  <si>
    <r>
      <rPr>
        <sz val="12"/>
        <color theme="4"/>
        <rFont val="Calibri"/>
        <family val="2"/>
        <charset val="238"/>
        <scheme val="minor"/>
      </rPr>
      <t>07</t>
    </r>
    <r>
      <rPr>
        <sz val="12"/>
        <rFont val="Calibri"/>
        <family val="2"/>
        <charset val="238"/>
        <scheme val="minor"/>
      </rPr>
      <t>/2023</t>
    </r>
  </si>
  <si>
    <r>
      <t>03/</t>
    </r>
    <r>
      <rPr>
        <sz val="12"/>
        <color theme="4"/>
        <rFont val="Calibri"/>
        <family val="2"/>
        <charset val="238"/>
        <scheme val="minor"/>
      </rPr>
      <t>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</si>
</sst>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quot;Kč&quot;"/>
    <numFmt numFmtId="165" formatCode="#,##0.00\ &quot;Kč&quot;"/>
  </numFmts>
  <fonts count="23" x14ac:knownFonts="1">
    <font>
      <sz val="11"/>
      <color theme="1"/>
      <name val="Calibri"/>
      <family val="2"/>
      <charset val="238"/>
      <scheme val="minor"/>
    </font>
    <font>
      <sz val="11"/>
      <color theme="1"/>
      <name val="Calibri"/>
      <family val="2"/>
      <charset val="238"/>
      <scheme val="minor"/>
    </font>
    <font>
      <sz val="11"/>
      <color rgb="FF000000"/>
      <name val="Calibri"/>
      <family val="2"/>
      <charset val="238"/>
    </font>
    <font>
      <sz val="12"/>
      <color rgb="FF000000"/>
      <name val="Calibri"/>
      <family val="2"/>
      <charset val="238"/>
      <scheme val="minor"/>
    </font>
    <font>
      <sz val="12"/>
      <name val="Calibri"/>
      <family val="2"/>
      <charset val="238"/>
      <scheme val="minor"/>
    </font>
    <font>
      <b/>
      <sz val="12"/>
      <color rgb="FF000000"/>
      <name val="Calibri"/>
      <family val="2"/>
      <charset val="238"/>
      <scheme val="minor"/>
    </font>
    <font>
      <sz val="8"/>
      <color rgb="FF000000"/>
      <name val="Calibri"/>
      <family val="2"/>
      <charset val="238"/>
      <scheme val="minor"/>
    </font>
    <font>
      <b/>
      <sz val="12"/>
      <color rgb="FFFF0000"/>
      <name val="Calibri"/>
      <family val="2"/>
      <charset val="238"/>
      <scheme val="minor"/>
    </font>
    <font>
      <sz val="11"/>
      <name val="Calibri"/>
      <family val="2"/>
      <charset val="238"/>
      <scheme val="minor"/>
    </font>
    <font>
      <b/>
      <sz val="12"/>
      <name val="Calibri"/>
      <family val="2"/>
      <charset val="238"/>
      <scheme val="minor"/>
    </font>
    <font>
      <b/>
      <sz val="12"/>
      <color theme="1"/>
      <name val="Calibri"/>
      <family val="2"/>
      <charset val="238"/>
      <scheme val="minor"/>
    </font>
    <font>
      <b/>
      <sz val="8"/>
      <name val="Calibri"/>
      <family val="2"/>
      <charset val="238"/>
      <scheme val="minor"/>
    </font>
    <font>
      <b/>
      <i/>
      <sz val="12"/>
      <color rgb="FFFF0000"/>
      <name val="Calibri"/>
      <family val="2"/>
      <charset val="238"/>
      <scheme val="minor"/>
    </font>
    <font>
      <b/>
      <i/>
      <sz val="12"/>
      <name val="Calibri"/>
      <family val="2"/>
      <charset val="238"/>
      <scheme val="minor"/>
    </font>
    <font>
      <sz val="11"/>
      <color rgb="FFFF0000"/>
      <name val="Calibri"/>
      <family val="2"/>
      <charset val="238"/>
      <scheme val="minor"/>
    </font>
    <font>
      <sz val="12"/>
      <name val="Calibri"/>
      <family val="2"/>
      <charset val="238"/>
      <scheme val="minor"/>
    </font>
    <font>
      <b/>
      <sz val="11"/>
      <color rgb="FFFF0000"/>
      <name val="Calibri"/>
      <family val="2"/>
      <charset val="238"/>
      <scheme val="minor"/>
    </font>
    <font>
      <sz val="8"/>
      <name val="Calibri"/>
      <family val="2"/>
      <charset val="238"/>
      <scheme val="minor"/>
    </font>
    <font>
      <sz val="12"/>
      <color rgb="FF000000"/>
      <name val="Calibri"/>
      <family val="2"/>
      <charset val="238"/>
    </font>
    <font>
      <sz val="12"/>
      <color rgb="FF000000"/>
      <name val="Calibri"/>
      <family val="2"/>
      <charset val="238"/>
      <scheme val="minor"/>
    </font>
    <font>
      <sz val="12"/>
      <color rgb="FF000000"/>
      <name val="Calibri"/>
      <family val="2"/>
      <charset val="238"/>
    </font>
    <font>
      <sz val="12"/>
      <color rgb="FF0070C0"/>
      <name val="Calibri"/>
      <family val="2"/>
      <charset val="238"/>
      <scheme val="minor"/>
    </font>
    <font>
      <sz val="12"/>
      <color theme="4"/>
      <name val="Calibri"/>
      <family val="2"/>
      <charset val="238"/>
      <scheme val="minor"/>
    </font>
  </fonts>
  <fills count="11">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rgb="FFE2F0D9"/>
      </patternFill>
    </fill>
    <fill>
      <patternFill patternType="solid">
        <fgColor rgb="FFFFFF00"/>
        <bgColor rgb="FFFFFF00"/>
      </patternFill>
    </fill>
    <fill>
      <patternFill patternType="solid">
        <fgColor theme="0"/>
        <bgColor rgb="FFFFF2CC"/>
      </patternFill>
    </fill>
    <fill>
      <patternFill patternType="solid">
        <fgColor theme="4"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theme="0"/>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theme="0"/>
      </left>
      <right style="dotted">
        <color indexed="64"/>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dotted">
        <color indexed="64"/>
      </left>
      <right style="thin">
        <color theme="0"/>
      </right>
      <top style="medium">
        <color indexed="64"/>
      </top>
      <bottom style="medium">
        <color indexed="64"/>
      </bottom>
      <diagonal/>
    </border>
    <border>
      <left style="thin">
        <color theme="0"/>
      </left>
      <right style="medium">
        <color rgb="FF000000"/>
      </right>
      <top style="medium">
        <color indexed="64"/>
      </top>
      <bottom style="medium">
        <color indexed="64"/>
      </bottom>
      <diagonal/>
    </border>
    <border>
      <left style="medium">
        <color indexed="64"/>
      </left>
      <right style="dotted">
        <color indexed="64"/>
      </right>
      <top style="medium">
        <color indexed="64"/>
      </top>
      <bottom style="thin">
        <color theme="0"/>
      </bottom>
      <diagonal/>
    </border>
    <border>
      <left style="dotted">
        <color indexed="64"/>
      </left>
      <right style="dotted">
        <color indexed="64"/>
      </right>
      <top style="medium">
        <color indexed="64"/>
      </top>
      <bottom style="thin">
        <color theme="0"/>
      </bottom>
      <diagonal/>
    </border>
    <border>
      <left style="dotted">
        <color indexed="64"/>
      </left>
      <right style="medium">
        <color indexed="64"/>
      </right>
      <top style="medium">
        <color indexed="64"/>
      </top>
      <bottom style="thin">
        <color theme="0"/>
      </bottom>
      <diagonal/>
    </border>
    <border>
      <left style="thin">
        <color theme="0"/>
      </left>
      <right style="dotted">
        <color indexed="64"/>
      </right>
      <top style="medium">
        <color indexed="64"/>
      </top>
      <bottom style="thin">
        <color theme="0"/>
      </bottom>
      <diagonal/>
    </border>
  </borders>
  <cellStyleXfs count="3">
    <xf numFmtId="0" fontId="0" fillId="0" borderId="0"/>
    <xf numFmtId="0" fontId="2" fillId="0" borderId="0"/>
    <xf numFmtId="43" fontId="1" fillId="0" borderId="0" applyFont="0" applyFill="0" applyBorder="0" applyAlignment="0" applyProtection="0"/>
  </cellStyleXfs>
  <cellXfs count="154">
    <xf numFmtId="0" fontId="0" fillId="0" borderId="0" xfId="0"/>
    <xf numFmtId="0" fontId="3" fillId="0" borderId="0" xfId="1" applyFont="1" applyProtection="1">
      <protection locked="0"/>
    </xf>
    <xf numFmtId="0" fontId="3" fillId="0" borderId="0" xfId="1" applyFont="1" applyAlignment="1" applyProtection="1">
      <alignment vertical="center"/>
      <protection locked="0"/>
    </xf>
    <xf numFmtId="0" fontId="3" fillId="0" borderId="0" xfId="1" applyFont="1" applyAlignment="1" applyProtection="1">
      <alignment horizontal="left" vertical="center"/>
      <protection locked="0"/>
    </xf>
    <xf numFmtId="0" fontId="4" fillId="0" borderId="0" xfId="1" applyFont="1" applyAlignment="1" applyProtection="1">
      <alignment vertical="center"/>
      <protection locked="0"/>
    </xf>
    <xf numFmtId="0" fontId="3" fillId="2" borderId="0" xfId="1" applyFont="1" applyFill="1" applyAlignment="1" applyProtection="1">
      <alignment vertical="center"/>
      <protection locked="0"/>
    </xf>
    <xf numFmtId="0" fontId="3" fillId="2" borderId="0" xfId="1" applyFont="1" applyFill="1" applyAlignment="1" applyProtection="1">
      <alignment horizontal="center" vertical="center"/>
      <protection locked="0"/>
    </xf>
    <xf numFmtId="0" fontId="3" fillId="0" borderId="0" xfId="1" applyFont="1" applyAlignment="1" applyProtection="1">
      <alignment horizontal="center" vertical="center"/>
      <protection locked="0"/>
    </xf>
    <xf numFmtId="0" fontId="5" fillId="0" borderId="0" xfId="1" applyFont="1" applyAlignment="1" applyProtection="1">
      <alignment horizontal="right" vertical="center"/>
      <protection locked="0"/>
    </xf>
    <xf numFmtId="164" fontId="3" fillId="0" borderId="0" xfId="1" applyNumberFormat="1" applyFont="1" applyAlignment="1" applyProtection="1">
      <alignment horizontal="right" vertical="center"/>
      <protection locked="0"/>
    </xf>
    <xf numFmtId="0" fontId="6" fillId="0" borderId="0" xfId="1" applyFont="1" applyAlignment="1" applyProtection="1">
      <alignment horizontal="left" vertical="center"/>
      <protection locked="0"/>
    </xf>
    <xf numFmtId="3" fontId="5" fillId="0" borderId="0" xfId="1" applyNumberFormat="1" applyFont="1" applyAlignment="1" applyProtection="1">
      <alignment horizontal="right" vertical="center"/>
      <protection locked="0"/>
    </xf>
    <xf numFmtId="165" fontId="4" fillId="2" borderId="1" xfId="2" applyNumberFormat="1" applyFont="1" applyFill="1" applyBorder="1" applyAlignment="1" applyProtection="1">
      <alignment horizontal="right" vertical="center" wrapText="1"/>
    </xf>
    <xf numFmtId="0" fontId="4" fillId="0" borderId="1" xfId="0" applyFont="1" applyBorder="1" applyAlignment="1">
      <alignment horizontal="center" vertical="center" wrapText="1"/>
    </xf>
    <xf numFmtId="0" fontId="4" fillId="3" borderId="1" xfId="1" applyFont="1" applyFill="1" applyBorder="1" applyAlignment="1">
      <alignment horizontal="center" vertical="center" textRotation="255" wrapText="1"/>
    </xf>
    <xf numFmtId="0" fontId="4" fillId="3" borderId="1" xfId="0" applyFont="1" applyFill="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49" fontId="4" fillId="0" borderId="1" xfId="0" applyNumberFormat="1" applyFont="1" applyBorder="1" applyAlignment="1">
      <alignment horizontal="center" vertical="center" wrapText="1"/>
    </xf>
    <xf numFmtId="3" fontId="7" fillId="2" borderId="1" xfId="1" applyNumberFormat="1" applyFont="1" applyFill="1" applyBorder="1" applyAlignment="1">
      <alignment horizontal="right" vertical="center" wrapText="1"/>
    </xf>
    <xf numFmtId="0" fontId="4" fillId="2" borderId="1" xfId="1" applyFont="1" applyFill="1" applyBorder="1" applyAlignment="1">
      <alignment horizontal="left" vertical="center" wrapText="1"/>
    </xf>
    <xf numFmtId="0" fontId="4" fillId="0" borderId="1" xfId="0" applyFont="1" applyBorder="1" applyAlignment="1">
      <alignment horizontal="left" vertical="center" wrapText="1"/>
    </xf>
    <xf numFmtId="0" fontId="3" fillId="0" borderId="0" xfId="1" applyFont="1"/>
    <xf numFmtId="0" fontId="4" fillId="3" borderId="0" xfId="1" applyFont="1" applyFill="1"/>
    <xf numFmtId="0" fontId="3" fillId="3" borderId="0" xfId="1" applyFont="1" applyFill="1"/>
    <xf numFmtId="0" fontId="3" fillId="3" borderId="0" xfId="1" applyFont="1" applyFill="1" applyProtection="1">
      <protection locked="0"/>
    </xf>
    <xf numFmtId="0" fontId="3" fillId="4" borderId="0" xfId="1" applyFont="1" applyFill="1" applyProtection="1">
      <protection locked="0"/>
    </xf>
    <xf numFmtId="0" fontId="5" fillId="0" borderId="0" xfId="1" applyFont="1"/>
    <xf numFmtId="0" fontId="6" fillId="0" borderId="0" xfId="1" applyFont="1"/>
    <xf numFmtId="0" fontId="4" fillId="3" borderId="1" xfId="1" applyFont="1" applyFill="1" applyBorder="1" applyAlignment="1">
      <alignment horizontal="center" vertical="center" wrapText="1"/>
    </xf>
    <xf numFmtId="0" fontId="4" fillId="3" borderId="1" xfId="1" applyFont="1" applyFill="1" applyBorder="1" applyAlignment="1" applyProtection="1">
      <alignment horizontal="center" vertical="center" wrapText="1"/>
      <protection locked="0"/>
    </xf>
    <xf numFmtId="0" fontId="4" fillId="4" borderId="1" xfId="0" applyFont="1" applyFill="1" applyBorder="1" applyAlignment="1" applyProtection="1">
      <alignment horizontal="left" vertical="center" wrapText="1"/>
      <protection locked="0"/>
    </xf>
    <xf numFmtId="49" fontId="4" fillId="2" borderId="1" xfId="1" applyNumberFormat="1" applyFont="1" applyFill="1" applyBorder="1" applyAlignment="1">
      <alignment horizontal="center" vertical="center" wrapText="1"/>
    </xf>
    <xf numFmtId="3" fontId="7" fillId="5" borderId="2" xfId="1" applyNumberFormat="1" applyFont="1" applyFill="1" applyBorder="1" applyAlignment="1">
      <alignment horizontal="right" vertical="center" wrapText="1"/>
    </xf>
    <xf numFmtId="165" fontId="4" fillId="5" borderId="1" xfId="2" applyNumberFormat="1" applyFont="1" applyFill="1" applyBorder="1" applyAlignment="1" applyProtection="1">
      <alignment horizontal="right" vertical="center" wrapText="1"/>
    </xf>
    <xf numFmtId="0" fontId="4" fillId="2" borderId="1" xfId="1" applyFont="1" applyFill="1" applyBorder="1" applyAlignment="1">
      <alignment horizontal="center" vertical="center" wrapText="1"/>
    </xf>
    <xf numFmtId="49" fontId="4" fillId="2" borderId="1" xfId="1" applyNumberFormat="1" applyFont="1" applyFill="1" applyBorder="1" applyAlignment="1">
      <alignment horizontal="left" vertical="center" wrapText="1"/>
    </xf>
    <xf numFmtId="0" fontId="8" fillId="2" borderId="1" xfId="0" applyFont="1" applyFill="1" applyBorder="1" applyAlignment="1">
      <alignment horizontal="left"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49" fontId="4" fillId="2" borderId="1" xfId="0" applyNumberFormat="1" applyFont="1" applyFill="1" applyBorder="1" applyAlignment="1">
      <alignment horizontal="left" vertical="center" wrapText="1"/>
    </xf>
    <xf numFmtId="0" fontId="9" fillId="3" borderId="1" xfId="1" applyFont="1" applyFill="1" applyBorder="1" applyAlignment="1" applyProtection="1">
      <alignment horizontal="center" vertical="center" wrapText="1"/>
      <protection locked="0"/>
    </xf>
    <xf numFmtId="0" fontId="9" fillId="4" borderId="1" xfId="1" applyFont="1" applyFill="1" applyBorder="1" applyAlignment="1" applyProtection="1">
      <alignment horizontal="left" vertical="center" wrapText="1"/>
      <protection locked="0"/>
    </xf>
    <xf numFmtId="0" fontId="4" fillId="4" borderId="1" xfId="1" applyFont="1" applyFill="1" applyBorder="1" applyAlignment="1" applyProtection="1">
      <alignment horizontal="left" vertical="center" wrapText="1"/>
      <protection locked="0"/>
    </xf>
    <xf numFmtId="0" fontId="9" fillId="3" borderId="1"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left" vertical="center" wrapText="1"/>
      <protection locked="0"/>
    </xf>
    <xf numFmtId="0" fontId="3" fillId="2" borderId="1" xfId="1" applyFont="1" applyFill="1" applyBorder="1" applyAlignment="1">
      <alignment horizontal="left" vertical="center" wrapText="1"/>
    </xf>
    <xf numFmtId="0" fontId="3" fillId="2" borderId="1" xfId="1" applyFont="1" applyFill="1" applyBorder="1" applyAlignment="1">
      <alignment horizontal="center" vertical="center" wrapText="1"/>
    </xf>
    <xf numFmtId="0" fontId="3" fillId="2" borderId="1" xfId="1" applyFont="1" applyFill="1" applyBorder="1" applyAlignment="1" applyProtection="1">
      <alignment horizontal="center" vertical="center" wrapText="1"/>
      <protection locked="0"/>
    </xf>
    <xf numFmtId="49" fontId="3" fillId="2" borderId="1" xfId="1" applyNumberFormat="1" applyFont="1" applyFill="1" applyBorder="1" applyAlignment="1">
      <alignment horizontal="center" vertical="center" wrapText="1"/>
    </xf>
    <xf numFmtId="0" fontId="5" fillId="2" borderId="1" xfId="1" applyFont="1" applyFill="1" applyBorder="1" applyAlignment="1">
      <alignment horizontal="right" vertical="center" wrapText="1"/>
    </xf>
    <xf numFmtId="164" fontId="3" fillId="2" borderId="1" xfId="2" applyNumberFormat="1" applyFont="1" applyFill="1" applyBorder="1" applyAlignment="1" applyProtection="1">
      <alignment horizontal="right" vertical="center" wrapText="1"/>
    </xf>
    <xf numFmtId="0" fontId="6" fillId="2" borderId="1" xfId="1" applyFont="1" applyFill="1" applyBorder="1" applyAlignment="1">
      <alignment horizontal="left" vertical="center" wrapText="1"/>
    </xf>
    <xf numFmtId="0" fontId="5" fillId="0" borderId="0" xfId="1" applyFont="1" applyAlignment="1" applyProtection="1">
      <alignment horizontal="center" vertical="center"/>
      <protection locked="0"/>
    </xf>
    <xf numFmtId="0" fontId="9" fillId="0" borderId="1" xfId="0" applyFont="1" applyBorder="1" applyAlignment="1">
      <alignment vertical="center" wrapText="1"/>
    </xf>
    <xf numFmtId="0" fontId="10" fillId="6" borderId="1" xfId="0" applyFont="1" applyFill="1" applyBorder="1" applyAlignment="1">
      <alignment vertical="center" wrapText="1"/>
    </xf>
    <xf numFmtId="49" fontId="9" fillId="7" borderId="3" xfId="1" applyNumberFormat="1" applyFont="1" applyFill="1" applyBorder="1" applyAlignment="1" applyProtection="1">
      <alignment horizontal="center" vertical="center" textRotation="90" wrapText="1"/>
      <protection locked="0"/>
    </xf>
    <xf numFmtId="0" fontId="9" fillId="7" borderId="1" xfId="1" applyFont="1" applyFill="1" applyBorder="1" applyAlignment="1">
      <alignment horizontal="center" vertical="center" wrapText="1"/>
    </xf>
    <xf numFmtId="49" fontId="9" fillId="7" borderId="1" xfId="1" applyNumberFormat="1" applyFont="1" applyFill="1" applyBorder="1" applyAlignment="1">
      <alignment horizontal="center" vertical="center" wrapText="1"/>
    </xf>
    <xf numFmtId="0" fontId="15" fillId="0" borderId="1" xfId="1" applyFont="1" applyBorder="1" applyAlignment="1">
      <alignment horizontal="center" vertical="center" wrapText="1"/>
    </xf>
    <xf numFmtId="49" fontId="15" fillId="0" borderId="1" xfId="1" applyNumberFormat="1" applyFont="1" applyBorder="1" applyAlignment="1">
      <alignment horizontal="center" vertical="center" wrapText="1"/>
    </xf>
    <xf numFmtId="0" fontId="15" fillId="0" borderId="1" xfId="1" applyFont="1" applyBorder="1" applyAlignment="1">
      <alignment horizontal="left" vertical="center" wrapText="1"/>
    </xf>
    <xf numFmtId="0" fontId="15" fillId="3" borderId="1" xfId="1" applyFont="1" applyFill="1" applyBorder="1" applyAlignment="1" applyProtection="1">
      <alignment horizontal="center" vertical="center" wrapText="1"/>
      <protection locked="0"/>
    </xf>
    <xf numFmtId="0" fontId="15" fillId="3" borderId="1" xfId="1" applyFont="1" applyFill="1" applyBorder="1" applyAlignment="1">
      <alignment horizontal="center" vertical="center" textRotation="255" wrapText="1"/>
    </xf>
    <xf numFmtId="49" fontId="8" fillId="10" borderId="8" xfId="0" applyNumberFormat="1" applyFont="1" applyFill="1" applyBorder="1" applyAlignment="1">
      <alignment horizontal="left" vertical="center" wrapText="1"/>
    </xf>
    <xf numFmtId="0" fontId="8" fillId="10" borderId="9" xfId="0" applyFont="1" applyFill="1" applyBorder="1" applyAlignment="1">
      <alignment horizontal="left" vertical="center" wrapText="1"/>
    </xf>
    <xf numFmtId="0" fontId="8" fillId="10" borderId="10" xfId="0" applyFont="1" applyFill="1" applyBorder="1" applyAlignment="1">
      <alignment horizontal="left" vertical="center" wrapText="1"/>
    </xf>
    <xf numFmtId="49" fontId="8" fillId="10" borderId="10" xfId="0" applyNumberFormat="1" applyFont="1" applyFill="1" applyBorder="1" applyAlignment="1">
      <alignment horizontal="left" vertical="center" wrapText="1"/>
    </xf>
    <xf numFmtId="49" fontId="8" fillId="10" borderId="11" xfId="0" applyNumberFormat="1" applyFont="1" applyFill="1" applyBorder="1" applyAlignment="1">
      <alignment horizontal="left" vertical="center" wrapText="1"/>
    </xf>
    <xf numFmtId="0" fontId="8" fillId="10" borderId="12" xfId="0" applyFont="1" applyFill="1" applyBorder="1" applyAlignment="1">
      <alignment horizontal="left" vertical="center" wrapText="1"/>
    </xf>
    <xf numFmtId="0" fontId="8" fillId="10" borderId="11" xfId="0" applyFont="1" applyFill="1" applyBorder="1" applyAlignment="1">
      <alignment horizontal="left" vertical="center" wrapText="1"/>
    </xf>
    <xf numFmtId="0" fontId="8" fillId="10" borderId="13" xfId="0" applyFont="1" applyFill="1" applyBorder="1" applyAlignment="1">
      <alignment horizontal="left" vertical="center" wrapText="1"/>
    </xf>
    <xf numFmtId="165" fontId="8" fillId="10" borderId="9" xfId="2" applyNumberFormat="1" applyFont="1" applyFill="1" applyBorder="1" applyAlignment="1">
      <alignment horizontal="right" vertical="center" wrapText="1"/>
    </xf>
    <xf numFmtId="165" fontId="8" fillId="10" borderId="12" xfId="2" applyNumberFormat="1" applyFont="1" applyFill="1" applyBorder="1" applyAlignment="1">
      <alignment horizontal="right" vertical="center" wrapText="1"/>
    </xf>
    <xf numFmtId="0" fontId="8" fillId="10" borderId="10" xfId="0" applyFont="1" applyFill="1" applyBorder="1" applyAlignment="1">
      <alignment horizontal="center" vertical="center" wrapText="1"/>
    </xf>
    <xf numFmtId="165" fontId="8" fillId="10" borderId="10" xfId="2" applyNumberFormat="1" applyFont="1" applyFill="1" applyBorder="1" applyAlignment="1">
      <alignment horizontal="right" vertical="center" wrapText="1"/>
    </xf>
    <xf numFmtId="3" fontId="16" fillId="10" borderId="11" xfId="0" applyNumberFormat="1" applyFont="1" applyFill="1" applyBorder="1" applyAlignment="1">
      <alignment horizontal="center" vertical="center" textRotation="90" wrapText="1"/>
    </xf>
    <xf numFmtId="49" fontId="8" fillId="10" borderId="9" xfId="0" applyNumberFormat="1" applyFont="1" applyFill="1" applyBorder="1" applyAlignment="1">
      <alignment horizontal="center" vertical="center" wrapText="1"/>
    </xf>
    <xf numFmtId="49" fontId="8" fillId="10" borderId="11" xfId="0" applyNumberFormat="1"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10" borderId="11" xfId="0" applyFont="1" applyFill="1" applyBorder="1" applyAlignment="1">
      <alignment horizontal="center" vertical="center" wrapText="1"/>
    </xf>
    <xf numFmtId="0" fontId="14" fillId="10" borderId="11" xfId="0" applyFont="1" applyFill="1" applyBorder="1" applyAlignment="1">
      <alignment horizontal="center" vertical="center" textRotation="90" wrapText="1"/>
    </xf>
    <xf numFmtId="0" fontId="8" fillId="10" borderId="14" xfId="0" applyFont="1" applyFill="1" applyBorder="1" applyAlignment="1">
      <alignment horizontal="center" vertical="center" wrapText="1"/>
    </xf>
    <xf numFmtId="0" fontId="8" fillId="10" borderId="15" xfId="0" applyFont="1" applyFill="1" applyBorder="1" applyAlignment="1">
      <alignment horizontal="left" vertical="center" wrapText="1"/>
    </xf>
    <xf numFmtId="0" fontId="18" fillId="0" borderId="0" xfId="1" applyFont="1" applyProtection="1">
      <protection locked="0"/>
    </xf>
    <xf numFmtId="0" fontId="18" fillId="0" borderId="0" xfId="1" applyFont="1" applyAlignment="1" applyProtection="1">
      <alignment vertical="center"/>
      <protection locked="0"/>
    </xf>
    <xf numFmtId="0" fontId="19" fillId="0" borderId="0" xfId="1" applyFont="1" applyProtection="1">
      <protection locked="0"/>
    </xf>
    <xf numFmtId="0" fontId="4" fillId="0" borderId="1" xfId="1" applyFont="1" applyBorder="1" applyAlignment="1">
      <alignment horizontal="left" vertical="center" wrapText="1"/>
    </xf>
    <xf numFmtId="49" fontId="8" fillId="6" borderId="8" xfId="0" applyNumberFormat="1" applyFont="1" applyFill="1" applyBorder="1" applyAlignment="1">
      <alignment horizontal="left" vertical="center" wrapText="1"/>
    </xf>
    <xf numFmtId="0" fontId="8" fillId="6" borderId="9" xfId="0" applyFont="1" applyFill="1" applyBorder="1" applyAlignment="1">
      <alignment horizontal="left" vertical="center" wrapText="1"/>
    </xf>
    <xf numFmtId="0" fontId="8" fillId="6" borderId="10" xfId="0" applyFont="1" applyFill="1" applyBorder="1" applyAlignment="1">
      <alignment horizontal="left" vertical="center" wrapText="1"/>
    </xf>
    <xf numFmtId="49" fontId="8" fillId="6" borderId="10" xfId="0" applyNumberFormat="1" applyFont="1" applyFill="1" applyBorder="1" applyAlignment="1">
      <alignment horizontal="left" vertical="center" wrapText="1"/>
    </xf>
    <xf numFmtId="49" fontId="8" fillId="6" borderId="11" xfId="0" applyNumberFormat="1" applyFont="1" applyFill="1" applyBorder="1" applyAlignment="1">
      <alignment horizontal="left" vertical="center" wrapText="1"/>
    </xf>
    <xf numFmtId="0" fontId="8" fillId="6" borderId="12" xfId="0" applyFont="1" applyFill="1" applyBorder="1" applyAlignment="1">
      <alignment horizontal="left" vertical="center" wrapText="1"/>
    </xf>
    <xf numFmtId="0" fontId="8" fillId="6" borderId="11" xfId="0" applyFont="1" applyFill="1" applyBorder="1" applyAlignment="1">
      <alignment horizontal="left" vertical="center" wrapText="1"/>
    </xf>
    <xf numFmtId="0" fontId="8" fillId="6" borderId="13" xfId="0" applyFont="1" applyFill="1" applyBorder="1" applyAlignment="1">
      <alignment horizontal="left" vertical="center" wrapText="1"/>
    </xf>
    <xf numFmtId="165" fontId="8" fillId="6" borderId="9" xfId="2" applyNumberFormat="1" applyFont="1" applyFill="1" applyBorder="1" applyAlignment="1">
      <alignment horizontal="right" vertical="center" wrapText="1"/>
    </xf>
    <xf numFmtId="165" fontId="8" fillId="6" borderId="12" xfId="2" applyNumberFormat="1" applyFont="1" applyFill="1" applyBorder="1" applyAlignment="1">
      <alignment horizontal="right" vertical="center" wrapText="1"/>
    </xf>
    <xf numFmtId="0" fontId="8" fillId="6" borderId="10" xfId="0" applyFont="1" applyFill="1" applyBorder="1" applyAlignment="1">
      <alignment horizontal="center" vertical="center" wrapText="1"/>
    </xf>
    <xf numFmtId="165" fontId="8" fillId="6" borderId="10" xfId="2" applyNumberFormat="1" applyFont="1" applyFill="1" applyBorder="1" applyAlignment="1">
      <alignment horizontal="right" vertical="center" wrapText="1"/>
    </xf>
    <xf numFmtId="3" fontId="16" fillId="6" borderId="11" xfId="0" applyNumberFormat="1" applyFont="1" applyFill="1" applyBorder="1" applyAlignment="1">
      <alignment horizontal="center" vertical="center" textRotation="90" wrapText="1"/>
    </xf>
    <xf numFmtId="0" fontId="4" fillId="4" borderId="1" xfId="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1" applyFont="1" applyBorder="1" applyAlignment="1">
      <alignment horizontal="center" vertical="center" wrapText="1"/>
    </xf>
    <xf numFmtId="49" fontId="4" fillId="0" borderId="1" xfId="1" applyNumberFormat="1" applyFont="1" applyBorder="1" applyAlignment="1">
      <alignment horizontal="center" vertical="center" wrapText="1"/>
    </xf>
    <xf numFmtId="0" fontId="20" fillId="0" borderId="0" xfId="1" applyFont="1" applyAlignment="1" applyProtection="1">
      <alignment vertical="center"/>
      <protection locked="0"/>
    </xf>
    <xf numFmtId="0" fontId="8" fillId="6" borderId="16" xfId="0" applyFont="1" applyFill="1" applyBorder="1" applyAlignment="1">
      <alignment horizontal="left" vertical="center" wrapText="1"/>
    </xf>
    <xf numFmtId="0" fontId="8" fillId="6" borderId="17" xfId="0" applyFont="1" applyFill="1" applyBorder="1" applyAlignment="1">
      <alignment horizontal="left" vertical="center" wrapText="1"/>
    </xf>
    <xf numFmtId="49" fontId="8" fillId="6" borderId="17" xfId="0" applyNumberFormat="1" applyFont="1" applyFill="1" applyBorder="1" applyAlignment="1">
      <alignment horizontal="left" vertical="center" wrapText="1"/>
    </xf>
    <xf numFmtId="49" fontId="8" fillId="6" borderId="18" xfId="0" applyNumberFormat="1" applyFont="1" applyFill="1" applyBorder="1" applyAlignment="1">
      <alignment horizontal="left" vertical="center" wrapText="1"/>
    </xf>
    <xf numFmtId="0" fontId="8" fillId="6" borderId="19" xfId="0" applyFont="1" applyFill="1" applyBorder="1" applyAlignment="1">
      <alignment horizontal="left" vertical="center" wrapText="1"/>
    </xf>
    <xf numFmtId="0" fontId="8" fillId="6" borderId="18" xfId="0" applyFont="1" applyFill="1" applyBorder="1" applyAlignment="1">
      <alignment horizontal="left" vertical="center" wrapText="1"/>
    </xf>
    <xf numFmtId="165" fontId="8" fillId="6" borderId="16" xfId="2" applyNumberFormat="1" applyFont="1" applyFill="1" applyBorder="1" applyAlignment="1">
      <alignment horizontal="right" vertical="center" wrapText="1"/>
    </xf>
    <xf numFmtId="165" fontId="8" fillId="6" borderId="19" xfId="2" applyNumberFormat="1" applyFont="1" applyFill="1" applyBorder="1" applyAlignment="1">
      <alignment horizontal="right" vertical="center" wrapText="1"/>
    </xf>
    <xf numFmtId="0" fontId="8" fillId="6" borderId="17" xfId="0" applyFont="1" applyFill="1" applyBorder="1" applyAlignment="1">
      <alignment horizontal="center" vertical="center" wrapText="1"/>
    </xf>
    <xf numFmtId="165" fontId="8" fillId="6" borderId="17" xfId="2" applyNumberFormat="1" applyFont="1" applyFill="1" applyBorder="1" applyAlignment="1">
      <alignment horizontal="right" vertical="center" wrapText="1"/>
    </xf>
    <xf numFmtId="3" fontId="16" fillId="6" borderId="18" xfId="0" applyNumberFormat="1" applyFont="1" applyFill="1" applyBorder="1" applyAlignment="1">
      <alignment horizontal="center" vertical="center" textRotation="90" wrapText="1"/>
    </xf>
    <xf numFmtId="49" fontId="8" fillId="6" borderId="16" xfId="0" applyNumberFormat="1" applyFont="1" applyFill="1" applyBorder="1" applyAlignment="1">
      <alignment horizontal="center" vertical="center" wrapText="1"/>
    </xf>
    <xf numFmtId="49" fontId="8" fillId="6" borderId="18" xfId="0" applyNumberFormat="1"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14" fillId="6" borderId="18" xfId="0" applyFont="1" applyFill="1" applyBorder="1" applyAlignment="1">
      <alignment horizontal="center" vertical="center" textRotation="90" wrapText="1"/>
    </xf>
    <xf numFmtId="165" fontId="4" fillId="5" borderId="2" xfId="2" applyNumberFormat="1" applyFont="1" applyFill="1" applyBorder="1" applyAlignment="1" applyProtection="1">
      <alignment horizontal="right" vertical="center" wrapText="1"/>
    </xf>
    <xf numFmtId="49" fontId="4" fillId="2" borderId="1" xfId="1" applyNumberFormat="1" applyFont="1" applyFill="1" applyBorder="1" applyAlignment="1">
      <alignment vertical="center" wrapText="1"/>
    </xf>
    <xf numFmtId="49" fontId="4" fillId="2" borderId="1" xfId="0" applyNumberFormat="1" applyFont="1" applyFill="1" applyBorder="1" applyAlignment="1">
      <alignment vertical="center" wrapText="1"/>
    </xf>
    <xf numFmtId="49" fontId="15" fillId="0" borderId="1" xfId="1" applyNumberFormat="1" applyFont="1" applyBorder="1" applyAlignment="1">
      <alignment vertical="center" wrapText="1"/>
    </xf>
    <xf numFmtId="49" fontId="4" fillId="0" borderId="1" xfId="1" applyNumberFormat="1" applyFont="1" applyBorder="1" applyAlignment="1">
      <alignment vertical="center" wrapText="1"/>
    </xf>
    <xf numFmtId="49" fontId="4" fillId="0" borderId="1" xfId="0" applyNumberFormat="1" applyFont="1" applyBorder="1" applyAlignment="1">
      <alignment vertical="center" wrapText="1"/>
    </xf>
    <xf numFmtId="2" fontId="4" fillId="0" borderId="1" xfId="0" applyNumberFormat="1" applyFont="1" applyBorder="1" applyAlignment="1" applyProtection="1">
      <alignment horizontal="center" vertical="center" wrapText="1"/>
      <protection locked="0"/>
    </xf>
    <xf numFmtId="3" fontId="7" fillId="5" borderId="1" xfId="1" applyNumberFormat="1" applyFont="1" applyFill="1" applyBorder="1" applyAlignment="1">
      <alignment horizontal="right" vertical="center" wrapText="1"/>
    </xf>
    <xf numFmtId="49" fontId="21" fillId="2" borderId="1" xfId="1" applyNumberFormat="1" applyFont="1" applyFill="1" applyBorder="1" applyAlignment="1">
      <alignment horizontal="center" vertical="center" wrapText="1"/>
    </xf>
    <xf numFmtId="49" fontId="22" fillId="2" borderId="1" xfId="1" applyNumberFormat="1" applyFont="1" applyFill="1" applyBorder="1" applyAlignment="1">
      <alignment horizontal="center" vertical="center" wrapText="1"/>
    </xf>
    <xf numFmtId="49" fontId="22" fillId="2" borderId="1" xfId="0" applyNumberFormat="1" applyFont="1" applyFill="1" applyBorder="1" applyAlignment="1">
      <alignment horizontal="center" vertical="center" wrapText="1"/>
    </xf>
    <xf numFmtId="49" fontId="22" fillId="0" borderId="1" xfId="0" applyNumberFormat="1" applyFont="1" applyBorder="1" applyAlignment="1" applyProtection="1">
      <alignment horizontal="center" vertical="center" wrapText="1"/>
      <protection locked="0"/>
    </xf>
    <xf numFmtId="0" fontId="9" fillId="9" borderId="1" xfId="1" applyFont="1" applyFill="1" applyBorder="1" applyAlignment="1">
      <alignment horizontal="center" vertical="center"/>
    </xf>
    <xf numFmtId="0" fontId="9" fillId="9" borderId="1" xfId="1" applyFont="1" applyFill="1" applyBorder="1" applyAlignment="1">
      <alignment horizontal="center" vertical="center" wrapText="1"/>
    </xf>
    <xf numFmtId="0" fontId="9" fillId="9" borderId="1" xfId="1" applyFont="1" applyFill="1" applyBorder="1" applyAlignment="1" applyProtection="1">
      <alignment horizontal="center" vertical="center" wrapText="1"/>
      <protection locked="0"/>
    </xf>
    <xf numFmtId="0" fontId="9" fillId="7" borderId="1" xfId="1" applyFont="1" applyFill="1" applyBorder="1" applyAlignment="1" applyProtection="1">
      <alignment horizontal="center" textRotation="90" wrapText="1"/>
      <protection locked="0"/>
    </xf>
    <xf numFmtId="0" fontId="5" fillId="0" borderId="2"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7" xfId="1" applyFont="1" applyBorder="1" applyAlignment="1" applyProtection="1">
      <alignment horizontal="center" vertical="center"/>
      <protection locked="0"/>
    </xf>
    <xf numFmtId="0" fontId="5" fillId="0" borderId="6" xfId="1" applyFont="1" applyBorder="1" applyAlignment="1">
      <alignment horizontal="center" vertical="center" textRotation="90" wrapText="1"/>
    </xf>
    <xf numFmtId="0" fontId="5" fillId="0" borderId="5" xfId="1" applyFont="1" applyBorder="1" applyAlignment="1">
      <alignment horizontal="center" vertical="center" textRotation="90" wrapText="1"/>
    </xf>
    <xf numFmtId="0" fontId="5" fillId="0" borderId="3" xfId="1" applyFont="1" applyBorder="1" applyAlignment="1">
      <alignment horizontal="center" vertical="center" textRotation="90" wrapText="1"/>
    </xf>
    <xf numFmtId="0" fontId="5" fillId="7" borderId="1" xfId="1" applyFont="1" applyFill="1" applyBorder="1" applyAlignment="1">
      <alignment horizontal="center" vertical="center" wrapText="1"/>
    </xf>
    <xf numFmtId="0" fontId="5" fillId="0" borderId="1" xfId="1" applyFont="1" applyBorder="1" applyAlignment="1">
      <alignment horizontal="center" vertical="center"/>
    </xf>
    <xf numFmtId="0" fontId="5" fillId="7" borderId="1" xfId="1" applyFont="1" applyFill="1" applyBorder="1" applyAlignment="1">
      <alignment horizontal="left" vertical="center" wrapText="1"/>
    </xf>
    <xf numFmtId="0" fontId="9" fillId="7" borderId="1" xfId="1" applyFont="1" applyFill="1" applyBorder="1" applyAlignment="1">
      <alignment horizontal="left" vertical="center" wrapText="1"/>
    </xf>
    <xf numFmtId="0" fontId="11" fillId="7" borderId="1" xfId="1" applyFont="1" applyFill="1" applyBorder="1" applyAlignment="1">
      <alignment horizontal="center" vertical="center" wrapText="1"/>
    </xf>
    <xf numFmtId="0" fontId="9" fillId="7" borderId="1" xfId="1" applyFont="1" applyFill="1" applyBorder="1" applyAlignment="1">
      <alignment horizontal="center" vertical="center" wrapText="1"/>
    </xf>
    <xf numFmtId="0" fontId="9" fillId="0" borderId="1" xfId="0" applyFont="1" applyBorder="1" applyAlignment="1">
      <alignment horizontal="center" vertical="center" wrapText="1"/>
    </xf>
    <xf numFmtId="164" fontId="9" fillId="7" borderId="1" xfId="1" applyNumberFormat="1" applyFont="1" applyFill="1" applyBorder="1" applyAlignment="1">
      <alignment horizontal="right" vertical="center" wrapText="1"/>
    </xf>
    <xf numFmtId="0" fontId="9" fillId="8" borderId="1" xfId="1" applyFont="1" applyFill="1" applyBorder="1" applyAlignment="1">
      <alignment horizontal="right" vertical="center" wrapText="1"/>
    </xf>
    <xf numFmtId="0" fontId="9" fillId="7" borderId="4" xfId="1" applyFont="1" applyFill="1" applyBorder="1" applyAlignment="1" applyProtection="1">
      <alignment horizontal="center" vertical="center" wrapText="1"/>
      <protection locked="0"/>
    </xf>
  </cellXfs>
  <cellStyles count="3">
    <cellStyle name="Čárka 2" xfId="2" xr:uid="{7F3F5B7C-8653-4284-8523-C8218893D3B0}"/>
    <cellStyle name="Normální" xfId="0" builtinId="0"/>
    <cellStyle name="Normální 3" xfId="1" xr:uid="{EEC77A01-8623-4D67-9863-C6967D825B06}"/>
  </cellStyles>
  <dxfs count="44">
    <dxf>
      <font>
        <strike val="0"/>
        <outline val="0"/>
        <shadow val="0"/>
        <u val="none"/>
        <vertAlign val="baseline"/>
        <sz val="12"/>
        <name val="Calibri"/>
        <scheme val="none"/>
      </font>
      <fill>
        <patternFill patternType="none">
          <fgColor rgb="FF000000"/>
          <bgColor auto="1"/>
        </patternFill>
      </fill>
      <protection locked="0" hidden="0"/>
    </dxf>
    <dxf>
      <font>
        <strike val="0"/>
        <outline val="0"/>
        <shadow val="0"/>
        <u val="none"/>
        <vertAlign val="baseline"/>
        <sz val="12"/>
        <name val="Calibri"/>
        <scheme val="none"/>
      </font>
      <fill>
        <patternFill patternType="none">
          <fgColor rgb="FF000000"/>
          <bgColor auto="1"/>
        </patternFill>
      </fill>
      <protection locked="0" hidden="0"/>
    </dxf>
    <dxf>
      <font>
        <strike val="0"/>
        <outline val="0"/>
        <shadow val="0"/>
        <u val="none"/>
        <vertAlign val="baseline"/>
        <sz val="12"/>
        <name val="Calibri"/>
        <scheme val="none"/>
      </font>
      <fill>
        <patternFill patternType="none">
          <fgColor rgb="FF000000"/>
          <bgColor auto="1"/>
        </patternFill>
      </fill>
      <protection locked="0" hidden="0"/>
    </dxf>
    <dxf>
      <font>
        <strike val="0"/>
        <outline val="0"/>
        <shadow val="0"/>
        <u val="none"/>
        <vertAlign val="baseline"/>
        <sz val="12"/>
        <name val="Calibri"/>
        <scheme val="none"/>
      </font>
      <fill>
        <patternFill patternType="none">
          <fgColor rgb="FF000000"/>
          <bgColor auto="1"/>
        </patternFill>
      </fill>
      <protection locked="0" hidden="0"/>
    </dxf>
    <dxf>
      <font>
        <strike val="0"/>
        <outline val="0"/>
        <shadow val="0"/>
        <u val="none"/>
        <vertAlign val="baseline"/>
        <sz val="12"/>
        <name val="Calibri"/>
        <scheme val="none"/>
      </font>
      <fill>
        <patternFill patternType="none">
          <fgColor rgb="FF000000"/>
          <bgColor auto="1"/>
        </patternFill>
      </fill>
      <protection locked="0" hidden="0"/>
    </dxf>
    <dxf>
      <font>
        <strike val="0"/>
        <outline val="0"/>
        <shadow val="0"/>
        <u val="none"/>
        <vertAlign val="baseline"/>
        <sz val="12"/>
        <name val="Calibri"/>
        <scheme val="none"/>
      </font>
      <fill>
        <patternFill patternType="none">
          <fgColor rgb="FF000000"/>
          <bgColor auto="1"/>
        </patternFill>
      </fill>
      <protection locked="0" hidden="0"/>
    </dxf>
    <dxf>
      <font>
        <strike val="0"/>
        <outline val="0"/>
        <shadow val="0"/>
        <u val="none"/>
        <vertAlign val="baseline"/>
        <sz val="12"/>
        <name val="Calibri"/>
        <scheme val="none"/>
      </font>
      <fill>
        <patternFill patternType="none">
          <fgColor rgb="FF000000"/>
          <bgColor auto="1"/>
        </patternFill>
      </fill>
      <protection locked="0" hidden="0"/>
    </dxf>
    <dxf>
      <font>
        <strike val="0"/>
        <outline val="0"/>
        <shadow val="0"/>
        <u val="none"/>
        <vertAlign val="baseline"/>
        <sz val="12"/>
        <name val="Calibri"/>
        <scheme val="none"/>
      </font>
      <fill>
        <patternFill patternType="none">
          <fgColor rgb="FF000000"/>
          <bgColor auto="1"/>
        </patternFill>
      </fill>
      <protection locked="0" hidden="0"/>
    </dxf>
    <dxf>
      <font>
        <strike val="0"/>
        <outline val="0"/>
        <shadow val="0"/>
        <u val="none"/>
        <vertAlign val="baseline"/>
        <sz val="12"/>
        <name val="Calibri"/>
        <scheme val="none"/>
      </font>
      <fill>
        <patternFill patternType="none">
          <fgColor rgb="FF000000"/>
          <bgColor auto="1"/>
        </patternFill>
      </fill>
      <protection locked="0" hidden="0"/>
    </dxf>
    <dxf>
      <font>
        <strike val="0"/>
        <outline val="0"/>
        <shadow val="0"/>
        <u val="none"/>
        <vertAlign val="baseline"/>
        <sz val="12"/>
        <name val="Calibri"/>
        <scheme val="none"/>
      </font>
      <fill>
        <patternFill patternType="none">
          <fgColor rgb="FF000000"/>
          <bgColor auto="1"/>
        </patternFill>
      </fill>
      <protection locked="0" hidden="0"/>
    </dxf>
    <dxf>
      <font>
        <strike val="0"/>
        <outline val="0"/>
        <shadow val="0"/>
        <u val="none"/>
        <vertAlign val="baseline"/>
        <sz val="12"/>
        <name val="Calibri"/>
        <scheme val="none"/>
      </font>
      <fill>
        <patternFill patternType="none">
          <fgColor rgb="FF000000"/>
          <bgColor auto="1"/>
        </patternFill>
      </fill>
      <protection locked="0" hidden="0"/>
    </dxf>
    <dxf>
      <font>
        <strike val="0"/>
        <outline val="0"/>
        <shadow val="0"/>
        <u val="none"/>
        <vertAlign val="baseline"/>
        <sz val="12"/>
        <name val="Calibri"/>
        <scheme val="none"/>
      </font>
      <fill>
        <patternFill patternType="none">
          <fgColor rgb="FF000000"/>
          <bgColor auto="1"/>
        </patternFill>
      </fill>
      <protection locked="0" hidden="0"/>
    </dxf>
    <dxf>
      <font>
        <strike val="0"/>
        <outline val="0"/>
        <shadow val="0"/>
        <u val="none"/>
        <vertAlign val="baseline"/>
        <sz val="12"/>
        <name val="Calibri"/>
        <scheme val="none"/>
      </font>
      <fill>
        <patternFill patternType="none">
          <fgColor rgb="FF000000"/>
          <bgColor auto="1"/>
        </patternFill>
      </fill>
      <protection locked="0" hidden="0"/>
    </dxf>
    <dxf>
      <font>
        <strike val="0"/>
        <outline val="0"/>
        <shadow val="0"/>
        <u val="none"/>
        <vertAlign val="baseline"/>
        <sz val="12"/>
        <name val="Calibri"/>
        <scheme val="none"/>
      </font>
      <fill>
        <patternFill patternType="none">
          <fgColor rgb="FF000000"/>
          <bgColor auto="1"/>
        </patternFill>
      </fill>
      <protection locked="0" hidden="0"/>
    </dxf>
    <dxf>
      <font>
        <strike val="0"/>
        <outline val="0"/>
        <shadow val="0"/>
        <u val="none"/>
        <vertAlign val="baseline"/>
        <sz val="12"/>
        <name val="Calibri"/>
        <scheme val="none"/>
      </font>
      <fill>
        <patternFill patternType="none">
          <fgColor rgb="FF000000"/>
          <bgColor auto="1"/>
        </patternFill>
      </fill>
      <protection locked="0" hidden="0"/>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strike val="0"/>
        <outline val="0"/>
        <shadow val="0"/>
        <u val="none"/>
        <vertAlign val="baseline"/>
        <sz val="12"/>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strike val="0"/>
        <outline val="0"/>
        <shadow val="0"/>
        <u val="none"/>
        <vertAlign val="baseline"/>
        <sz val="12"/>
        <color auto="1"/>
        <name val="Calibri"/>
        <scheme val="minor"/>
      </font>
      <fill>
        <patternFill patternType="solid">
          <fgColor indexed="64"/>
          <bgColor theme="9" tint="0.39997558519241921"/>
        </patternFill>
      </fill>
      <alignment horizontal="center" vertical="center" textRotation="255"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strike val="0"/>
        <outline val="0"/>
        <shadow val="0"/>
        <u val="none"/>
        <vertAlign val="baseline"/>
        <sz val="12"/>
        <color auto="1"/>
        <name val="Calibri"/>
        <scheme val="minor"/>
      </font>
      <fill>
        <patternFill patternType="solid">
          <fgColor indexed="64"/>
          <bgColor theme="9" tint="0.399975585192419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strike val="0"/>
        <outline val="0"/>
        <shadow val="0"/>
        <u val="none"/>
        <vertAlign val="baseline"/>
        <sz val="12"/>
        <color auto="1"/>
        <name val="Calibri"/>
        <scheme val="minor"/>
      </font>
      <fill>
        <patternFill patternType="solid">
          <fgColor indexed="64"/>
          <bgColor theme="9" tint="0.399975585192419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2"/>
        <color auto="1"/>
        <name val="Calibri"/>
        <scheme val="minor"/>
      </font>
      <fill>
        <patternFill patternType="solid">
          <fgColor indexed="64"/>
          <bgColor theme="9" tint="0.399975585192419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2"/>
        <color auto="1"/>
        <name val="Calibri"/>
        <scheme val="minor"/>
      </font>
      <fill>
        <patternFill patternType="solid">
          <fgColor indexed="64"/>
          <bgColor theme="9" tint="0.399975585192419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2"/>
        <color auto="1"/>
        <name val="Calibri"/>
        <scheme val="minor"/>
      </font>
      <fill>
        <patternFill patternType="solid">
          <fgColor indexed="64"/>
          <bgColor theme="9" tint="0.399975585192419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2"/>
        <color auto="1"/>
        <name val="Calibri"/>
        <scheme val="minor"/>
      </font>
      <fill>
        <patternFill patternType="solid">
          <fgColor indexed="64"/>
          <bgColor theme="9" tint="0.399975585192419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Calibri"/>
        <family val="2"/>
        <charset val="238"/>
        <scheme val="minor"/>
      </font>
      <fill>
        <patternFill patternType="solid">
          <fgColor indexed="64"/>
          <bgColor rgb="FFFFC0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Calibri"/>
        <family val="2"/>
        <charset val="238"/>
        <scheme val="minor"/>
      </font>
      <fill>
        <patternFill patternType="solid">
          <fgColor indexed="64"/>
          <bgColor rgb="FFFFC0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Calibri"/>
        <family val="2"/>
        <charset val="238"/>
        <scheme val="minor"/>
      </font>
      <fill>
        <patternFill patternType="solid">
          <fgColor indexed="64"/>
          <bgColor rgb="FFFFC0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Calibri"/>
        <family val="2"/>
        <charset val="238"/>
        <scheme val="minor"/>
      </font>
      <fill>
        <patternFill patternType="solid">
          <fgColor indexed="64"/>
          <bgColor rgb="FFFFC0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2"/>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Calibri"/>
        <scheme val="minor"/>
      </font>
      <fill>
        <patternFill patternType="none">
          <fgColor indexed="64"/>
          <bgColor auto="1"/>
        </patternFill>
      </fill>
      <border diagonalUp="0" diagonalDown="0" outline="0">
        <left/>
        <right style="thin">
          <color indexed="64"/>
        </right>
        <top style="thin">
          <color indexed="64"/>
        </top>
        <bottom style="thin">
          <color indexed="64"/>
        </bottom>
      </border>
      <protection locked="1" hidden="0"/>
    </dxf>
    <dxf>
      <font>
        <b/>
        <strike val="0"/>
        <outline val="0"/>
        <shadow val="0"/>
        <u val="none"/>
        <vertAlign val="baseline"/>
        <sz val="12"/>
        <name val="Calibri"/>
        <scheme val="minor"/>
      </font>
      <numFmt numFmtId="3" formatCode="#,##0"/>
      <fill>
        <patternFill patternType="none">
          <fgColor indexed="64"/>
          <bgColor auto="1"/>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Calibri"/>
        <family val="2"/>
        <charset val="238"/>
        <scheme val="minor"/>
      </font>
      <numFmt numFmtId="165" formatCode="#,##0.00\ &quot;Kč&quot;"/>
      <fill>
        <patternFill patternType="none">
          <fgColor indexed="64"/>
          <bgColor auto="1"/>
        </patternFill>
      </fill>
      <alignment horizontal="right" vertical="center" textRotation="0" indent="0" justifyLastLine="0" shrinkToFit="0" readingOrder="0"/>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8"/>
        <name val="Calibri"/>
        <scheme val="minor"/>
      </font>
      <fill>
        <patternFill patternType="none">
          <fgColor indexed="64"/>
          <bgColor auto="1"/>
        </patternFill>
      </fill>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Calibri"/>
        <scheme val="minor"/>
      </font>
      <fill>
        <patternFill patternType="none">
          <fgColor indexed="64"/>
          <bgColor auto="1"/>
        </patternFill>
      </fill>
      <alignment horizontal="left"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Calibri"/>
        <scheme val="minor"/>
      </font>
      <fill>
        <patternFill patternType="none">
          <fgColor indexed="64"/>
          <bgColor auto="1"/>
        </patternFill>
      </fill>
      <alignment horizontal="left"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Calibri"/>
        <scheme val="minor"/>
      </font>
      <fill>
        <patternFill patternType="none">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Calibri"/>
        <scheme val="minor"/>
      </font>
      <fill>
        <patternFill patternType="none">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Calibri"/>
        <scheme val="minor"/>
      </font>
      <fill>
        <patternFill patternType="none">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Calibri"/>
        <scheme val="minor"/>
      </font>
      <fill>
        <patternFill patternType="none">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Calibri"/>
        <scheme val="minor"/>
      </font>
      <fill>
        <patternFill patternType="none">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Calibri"/>
        <scheme val="minor"/>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Calibri"/>
        <scheme val="minor"/>
      </font>
      <fill>
        <patternFill patternType="none">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name val="Calibri"/>
        <scheme val="none"/>
      </font>
      <fill>
        <patternFill patternType="none">
          <fgColor rgb="FF000000"/>
          <bgColor auto="1"/>
        </patternFill>
      </fill>
      <protection locked="0" hidden="0"/>
    </dxf>
    <dxf>
      <font>
        <strike val="0"/>
        <outline val="0"/>
        <shadow val="0"/>
        <u val="none"/>
        <vertAlign val="baseline"/>
        <sz val="12"/>
        <name val="Calibri"/>
        <scheme val="minor"/>
      </font>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krstredocesky-my.sharepoint.com/personal/zimmerova_kr-s_cz/Documents/Plocha/Po&#345;ad&#237;%20projekt&#36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krstredocesky-my.sharepoint.com/Users/Veronika/Documents/001_St&#345;edo&#269;esk&#253;%20kraj/KAP/R&#225;mec%20pro%20investice%20IROP/aktualizace%20leden%2022/FINAL/final_schv&#225;leno%20PS_Vz&#271;.%20a%20RSK/IROP_celkov&#233;%20hodnocen&#237;-2_PS%20Vzd&#283;l&#225;v&#225;n&#237;_14%20(obnoveno)_7.6.22.xlsx?D13A88E7" TargetMode="External"/><Relationship Id="rId1" Type="http://schemas.openxmlformats.org/officeDocument/2006/relationships/externalLinkPath" Target="file:///\\D13A88E7\IROP_celkov&#233;%20hodnocen&#237;-2_PS%20Vzd&#283;l&#225;v&#225;n&#237;_14%20(obnoveno)_7.6.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Š a VOŠ_PŘÍSPĚVKOVÉ ORGANIZACE"/>
      <sheetName val="Pořadí projektů"/>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Š a VOŠ_PŘÍSPĚVKOVÉ ORGANIZACE"/>
      <sheetName val="SŠ a VOŠ_SOUKROMÉ"/>
      <sheetName val="SŠ a VOŠ_OBECNÍ"/>
      <sheetName val="počty žáků_alokace"/>
      <sheetName val="celková tabulka_bez hodnocení"/>
      <sheetName val="VOLF SŠ A VOŠ PŘÍSPĚVKOVÉ"/>
      <sheetName val="KŘENOVÁ SŠ A VOŠ PŘÍSPĚVKOVÉ"/>
      <sheetName val="POLÁČEK SŠ A VŠ PŘÍSPĚVKOVÉ"/>
      <sheetName val="JAMNÍKOVÁ SŠ A VOŠ PŘÍSPĚVKOVÉ"/>
      <sheetName val="VOHRALÍKOVÁ SŠ A VOŠ PŘÍSPĚVKOV"/>
      <sheetName val="List2"/>
      <sheetName val="IROP_celkové hodnocení-2_PS Vzd"/>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CC363A-FA3C-4466-90F6-5B3D8046B943}" name="Tabulka13634844" displayName="Tabulka13634844" ref="A5:AP26" totalsRowShown="0" headerRowDxfId="43" dataDxfId="42">
  <autoFilter ref="A5:AP26" xr:uid="{7C690687-4EEA-4687-924E-16A7F88CBAC0}"/>
  <sortState xmlns:xlrd2="http://schemas.microsoft.com/office/spreadsheetml/2017/richdata2" ref="A6:AA24">
    <sortCondition ref="A6:A24"/>
  </sortState>
  <tableColumns count="42">
    <tableColumn id="4" xr3:uid="{BE72E81A-6103-4D02-9447-590BA0B9B2BD}" name="Sloupec1" dataDxfId="41"/>
    <tableColumn id="1" xr3:uid="{85397745-898C-4FB8-BFE9-B68218AC08B6}" name="Sloupec110" dataDxfId="40"/>
    <tableColumn id="5" xr3:uid="{C2DFCB8A-31C3-4EA4-92D2-87B9630915C5}" name="Sloupec2" dataDxfId="39"/>
    <tableColumn id="6" xr3:uid="{4CA976AB-A08D-4FBA-A64E-1BA219673CD6}" name="Sloupec3" dataDxfId="38"/>
    <tableColumn id="7" xr3:uid="{3353A057-C017-41FA-BBE4-755AFC147930}" name="Sloupec4" dataDxfId="37"/>
    <tableColumn id="8" xr3:uid="{20AD4C27-F3EE-4EC0-A747-48385576AF46}" name="Sloupec5" dataDxfId="36"/>
    <tableColumn id="9" xr3:uid="{44D0CFF2-0D4D-4C29-A6E0-33F6DC004A75}" name="Sloupec6" dataDxfId="35"/>
    <tableColumn id="10" xr3:uid="{F6251A0E-476B-4620-91D8-46A8A609191A}" name="Sloupec7" dataDxfId="34"/>
    <tableColumn id="11" xr3:uid="{42AC6852-4964-45E4-B72A-720D78611F58}" name="Sloupec8" dataDxfId="33"/>
    <tableColumn id="12" xr3:uid="{9FC8823D-A01F-41F1-BA4B-0E4B024A4935}" name="Sloupec9" dataDxfId="32"/>
    <tableColumn id="14" xr3:uid="{B962770C-0868-42E6-AC1C-FD2C78C98246}" name="Sloupec10" dataDxfId="31"/>
    <tableColumn id="18" xr3:uid="{7074CE2D-4313-4ADC-8E16-70A95A0EEC21}" name="Sloupec11" dataDxfId="30">
      <calculatedColumnFormula>Tabulka13634844[[#This Row],[Sloupec10]]*0.7</calculatedColumnFormula>
    </tableColumn>
    <tableColumn id="19" xr3:uid="{73D46B1F-E0A7-4D39-AF2E-92EDA1B0AFBC}" name="Sloupec12" dataDxfId="29"/>
    <tableColumn id="20" xr3:uid="{A312967D-FE2C-49CC-B1A0-108C915B5F71}" name="Sloupec13" dataDxfId="28"/>
    <tableColumn id="16" xr3:uid="{318E7791-C3A8-4B55-B72B-9F9BD8386BA7}" name="Sloupec146" dataDxfId="27"/>
    <tableColumn id="15" xr3:uid="{6081EAB2-1485-4BAE-9B7F-23AC12343857}" name="Sloupec145" dataDxfId="26"/>
    <tableColumn id="13" xr3:uid="{436DB364-29AC-4FA5-9442-E9DE5900336A}" name="Sloupec144" dataDxfId="25"/>
    <tableColumn id="3" xr3:uid="{4C4B8670-38CB-4381-B039-2A44EF617E9F}" name="Sloupec143" dataDxfId="24"/>
    <tableColumn id="22" xr3:uid="{D7EA1089-8D47-4C5D-B953-77BF7A38AECC}" name="Sloupec15" dataDxfId="23"/>
    <tableColumn id="23" xr3:uid="{6B2C4099-302A-46D2-A17C-A3DAC43278CC}" name="Sloupec16" dataDxfId="22"/>
    <tableColumn id="24" xr3:uid="{4E969110-9139-4168-B893-00A860AA2417}" name="Sloupec17" dataDxfId="21"/>
    <tableColumn id="25" xr3:uid="{6E60AA65-AF5D-4554-848E-66EA83CDF050}" name="Sloupec18" dataDxfId="20"/>
    <tableColumn id="26" xr3:uid="{D0652BFC-D013-46C4-9FC5-44323B03D93E}" name="Sloupec19" dataDxfId="19"/>
    <tableColumn id="27" xr3:uid="{A1293F78-71D9-448C-A5D7-E43B7E47597C}" name="Sloupec20" dataDxfId="18"/>
    <tableColumn id="28" xr3:uid="{2F473D82-894A-4AA0-90E5-942334B5314E}" name="Sloupec21" dataDxfId="17" dataCellStyle="Normální 3"/>
    <tableColumn id="29" xr3:uid="{178FFCCB-3721-4481-9D7F-86D184BC033A}" name="Sloupec22" dataDxfId="16"/>
    <tableColumn id="30" xr3:uid="{72ED5729-A12B-4447-B187-11EE9115F94E}" name="Sloupec23" dataDxfId="15"/>
    <tableColumn id="2" xr3:uid="{AF882E75-4A11-4EAD-AE39-F721AB589DD9}" name="Sloupec24" dataDxfId="14"/>
    <tableColumn id="17" xr3:uid="{6BD03CB3-72FB-40F7-9717-A3987E0E4DD0}" name="Sloupec25" dataDxfId="13"/>
    <tableColumn id="21" xr3:uid="{7C6C1760-6C31-4710-9B47-FFFFCC5E8946}" name="Sloupec26" dataDxfId="12"/>
    <tableColumn id="31" xr3:uid="{02C0771A-AE92-4C22-A527-711526280216}" name="Sloupec27" dataDxfId="11"/>
    <tableColumn id="32" xr3:uid="{37DEC26A-B7B1-4553-B3FD-C534F0FBB13E}" name="Sloupec28" dataDxfId="10"/>
    <tableColumn id="33" xr3:uid="{92F6CA6B-5F90-46C9-AFC9-20CBAC4052A2}" name="Sloupec29" dataDxfId="9"/>
    <tableColumn id="34" xr3:uid="{156BD1ED-E56D-4C52-A586-5281A1C8D288}" name="Sloupec30" dataDxfId="8"/>
    <tableColumn id="35" xr3:uid="{34F9DB87-6E94-4031-B879-B49EB5483833}" name="Sloupec31" dataDxfId="7"/>
    <tableColumn id="36" xr3:uid="{CD302AAB-3041-4540-B01A-19C242BB12F6}" name="Sloupec32" dataDxfId="6"/>
    <tableColumn id="37" xr3:uid="{CB834295-EAFA-4263-A572-019F9C40809F}" name="Sloupec33" dataDxfId="5"/>
    <tableColumn id="38" xr3:uid="{D1CD5BCC-A268-4E28-A06E-CB554B68752B}" name="Sloupec34" dataDxfId="4"/>
    <tableColumn id="39" xr3:uid="{B050C865-7F1D-4D2F-8AB9-98E79B58F51A}" name="Sloupec35" dataDxfId="3"/>
    <tableColumn id="40" xr3:uid="{D306140F-3CD7-45ED-A33A-742C5DB1A98C}" name="Sloupec36" dataDxfId="2"/>
    <tableColumn id="41" xr3:uid="{A3D45061-4128-425C-8084-7C79CECB15C0}" name="Sloupec37" dataDxfId="1"/>
    <tableColumn id="42" xr3:uid="{34939AB2-9BEE-4E9A-88C6-7F482F417832}" name="Sloupec38" dataDxfId="0"/>
  </tableColumns>
  <tableStyleInfo showFirstColumn="0" showLastColumn="0" showRowStripes="1" showColumnStripes="0"/>
</table>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E81F6-C04F-4164-983D-6E5CF8D32B0E}">
  <dimension ref="A1:ALF33"/>
  <sheetViews>
    <sheetView tabSelected="1" topLeftCell="G23" zoomScale="61" zoomScaleNormal="70" workbookViewId="0">
      <selection activeCell="K29" sqref="K29"/>
    </sheetView>
  </sheetViews>
  <sheetFormatPr defaultColWidth="9.1796875" defaultRowHeight="15.5" x14ac:dyDescent="0.35"/>
  <cols>
    <col min="1" max="1" width="4.54296875" style="7" customWidth="1"/>
    <col min="2" max="2" width="21.1796875" style="7" customWidth="1"/>
    <col min="3" max="3" width="20.453125" style="7" customWidth="1"/>
    <col min="4" max="4" width="17.1796875" style="7" bestFit="1" customWidth="1"/>
    <col min="5" max="5" width="16.54296875" style="7" bestFit="1" customWidth="1"/>
    <col min="6" max="7" width="18.81640625" style="7" bestFit="1" customWidth="1"/>
    <col min="8" max="8" width="24.453125" style="3" bestFit="1" customWidth="1"/>
    <col min="9" max="9" width="18.453125" style="3" customWidth="1"/>
    <col min="10" max="10" width="155.1796875" style="10" bestFit="1" customWidth="1"/>
    <col min="11" max="11" width="25.54296875" style="9" bestFit="1" customWidth="1"/>
    <col min="12" max="12" width="19.1796875" style="8" customWidth="1"/>
    <col min="13" max="14" width="10.54296875" style="7" customWidth="1"/>
    <col min="15" max="16" width="9.81640625" style="6" customWidth="1"/>
    <col min="17" max="17" width="9.54296875" style="6" customWidth="1"/>
    <col min="18" max="18" width="11.81640625" style="6" customWidth="1"/>
    <col min="19" max="20" width="10.54296875" style="6" customWidth="1"/>
    <col min="21" max="23" width="10.54296875" style="5" customWidth="1"/>
    <col min="24" max="24" width="10.54296875" style="2" customWidth="1"/>
    <col min="25" max="25" width="10.54296875" style="4" customWidth="1"/>
    <col min="26" max="26" width="22.54296875" style="3" customWidth="1"/>
    <col min="27" max="27" width="17.453125" style="3" customWidth="1"/>
    <col min="28" max="994" width="9.1796875" style="2"/>
    <col min="995" max="16384" width="9.1796875" style="1"/>
  </cols>
  <sheetData>
    <row r="1" spans="1:993" s="2" customFormat="1" x14ac:dyDescent="0.35">
      <c r="A1" s="138" t="s">
        <v>205</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40"/>
    </row>
    <row r="2" spans="1:993" s="53" customFormat="1" x14ac:dyDescent="0.35">
      <c r="A2" s="141" t="s">
        <v>204</v>
      </c>
      <c r="B2" s="144" t="s">
        <v>203</v>
      </c>
      <c r="C2" s="145" t="s">
        <v>202</v>
      </c>
      <c r="D2" s="145"/>
      <c r="E2" s="145"/>
      <c r="F2" s="145"/>
      <c r="G2" s="145"/>
      <c r="H2" s="146" t="s">
        <v>201</v>
      </c>
      <c r="I2" s="147" t="s">
        <v>200</v>
      </c>
      <c r="J2" s="148" t="s">
        <v>199</v>
      </c>
      <c r="K2" s="134" t="s">
        <v>198</v>
      </c>
      <c r="L2" s="134"/>
      <c r="M2" s="135" t="s">
        <v>197</v>
      </c>
      <c r="N2" s="135"/>
      <c r="O2" s="136" t="s">
        <v>196</v>
      </c>
      <c r="P2" s="136"/>
      <c r="Q2" s="136"/>
      <c r="R2" s="136"/>
      <c r="S2" s="136"/>
      <c r="T2" s="136"/>
      <c r="U2" s="136"/>
      <c r="V2" s="136"/>
      <c r="W2" s="136"/>
      <c r="X2" s="135" t="s">
        <v>195</v>
      </c>
      <c r="Y2" s="135"/>
      <c r="Z2" s="135" t="s">
        <v>194</v>
      </c>
      <c r="AA2" s="135"/>
    </row>
    <row r="3" spans="1:993" s="53" customFormat="1" x14ac:dyDescent="0.35">
      <c r="A3" s="142"/>
      <c r="B3" s="144"/>
      <c r="C3" s="145"/>
      <c r="D3" s="145"/>
      <c r="E3" s="145"/>
      <c r="F3" s="145"/>
      <c r="G3" s="145"/>
      <c r="H3" s="146"/>
      <c r="I3" s="147"/>
      <c r="J3" s="148"/>
      <c r="K3" s="151" t="s">
        <v>193</v>
      </c>
      <c r="L3" s="152" t="s">
        <v>192</v>
      </c>
      <c r="M3" s="135"/>
      <c r="N3" s="135"/>
      <c r="O3" s="153" t="s">
        <v>191</v>
      </c>
      <c r="P3" s="153"/>
      <c r="Q3" s="153"/>
      <c r="R3" s="153"/>
      <c r="S3" s="137" t="s">
        <v>190</v>
      </c>
      <c r="T3" s="137" t="s">
        <v>189</v>
      </c>
      <c r="U3" s="137" t="s">
        <v>188</v>
      </c>
      <c r="V3" s="137" t="s">
        <v>187</v>
      </c>
      <c r="W3" s="137" t="s">
        <v>186</v>
      </c>
      <c r="X3" s="149" t="s">
        <v>185</v>
      </c>
      <c r="Y3" s="149"/>
      <c r="Z3" s="150" t="s">
        <v>184</v>
      </c>
      <c r="AA3" s="150" t="s">
        <v>183</v>
      </c>
    </row>
    <row r="4" spans="1:993" s="53" customFormat="1" ht="170.5" x14ac:dyDescent="0.35">
      <c r="A4" s="143"/>
      <c r="B4" s="144"/>
      <c r="C4" s="57" t="s">
        <v>182</v>
      </c>
      <c r="D4" s="57" t="s">
        <v>181</v>
      </c>
      <c r="E4" s="58" t="s">
        <v>180</v>
      </c>
      <c r="F4" s="58" t="s">
        <v>179</v>
      </c>
      <c r="G4" s="58" t="s">
        <v>178</v>
      </c>
      <c r="H4" s="146"/>
      <c r="I4" s="147"/>
      <c r="J4" s="148"/>
      <c r="K4" s="151"/>
      <c r="L4" s="152"/>
      <c r="M4" s="57" t="s">
        <v>177</v>
      </c>
      <c r="N4" s="57" t="s">
        <v>176</v>
      </c>
      <c r="O4" s="56" t="s">
        <v>175</v>
      </c>
      <c r="P4" s="56" t="s">
        <v>174</v>
      </c>
      <c r="Q4" s="56" t="s">
        <v>173</v>
      </c>
      <c r="R4" s="56" t="s">
        <v>172</v>
      </c>
      <c r="S4" s="137"/>
      <c r="T4" s="137"/>
      <c r="U4" s="137"/>
      <c r="V4" s="137"/>
      <c r="W4" s="137"/>
      <c r="X4" s="55" t="s">
        <v>171</v>
      </c>
      <c r="Y4" s="54" t="s">
        <v>170</v>
      </c>
      <c r="Z4" s="150"/>
      <c r="AA4" s="150"/>
    </row>
    <row r="5" spans="1:993" s="2" customFormat="1" ht="46.5" x14ac:dyDescent="0.35">
      <c r="A5" s="47" t="s">
        <v>169</v>
      </c>
      <c r="B5" s="47" t="s">
        <v>168</v>
      </c>
      <c r="C5" s="47" t="s">
        <v>167</v>
      </c>
      <c r="D5" s="47" t="s">
        <v>166</v>
      </c>
      <c r="E5" s="49" t="s">
        <v>165</v>
      </c>
      <c r="F5" s="49" t="s">
        <v>164</v>
      </c>
      <c r="G5" s="49" t="s">
        <v>163</v>
      </c>
      <c r="H5" s="46" t="s">
        <v>162</v>
      </c>
      <c r="I5" s="46" t="s">
        <v>161</v>
      </c>
      <c r="J5" s="52" t="s">
        <v>160</v>
      </c>
      <c r="K5" s="51" t="s">
        <v>159</v>
      </c>
      <c r="L5" s="50" t="s">
        <v>158</v>
      </c>
      <c r="M5" s="49" t="s">
        <v>157</v>
      </c>
      <c r="N5" s="49" t="s">
        <v>156</v>
      </c>
      <c r="O5" s="48" t="s">
        <v>155</v>
      </c>
      <c r="P5" s="48" t="s">
        <v>154</v>
      </c>
      <c r="Q5" s="48" t="s">
        <v>153</v>
      </c>
      <c r="R5" s="48" t="s">
        <v>152</v>
      </c>
      <c r="S5" s="48" t="s">
        <v>151</v>
      </c>
      <c r="T5" s="48" t="s">
        <v>150</v>
      </c>
      <c r="U5" s="48" t="s">
        <v>149</v>
      </c>
      <c r="V5" s="48" t="s">
        <v>148</v>
      </c>
      <c r="W5" s="48" t="s">
        <v>147</v>
      </c>
      <c r="X5" s="47" t="s">
        <v>146</v>
      </c>
      <c r="Y5" s="35" t="s">
        <v>145</v>
      </c>
      <c r="Z5" s="46" t="s">
        <v>144</v>
      </c>
      <c r="AA5" s="46" t="s">
        <v>143</v>
      </c>
      <c r="AB5" s="86" t="s">
        <v>219</v>
      </c>
      <c r="AC5" s="86" t="s">
        <v>220</v>
      </c>
      <c r="AD5" s="86" t="s">
        <v>221</v>
      </c>
      <c r="AE5" s="86" t="s">
        <v>222</v>
      </c>
      <c r="AF5" s="86" t="s">
        <v>223</v>
      </c>
      <c r="AG5" s="86" t="s">
        <v>224</v>
      </c>
      <c r="AH5" s="86" t="s">
        <v>225</v>
      </c>
      <c r="AI5" s="86" t="s">
        <v>226</v>
      </c>
      <c r="AJ5" s="86" t="s">
        <v>227</v>
      </c>
      <c r="AK5" s="86" t="s">
        <v>228</v>
      </c>
      <c r="AL5" s="86" t="s">
        <v>229</v>
      </c>
      <c r="AM5" s="86" t="s">
        <v>230</v>
      </c>
      <c r="AN5" s="86" t="s">
        <v>231</v>
      </c>
      <c r="AO5" s="86" t="s">
        <v>232</v>
      </c>
      <c r="AP5" s="86" t="s">
        <v>233</v>
      </c>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row>
    <row r="6" spans="1:993" s="2" customFormat="1" ht="232.5" x14ac:dyDescent="0.35">
      <c r="A6" s="35">
        <v>1</v>
      </c>
      <c r="B6" s="123" t="s">
        <v>138</v>
      </c>
      <c r="C6" s="20" t="s">
        <v>138</v>
      </c>
      <c r="D6" s="35" t="s">
        <v>44</v>
      </c>
      <c r="E6" s="32" t="s">
        <v>142</v>
      </c>
      <c r="F6" s="32" t="s">
        <v>141</v>
      </c>
      <c r="G6" s="32" t="s">
        <v>140</v>
      </c>
      <c r="H6" s="20" t="s">
        <v>139</v>
      </c>
      <c r="I6" s="20" t="s">
        <v>138</v>
      </c>
      <c r="J6" s="20" t="s">
        <v>137</v>
      </c>
      <c r="K6" s="12">
        <v>24000000</v>
      </c>
      <c r="L6" s="19">
        <f>Tabulka13634844[[#This Row],[Sloupec10]]*0.7</f>
        <v>16800000</v>
      </c>
      <c r="M6" s="131" t="s">
        <v>241</v>
      </c>
      <c r="N6" s="131" t="s">
        <v>242</v>
      </c>
      <c r="O6" s="43" t="s">
        <v>3</v>
      </c>
      <c r="P6" s="43" t="s">
        <v>3</v>
      </c>
      <c r="Q6" s="43" t="s">
        <v>3</v>
      </c>
      <c r="R6" s="43" t="s">
        <v>3</v>
      </c>
      <c r="S6" s="30" t="s">
        <v>2</v>
      </c>
      <c r="T6" s="30" t="s">
        <v>3</v>
      </c>
      <c r="U6" s="30" t="s">
        <v>2</v>
      </c>
      <c r="V6" s="30" t="s">
        <v>3</v>
      </c>
      <c r="W6" s="30" t="s">
        <v>2</v>
      </c>
      <c r="X6" s="29">
        <v>48</v>
      </c>
      <c r="Y6" s="14">
        <v>1</v>
      </c>
      <c r="Z6" s="20" t="s">
        <v>25</v>
      </c>
      <c r="AA6" s="20" t="s">
        <v>24</v>
      </c>
      <c r="AB6" s="84"/>
      <c r="AC6" s="84"/>
      <c r="AD6" s="84"/>
      <c r="AE6" s="84"/>
      <c r="AF6" s="84"/>
      <c r="AG6" s="84"/>
      <c r="AH6" s="84"/>
      <c r="AI6" s="84"/>
      <c r="AJ6" s="84"/>
      <c r="AK6" s="84"/>
      <c r="AL6" s="84"/>
      <c r="AM6" s="84"/>
      <c r="AN6" s="84"/>
      <c r="AO6" s="84"/>
      <c r="AP6" s="84"/>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row>
    <row r="7" spans="1:993" s="2" customFormat="1" ht="201.5" x14ac:dyDescent="0.35">
      <c r="A7" s="35">
        <v>2</v>
      </c>
      <c r="B7" s="124" t="s">
        <v>136</v>
      </c>
      <c r="C7" s="39" t="s">
        <v>136</v>
      </c>
      <c r="D7" s="39" t="s">
        <v>44</v>
      </c>
      <c r="E7" s="40" t="s">
        <v>135</v>
      </c>
      <c r="F7" s="40" t="s">
        <v>134</v>
      </c>
      <c r="G7" s="40" t="s">
        <v>133</v>
      </c>
      <c r="H7" s="39" t="s">
        <v>132</v>
      </c>
      <c r="I7" s="39" t="s">
        <v>131</v>
      </c>
      <c r="J7" s="39" t="s">
        <v>130</v>
      </c>
      <c r="K7" s="12">
        <v>25625000</v>
      </c>
      <c r="L7" s="19">
        <f>Tabulka13634844[[#This Row],[Sloupec10]]*0.7</f>
        <v>17937500</v>
      </c>
      <c r="M7" s="130" t="s">
        <v>243</v>
      </c>
      <c r="N7" s="132" t="s">
        <v>213</v>
      </c>
      <c r="O7" s="45" t="s">
        <v>3</v>
      </c>
      <c r="P7" s="45" t="s">
        <v>3</v>
      </c>
      <c r="Q7" s="45" t="s">
        <v>3</v>
      </c>
      <c r="R7" s="45" t="s">
        <v>3</v>
      </c>
      <c r="S7" s="16" t="s">
        <v>2</v>
      </c>
      <c r="T7" s="44" t="s">
        <v>3</v>
      </c>
      <c r="U7" s="16" t="s">
        <v>2</v>
      </c>
      <c r="V7" s="16" t="s">
        <v>2</v>
      </c>
      <c r="W7" s="16" t="s">
        <v>2</v>
      </c>
      <c r="X7" s="15">
        <v>173</v>
      </c>
      <c r="Y7" s="15">
        <v>1</v>
      </c>
      <c r="Z7" s="37" t="s">
        <v>62</v>
      </c>
      <c r="AA7" s="37"/>
      <c r="AB7" s="84"/>
      <c r="AC7" s="84"/>
      <c r="AD7" s="84"/>
      <c r="AE7" s="84"/>
      <c r="AF7" s="84"/>
      <c r="AG7" s="84"/>
      <c r="AH7" s="84"/>
      <c r="AI7" s="84"/>
      <c r="AJ7" s="84"/>
      <c r="AK7" s="84"/>
      <c r="AL7" s="84"/>
      <c r="AM7" s="84"/>
      <c r="AN7" s="84"/>
      <c r="AO7" s="84"/>
      <c r="AP7" s="84"/>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row>
    <row r="8" spans="1:993" s="2" customFormat="1" ht="108.5" x14ac:dyDescent="0.35">
      <c r="A8" s="35">
        <v>3</v>
      </c>
      <c r="B8" s="123" t="s">
        <v>129</v>
      </c>
      <c r="C8" s="20" t="s">
        <v>129</v>
      </c>
      <c r="D8" s="35" t="s">
        <v>44</v>
      </c>
      <c r="E8" s="32" t="s">
        <v>128</v>
      </c>
      <c r="F8" s="32" t="s">
        <v>127</v>
      </c>
      <c r="G8" s="32" t="s">
        <v>126</v>
      </c>
      <c r="H8" s="20" t="s">
        <v>125</v>
      </c>
      <c r="I8" s="20" t="s">
        <v>35</v>
      </c>
      <c r="J8" s="20" t="s">
        <v>124</v>
      </c>
      <c r="K8" s="12">
        <v>34000000</v>
      </c>
      <c r="L8" s="19">
        <f>Tabulka13634844[[#This Row],[Sloupec10]]*0.7</f>
        <v>23800000</v>
      </c>
      <c r="M8" s="131" t="s">
        <v>244</v>
      </c>
      <c r="N8" s="32" t="s">
        <v>245</v>
      </c>
      <c r="O8" s="43" t="s">
        <v>3</v>
      </c>
      <c r="P8" s="43" t="s">
        <v>3</v>
      </c>
      <c r="Q8" s="43" t="s">
        <v>3</v>
      </c>
      <c r="R8" s="43" t="s">
        <v>3</v>
      </c>
      <c r="S8" s="30" t="s">
        <v>3</v>
      </c>
      <c r="T8" s="30" t="s">
        <v>3</v>
      </c>
      <c r="U8" s="30" t="s">
        <v>2</v>
      </c>
      <c r="V8" s="30" t="s">
        <v>2</v>
      </c>
      <c r="W8" s="30" t="s">
        <v>2</v>
      </c>
      <c r="X8" s="29">
        <v>105</v>
      </c>
      <c r="Y8" s="14">
        <v>1</v>
      </c>
      <c r="Z8" s="20" t="s">
        <v>25</v>
      </c>
      <c r="AA8" s="20" t="s">
        <v>24</v>
      </c>
      <c r="AB8" s="84"/>
      <c r="AC8" s="84"/>
      <c r="AD8" s="84"/>
      <c r="AE8" s="84"/>
      <c r="AF8" s="84"/>
      <c r="AG8" s="84"/>
      <c r="AH8" s="84"/>
      <c r="AI8" s="84"/>
      <c r="AJ8" s="84"/>
      <c r="AK8" s="84"/>
      <c r="AL8" s="84"/>
      <c r="AM8" s="84"/>
      <c r="AN8" s="84"/>
      <c r="AO8" s="84"/>
      <c r="AP8" s="84"/>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row>
    <row r="9" spans="1:993" s="2" customFormat="1" ht="186" x14ac:dyDescent="0.35">
      <c r="A9" s="35">
        <v>4</v>
      </c>
      <c r="B9" s="123" t="s">
        <v>123</v>
      </c>
      <c r="C9" s="20" t="s">
        <v>123</v>
      </c>
      <c r="D9" s="35" t="s">
        <v>44</v>
      </c>
      <c r="E9" s="32" t="s">
        <v>122</v>
      </c>
      <c r="F9" s="32" t="s">
        <v>121</v>
      </c>
      <c r="G9" s="32" t="s">
        <v>120</v>
      </c>
      <c r="H9" s="20" t="s">
        <v>119</v>
      </c>
      <c r="I9" s="20" t="s">
        <v>118</v>
      </c>
      <c r="J9" s="20" t="s">
        <v>117</v>
      </c>
      <c r="K9" s="12">
        <v>32954721.579999998</v>
      </c>
      <c r="L9" s="19">
        <f>Tabulka13634844[[#This Row],[Sloupec10]]*0.7</f>
        <v>23068305.105999999</v>
      </c>
      <c r="M9" s="131" t="s">
        <v>253</v>
      </c>
      <c r="N9" s="32" t="s">
        <v>254</v>
      </c>
      <c r="O9" s="43" t="s">
        <v>3</v>
      </c>
      <c r="P9" s="43" t="s">
        <v>3</v>
      </c>
      <c r="Q9" s="43" t="s">
        <v>3</v>
      </c>
      <c r="R9" s="43" t="s">
        <v>3</v>
      </c>
      <c r="S9" s="30" t="s">
        <v>3</v>
      </c>
      <c r="T9" s="30" t="s">
        <v>3</v>
      </c>
      <c r="U9" s="30" t="s">
        <v>2</v>
      </c>
      <c r="V9" s="30" t="s">
        <v>2</v>
      </c>
      <c r="W9" s="30" t="s">
        <v>2</v>
      </c>
      <c r="X9" s="29">
        <v>394</v>
      </c>
      <c r="Y9" s="14">
        <v>1</v>
      </c>
      <c r="Z9" s="20" t="s">
        <v>14</v>
      </c>
      <c r="AA9" s="20"/>
      <c r="AB9" s="84"/>
      <c r="AC9" s="84"/>
      <c r="AD9" s="84"/>
      <c r="AE9" s="84"/>
      <c r="AF9" s="84"/>
      <c r="AG9" s="84"/>
      <c r="AH9" s="84"/>
      <c r="AI9" s="84"/>
      <c r="AJ9" s="84"/>
      <c r="AK9" s="84"/>
      <c r="AL9" s="84"/>
      <c r="AM9" s="84"/>
      <c r="AN9" s="84"/>
      <c r="AO9" s="84"/>
      <c r="AP9" s="84"/>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row>
    <row r="10" spans="1:993" s="2" customFormat="1" ht="139.5" x14ac:dyDescent="0.35">
      <c r="A10" s="35">
        <v>5</v>
      </c>
      <c r="B10" s="123" t="s">
        <v>116</v>
      </c>
      <c r="C10" s="36" t="s">
        <v>116</v>
      </c>
      <c r="D10" s="35" t="s">
        <v>44</v>
      </c>
      <c r="E10" s="32" t="s">
        <v>115</v>
      </c>
      <c r="F10" s="32" t="s">
        <v>114</v>
      </c>
      <c r="G10" s="32" t="s">
        <v>113</v>
      </c>
      <c r="H10" s="20" t="s">
        <v>112</v>
      </c>
      <c r="I10" s="20" t="s">
        <v>18</v>
      </c>
      <c r="J10" s="20" t="s">
        <v>111</v>
      </c>
      <c r="K10" s="12">
        <v>23705774</v>
      </c>
      <c r="L10" s="19">
        <f>Tabulka13634844[[#This Row],[Sloupec10]]*0.7</f>
        <v>16594041.799999999</v>
      </c>
      <c r="M10" s="131" t="s">
        <v>212</v>
      </c>
      <c r="N10" s="32" t="s">
        <v>246</v>
      </c>
      <c r="O10" s="43" t="s">
        <v>2</v>
      </c>
      <c r="P10" s="43" t="s">
        <v>3</v>
      </c>
      <c r="Q10" s="43" t="s">
        <v>2</v>
      </c>
      <c r="R10" s="43" t="s">
        <v>3</v>
      </c>
      <c r="S10" s="30" t="s">
        <v>2</v>
      </c>
      <c r="T10" s="30" t="s">
        <v>3</v>
      </c>
      <c r="U10" s="30" t="s">
        <v>2</v>
      </c>
      <c r="V10" s="30" t="s">
        <v>3</v>
      </c>
      <c r="W10" s="30" t="s">
        <v>2</v>
      </c>
      <c r="X10" s="29">
        <v>40</v>
      </c>
      <c r="Y10" s="14">
        <v>1</v>
      </c>
      <c r="Z10" s="20" t="s">
        <v>25</v>
      </c>
      <c r="AA10" s="20" t="s">
        <v>24</v>
      </c>
      <c r="AB10" s="85"/>
      <c r="AC10" s="85"/>
      <c r="AD10" s="85"/>
      <c r="AE10" s="85"/>
      <c r="AF10" s="85"/>
      <c r="AG10" s="85"/>
      <c r="AH10" s="85"/>
      <c r="AI10" s="85"/>
      <c r="AJ10" s="85"/>
      <c r="AK10" s="85"/>
      <c r="AL10" s="85"/>
      <c r="AM10" s="85"/>
      <c r="AN10" s="85"/>
      <c r="AO10" s="85"/>
      <c r="AP10" s="85"/>
    </row>
    <row r="11" spans="1:993" s="2" customFormat="1" ht="155" x14ac:dyDescent="0.35">
      <c r="A11" s="35">
        <v>6</v>
      </c>
      <c r="B11" s="123" t="s">
        <v>110</v>
      </c>
      <c r="C11" s="20" t="s">
        <v>110</v>
      </c>
      <c r="D11" s="35" t="s">
        <v>44</v>
      </c>
      <c r="E11" s="32" t="s">
        <v>109</v>
      </c>
      <c r="F11" s="32" t="s">
        <v>108</v>
      </c>
      <c r="G11" s="32" t="s">
        <v>107</v>
      </c>
      <c r="H11" s="20" t="s">
        <v>106</v>
      </c>
      <c r="I11" s="20" t="s">
        <v>105</v>
      </c>
      <c r="J11" s="20" t="s">
        <v>104</v>
      </c>
      <c r="K11" s="12">
        <v>36718000</v>
      </c>
      <c r="L11" s="19">
        <f>Tabulka13634844[[#This Row],[Sloupec10]]*0.7</f>
        <v>25702600</v>
      </c>
      <c r="M11" s="131" t="s">
        <v>244</v>
      </c>
      <c r="N11" s="131" t="s">
        <v>242</v>
      </c>
      <c r="O11" s="43" t="s">
        <v>3</v>
      </c>
      <c r="P11" s="43" t="s">
        <v>2</v>
      </c>
      <c r="Q11" s="43" t="s">
        <v>2</v>
      </c>
      <c r="R11" s="43" t="s">
        <v>3</v>
      </c>
      <c r="S11" s="30" t="s">
        <v>2</v>
      </c>
      <c r="T11" s="30" t="s">
        <v>3</v>
      </c>
      <c r="U11" s="30" t="s">
        <v>2</v>
      </c>
      <c r="V11" s="30" t="s">
        <v>3</v>
      </c>
      <c r="W11" s="30" t="s">
        <v>2</v>
      </c>
      <c r="X11" s="29">
        <v>36</v>
      </c>
      <c r="Y11" s="14">
        <v>1</v>
      </c>
      <c r="Z11" s="20" t="s">
        <v>25</v>
      </c>
      <c r="AA11" s="20" t="s">
        <v>24</v>
      </c>
      <c r="AB11" s="85"/>
      <c r="AC11" s="85"/>
      <c r="AD11" s="85"/>
      <c r="AE11" s="85"/>
      <c r="AF11" s="85"/>
      <c r="AG11" s="85"/>
      <c r="AH11" s="85"/>
      <c r="AI11" s="85"/>
      <c r="AJ11" s="85"/>
      <c r="AK11" s="85"/>
      <c r="AL11" s="85"/>
      <c r="AM11" s="85"/>
      <c r="AN11" s="85"/>
      <c r="AO11" s="85"/>
      <c r="AP11" s="85"/>
    </row>
    <row r="12" spans="1:993" s="2" customFormat="1" ht="108.5" x14ac:dyDescent="0.35">
      <c r="A12" s="35">
        <v>8</v>
      </c>
      <c r="B12" s="124" t="s">
        <v>103</v>
      </c>
      <c r="C12" s="39" t="s">
        <v>103</v>
      </c>
      <c r="D12" s="39" t="s">
        <v>44</v>
      </c>
      <c r="E12" s="40" t="s">
        <v>102</v>
      </c>
      <c r="F12" s="40" t="s">
        <v>101</v>
      </c>
      <c r="G12" s="40" t="s">
        <v>100</v>
      </c>
      <c r="H12" s="39" t="s">
        <v>99</v>
      </c>
      <c r="I12" s="39" t="s">
        <v>98</v>
      </c>
      <c r="J12" s="39" t="s">
        <v>97</v>
      </c>
      <c r="K12" s="12">
        <v>39160750</v>
      </c>
      <c r="L12" s="19">
        <f>Tabulka13634844[[#This Row],[Sloupec10]]*0.7</f>
        <v>27412525</v>
      </c>
      <c r="M12" s="132" t="s">
        <v>243</v>
      </c>
      <c r="N12" s="38" t="s">
        <v>247</v>
      </c>
      <c r="O12" s="31" t="s">
        <v>3</v>
      </c>
      <c r="P12" s="31" t="s">
        <v>2</v>
      </c>
      <c r="Q12" s="31" t="s">
        <v>3</v>
      </c>
      <c r="R12" s="31" t="s">
        <v>3</v>
      </c>
      <c r="S12" s="16" t="s">
        <v>2</v>
      </c>
      <c r="T12" s="16" t="s">
        <v>3</v>
      </c>
      <c r="U12" s="16" t="s">
        <v>2</v>
      </c>
      <c r="V12" s="16" t="s">
        <v>2</v>
      </c>
      <c r="W12" s="16" t="s">
        <v>2</v>
      </c>
      <c r="X12" s="15">
        <v>165</v>
      </c>
      <c r="Y12" s="15">
        <v>1</v>
      </c>
      <c r="Z12" s="37"/>
      <c r="AA12" s="37" t="s">
        <v>96</v>
      </c>
      <c r="AB12" s="85"/>
      <c r="AC12" s="85"/>
      <c r="AD12" s="85"/>
      <c r="AE12" s="85"/>
      <c r="AF12" s="85"/>
      <c r="AG12" s="85"/>
      <c r="AH12" s="85"/>
      <c r="AI12" s="85"/>
      <c r="AJ12" s="85"/>
      <c r="AK12" s="85"/>
      <c r="AL12" s="85"/>
      <c r="AM12" s="85"/>
      <c r="AN12" s="85"/>
      <c r="AO12" s="85"/>
      <c r="AP12" s="85"/>
    </row>
    <row r="13" spans="1:993" s="2" customFormat="1" ht="139.5" x14ac:dyDescent="0.35">
      <c r="A13" s="35">
        <v>9</v>
      </c>
      <c r="B13" s="124" t="s">
        <v>95</v>
      </c>
      <c r="C13" s="39" t="s">
        <v>95</v>
      </c>
      <c r="D13" s="39" t="s">
        <v>44</v>
      </c>
      <c r="E13" s="40" t="s">
        <v>94</v>
      </c>
      <c r="F13" s="40" t="s">
        <v>93</v>
      </c>
      <c r="G13" s="40" t="s">
        <v>92</v>
      </c>
      <c r="H13" s="39" t="s">
        <v>91</v>
      </c>
      <c r="I13" s="39" t="s">
        <v>90</v>
      </c>
      <c r="J13" s="39" t="s">
        <v>89</v>
      </c>
      <c r="K13" s="12">
        <v>27000000</v>
      </c>
      <c r="L13" s="19">
        <f>Tabulka13634844[[#This Row],[Sloupec10]]*0.7</f>
        <v>18900000</v>
      </c>
      <c r="M13" s="38" t="s">
        <v>255</v>
      </c>
      <c r="N13" s="38" t="s">
        <v>256</v>
      </c>
      <c r="O13" s="31" t="s">
        <v>3</v>
      </c>
      <c r="P13" s="31" t="s">
        <v>3</v>
      </c>
      <c r="Q13" s="31" t="s">
        <v>3</v>
      </c>
      <c r="R13" s="31" t="s">
        <v>3</v>
      </c>
      <c r="S13" s="16" t="s">
        <v>3</v>
      </c>
      <c r="T13" s="16" t="s">
        <v>3</v>
      </c>
      <c r="U13" s="16" t="s">
        <v>2</v>
      </c>
      <c r="V13" s="16" t="s">
        <v>3</v>
      </c>
      <c r="W13" s="16" t="s">
        <v>2</v>
      </c>
      <c r="X13" s="15">
        <v>32</v>
      </c>
      <c r="Y13" s="15">
        <v>1</v>
      </c>
      <c r="Z13" s="37"/>
      <c r="AA13" s="37" t="s">
        <v>61</v>
      </c>
      <c r="AB13" s="85"/>
      <c r="AC13" s="85"/>
      <c r="AD13" s="85"/>
      <c r="AE13" s="85"/>
      <c r="AF13" s="85"/>
      <c r="AG13" s="85"/>
      <c r="AH13" s="85"/>
      <c r="AI13" s="85"/>
      <c r="AJ13" s="85"/>
      <c r="AK13" s="85"/>
      <c r="AL13" s="85"/>
      <c r="AM13" s="85"/>
      <c r="AN13" s="85"/>
      <c r="AO13" s="85"/>
      <c r="AP13" s="85"/>
    </row>
    <row r="14" spans="1:993" s="2" customFormat="1" ht="93" x14ac:dyDescent="0.35">
      <c r="A14" s="35">
        <v>10</v>
      </c>
      <c r="B14" s="123" t="s">
        <v>88</v>
      </c>
      <c r="C14" s="20" t="s">
        <v>88</v>
      </c>
      <c r="D14" s="35" t="s">
        <v>44</v>
      </c>
      <c r="E14" s="32" t="s">
        <v>87</v>
      </c>
      <c r="F14" s="32" t="s">
        <v>86</v>
      </c>
      <c r="G14" s="32" t="s">
        <v>85</v>
      </c>
      <c r="H14" s="20" t="s">
        <v>84</v>
      </c>
      <c r="I14" s="20" t="s">
        <v>39</v>
      </c>
      <c r="J14" s="20" t="s">
        <v>83</v>
      </c>
      <c r="K14" s="34">
        <v>38476000</v>
      </c>
      <c r="L14" s="33">
        <v>26933200</v>
      </c>
      <c r="M14" s="32" t="s">
        <v>37</v>
      </c>
      <c r="N14" s="32" t="s">
        <v>247</v>
      </c>
      <c r="O14" s="43" t="s">
        <v>3</v>
      </c>
      <c r="P14" s="43" t="s">
        <v>2</v>
      </c>
      <c r="Q14" s="43" t="s">
        <v>2</v>
      </c>
      <c r="R14" s="43" t="s">
        <v>3</v>
      </c>
      <c r="S14" s="30" t="s">
        <v>3</v>
      </c>
      <c r="T14" s="30" t="s">
        <v>3</v>
      </c>
      <c r="U14" s="30" t="s">
        <v>2</v>
      </c>
      <c r="V14" s="30" t="s">
        <v>3</v>
      </c>
      <c r="W14" s="30" t="s">
        <v>2</v>
      </c>
      <c r="X14" s="29">
        <v>120</v>
      </c>
      <c r="Y14" s="14">
        <v>1</v>
      </c>
      <c r="Z14" s="20" t="s">
        <v>62</v>
      </c>
      <c r="AA14" s="20"/>
      <c r="AB14" s="85"/>
      <c r="AC14" s="85"/>
      <c r="AD14" s="85"/>
      <c r="AE14" s="85"/>
      <c r="AF14" s="85"/>
      <c r="AG14" s="85"/>
      <c r="AH14" s="85"/>
      <c r="AI14" s="85"/>
      <c r="AJ14" s="85"/>
      <c r="AK14" s="85"/>
      <c r="AL14" s="85"/>
      <c r="AM14" s="85"/>
      <c r="AN14" s="85"/>
      <c r="AO14" s="85"/>
      <c r="AP14" s="85"/>
    </row>
    <row r="15" spans="1:993" s="2" customFormat="1" ht="77.5" x14ac:dyDescent="0.35">
      <c r="A15" s="35">
        <v>11</v>
      </c>
      <c r="B15" s="123" t="s">
        <v>82</v>
      </c>
      <c r="C15" s="20" t="s">
        <v>82</v>
      </c>
      <c r="D15" s="35" t="s">
        <v>44</v>
      </c>
      <c r="E15" s="32" t="s">
        <v>81</v>
      </c>
      <c r="F15" s="32" t="s">
        <v>80</v>
      </c>
      <c r="G15" s="32" t="s">
        <v>79</v>
      </c>
      <c r="H15" s="20" t="s">
        <v>78</v>
      </c>
      <c r="I15" s="20" t="s">
        <v>35</v>
      </c>
      <c r="J15" s="20" t="s">
        <v>77</v>
      </c>
      <c r="K15" s="12">
        <v>29460350</v>
      </c>
      <c r="L15" s="19">
        <f>Tabulka13634844[[#This Row],[Sloupec10]]*0.7</f>
        <v>20622245</v>
      </c>
      <c r="M15" s="131" t="s">
        <v>241</v>
      </c>
      <c r="N15" s="32" t="s">
        <v>248</v>
      </c>
      <c r="O15" s="43" t="s">
        <v>3</v>
      </c>
      <c r="P15" s="43" t="s">
        <v>2</v>
      </c>
      <c r="Q15" s="43" t="s">
        <v>2</v>
      </c>
      <c r="R15" s="43" t="s">
        <v>3</v>
      </c>
      <c r="S15" s="30" t="s">
        <v>2</v>
      </c>
      <c r="T15" s="30" t="s">
        <v>3</v>
      </c>
      <c r="U15" s="30" t="s">
        <v>2</v>
      </c>
      <c r="V15" s="30" t="s">
        <v>3</v>
      </c>
      <c r="W15" s="30" t="s">
        <v>2</v>
      </c>
      <c r="X15" s="29">
        <v>102</v>
      </c>
      <c r="Y15" s="14">
        <v>1</v>
      </c>
      <c r="Z15" s="20" t="s">
        <v>14</v>
      </c>
      <c r="AA15" s="20"/>
      <c r="AB15" s="85"/>
      <c r="AC15" s="85"/>
      <c r="AD15" s="85"/>
      <c r="AE15" s="85"/>
      <c r="AF15" s="85"/>
      <c r="AG15" s="85"/>
      <c r="AH15" s="85"/>
      <c r="AI15" s="85"/>
      <c r="AJ15" s="85"/>
      <c r="AK15" s="85"/>
      <c r="AL15" s="85"/>
      <c r="AM15" s="85"/>
      <c r="AN15" s="85"/>
      <c r="AO15" s="85"/>
      <c r="AP15" s="85"/>
    </row>
    <row r="16" spans="1:993" s="2" customFormat="1" ht="160.5" customHeight="1" x14ac:dyDescent="0.35">
      <c r="A16" s="35">
        <v>12</v>
      </c>
      <c r="B16" s="123" t="s">
        <v>76</v>
      </c>
      <c r="C16" s="20" t="s">
        <v>76</v>
      </c>
      <c r="D16" s="35" t="s">
        <v>44</v>
      </c>
      <c r="E16" s="32" t="s">
        <v>75</v>
      </c>
      <c r="F16" s="32" t="s">
        <v>74</v>
      </c>
      <c r="G16" s="32" t="s">
        <v>73</v>
      </c>
      <c r="H16" s="20" t="s">
        <v>72</v>
      </c>
      <c r="I16" s="20" t="s">
        <v>71</v>
      </c>
      <c r="J16" s="20" t="s">
        <v>70</v>
      </c>
      <c r="K16" s="12">
        <v>5344215</v>
      </c>
      <c r="L16" s="19">
        <f>Tabulka13634844[[#This Row],[Sloupec10]]*0.7</f>
        <v>3740950.4999999995</v>
      </c>
      <c r="M16" s="131" t="s">
        <v>249</v>
      </c>
      <c r="N16" s="32" t="s">
        <v>250</v>
      </c>
      <c r="O16" s="42" t="s">
        <v>3</v>
      </c>
      <c r="P16" s="43" t="s">
        <v>2</v>
      </c>
      <c r="Q16" s="43" t="s">
        <v>3</v>
      </c>
      <c r="R16" s="42" t="s">
        <v>3</v>
      </c>
      <c r="S16" s="30" t="s">
        <v>2</v>
      </c>
      <c r="T16" s="30" t="s">
        <v>3</v>
      </c>
      <c r="U16" s="30" t="s">
        <v>2</v>
      </c>
      <c r="V16" s="41" t="s">
        <v>3</v>
      </c>
      <c r="W16" s="30" t="s">
        <v>2</v>
      </c>
      <c r="X16" s="29">
        <v>28</v>
      </c>
      <c r="Y16" s="14">
        <v>1</v>
      </c>
      <c r="Z16" s="20" t="s">
        <v>62</v>
      </c>
      <c r="AA16" s="20"/>
      <c r="AB16" s="85"/>
      <c r="AC16" s="85"/>
      <c r="AD16" s="85"/>
      <c r="AE16" s="85"/>
      <c r="AF16" s="85"/>
      <c r="AG16" s="85"/>
      <c r="AH16" s="85"/>
      <c r="AI16" s="85"/>
      <c r="AJ16" s="85"/>
      <c r="AK16" s="85"/>
      <c r="AL16" s="85"/>
      <c r="AM16" s="85"/>
      <c r="AN16" s="85"/>
      <c r="AO16" s="85"/>
      <c r="AP16" s="85"/>
    </row>
    <row r="17" spans="1:42" s="2" customFormat="1" ht="77.5" x14ac:dyDescent="0.35">
      <c r="A17" s="35">
        <v>13</v>
      </c>
      <c r="B17" s="124" t="s">
        <v>69</v>
      </c>
      <c r="C17" s="39" t="s">
        <v>69</v>
      </c>
      <c r="D17" s="39" t="s">
        <v>44</v>
      </c>
      <c r="E17" s="40" t="s">
        <v>68</v>
      </c>
      <c r="F17" s="40" t="s">
        <v>67</v>
      </c>
      <c r="G17" s="40" t="s">
        <v>66</v>
      </c>
      <c r="H17" s="39" t="s">
        <v>65</v>
      </c>
      <c r="I17" s="39" t="s">
        <v>64</v>
      </c>
      <c r="J17" s="39" t="s">
        <v>63</v>
      </c>
      <c r="K17" s="12">
        <v>10833335</v>
      </c>
      <c r="L17" s="19">
        <f>Tabulka13634844[[#This Row],[Sloupec10]]*0.7</f>
        <v>7583334.4999999991</v>
      </c>
      <c r="M17" s="132" t="s">
        <v>244</v>
      </c>
      <c r="N17" s="132" t="s">
        <v>240</v>
      </c>
      <c r="O17" s="31" t="s">
        <v>3</v>
      </c>
      <c r="P17" s="31" t="s">
        <v>2</v>
      </c>
      <c r="Q17" s="31" t="s">
        <v>3</v>
      </c>
      <c r="R17" s="31" t="s">
        <v>3</v>
      </c>
      <c r="S17" s="16" t="s">
        <v>2</v>
      </c>
      <c r="T17" s="16" t="s">
        <v>2</v>
      </c>
      <c r="U17" s="16" t="s">
        <v>2</v>
      </c>
      <c r="V17" s="16" t="s">
        <v>3</v>
      </c>
      <c r="W17" s="16" t="s">
        <v>2</v>
      </c>
      <c r="X17" s="15">
        <v>85</v>
      </c>
      <c r="Y17" s="15">
        <v>1</v>
      </c>
      <c r="Z17" s="37" t="s">
        <v>62</v>
      </c>
      <c r="AA17" s="37" t="s">
        <v>61</v>
      </c>
      <c r="AB17" s="85"/>
      <c r="AC17" s="85"/>
      <c r="AD17" s="85"/>
      <c r="AE17" s="85"/>
      <c r="AF17" s="85"/>
      <c r="AG17" s="85"/>
      <c r="AH17" s="85"/>
      <c r="AI17" s="85"/>
      <c r="AJ17" s="85"/>
      <c r="AK17" s="85"/>
      <c r="AL17" s="85"/>
      <c r="AM17" s="85"/>
      <c r="AN17" s="85"/>
      <c r="AO17" s="85"/>
      <c r="AP17" s="85"/>
    </row>
    <row r="18" spans="1:42" s="2" customFormat="1" ht="46.5" x14ac:dyDescent="0.35">
      <c r="A18" s="35">
        <v>14</v>
      </c>
      <c r="B18" s="124" t="s">
        <v>60</v>
      </c>
      <c r="C18" s="39" t="s">
        <v>60</v>
      </c>
      <c r="D18" s="39" t="s">
        <v>44</v>
      </c>
      <c r="E18" s="40" t="s">
        <v>59</v>
      </c>
      <c r="F18" s="40" t="s">
        <v>58</v>
      </c>
      <c r="G18" s="40" t="s">
        <v>57</v>
      </c>
      <c r="H18" s="39" t="s">
        <v>56</v>
      </c>
      <c r="I18" s="39" t="s">
        <v>55</v>
      </c>
      <c r="J18" s="39" t="s">
        <v>54</v>
      </c>
      <c r="K18" s="12">
        <v>14998250</v>
      </c>
      <c r="L18" s="19">
        <f>Tabulka13634844[[#This Row],[Sloupec10]]*0.7</f>
        <v>10498775</v>
      </c>
      <c r="M18" s="132" t="s">
        <v>251</v>
      </c>
      <c r="N18" s="132" t="s">
        <v>252</v>
      </c>
      <c r="O18" s="31" t="s">
        <v>3</v>
      </c>
      <c r="P18" s="31" t="s">
        <v>2</v>
      </c>
      <c r="Q18" s="31" t="s">
        <v>2</v>
      </c>
      <c r="R18" s="31" t="s">
        <v>2</v>
      </c>
      <c r="S18" s="16" t="s">
        <v>2</v>
      </c>
      <c r="T18" s="16" t="s">
        <v>2</v>
      </c>
      <c r="U18" s="16" t="s">
        <v>2</v>
      </c>
      <c r="V18" s="16" t="s">
        <v>2</v>
      </c>
      <c r="W18" s="16" t="s">
        <v>2</v>
      </c>
      <c r="X18" s="15">
        <v>12</v>
      </c>
      <c r="Y18" s="15">
        <v>1</v>
      </c>
      <c r="Z18" s="37"/>
      <c r="AA18" s="37" t="s">
        <v>25</v>
      </c>
      <c r="AB18" s="85"/>
      <c r="AC18" s="85"/>
      <c r="AD18" s="85"/>
      <c r="AE18" s="85"/>
      <c r="AF18" s="85"/>
      <c r="AG18" s="85"/>
      <c r="AH18" s="85"/>
      <c r="AI18" s="85"/>
      <c r="AJ18" s="85"/>
      <c r="AK18" s="85"/>
      <c r="AL18" s="85"/>
      <c r="AM18" s="85"/>
      <c r="AN18" s="85"/>
      <c r="AO18" s="85"/>
      <c r="AP18" s="85"/>
    </row>
    <row r="19" spans="1:42" s="2" customFormat="1" ht="124" x14ac:dyDescent="0.35">
      <c r="A19" s="35">
        <v>15</v>
      </c>
      <c r="B19" s="124" t="s">
        <v>53</v>
      </c>
      <c r="C19" s="39" t="s">
        <v>53</v>
      </c>
      <c r="D19" s="39" t="s">
        <v>44</v>
      </c>
      <c r="E19" s="40" t="s">
        <v>52</v>
      </c>
      <c r="F19" s="40" t="s">
        <v>51</v>
      </c>
      <c r="G19" s="40" t="s">
        <v>50</v>
      </c>
      <c r="H19" s="39" t="s">
        <v>49</v>
      </c>
      <c r="I19" s="39" t="s">
        <v>48</v>
      </c>
      <c r="J19" s="39" t="s">
        <v>47</v>
      </c>
      <c r="K19" s="12">
        <v>19300000</v>
      </c>
      <c r="L19" s="19">
        <f>Tabulka13634844[[#This Row],[Sloupec10]]*0.7</f>
        <v>13510000</v>
      </c>
      <c r="M19" s="38" t="s">
        <v>46</v>
      </c>
      <c r="N19" s="132" t="s">
        <v>36</v>
      </c>
      <c r="O19" s="31" t="s">
        <v>3</v>
      </c>
      <c r="P19" s="31" t="s">
        <v>3</v>
      </c>
      <c r="Q19" s="31" t="s">
        <v>2</v>
      </c>
      <c r="R19" s="31" t="s">
        <v>3</v>
      </c>
      <c r="S19" s="16" t="s">
        <v>3</v>
      </c>
      <c r="T19" s="16" t="s">
        <v>3</v>
      </c>
      <c r="U19" s="16" t="s">
        <v>3</v>
      </c>
      <c r="V19" s="16" t="s">
        <v>3</v>
      </c>
      <c r="W19" s="16" t="s">
        <v>2</v>
      </c>
      <c r="X19" s="15">
        <v>83</v>
      </c>
      <c r="Y19" s="15">
        <v>1</v>
      </c>
      <c r="Z19" s="37" t="s">
        <v>0</v>
      </c>
      <c r="AA19" s="37"/>
      <c r="AB19" s="85"/>
      <c r="AC19" s="85"/>
      <c r="AD19" s="85"/>
      <c r="AE19" s="85"/>
      <c r="AF19" s="85"/>
      <c r="AG19" s="85"/>
      <c r="AH19" s="85"/>
      <c r="AI19" s="85"/>
      <c r="AJ19" s="85"/>
      <c r="AK19" s="85"/>
      <c r="AL19" s="85"/>
      <c r="AM19" s="85"/>
      <c r="AN19" s="85"/>
      <c r="AO19" s="85"/>
      <c r="AP19" s="85"/>
    </row>
    <row r="20" spans="1:42" s="2" customFormat="1" ht="170.5" x14ac:dyDescent="0.35">
      <c r="A20" s="35">
        <v>16</v>
      </c>
      <c r="B20" s="123" t="s">
        <v>45</v>
      </c>
      <c r="C20" s="20" t="s">
        <v>45</v>
      </c>
      <c r="D20" s="35" t="s">
        <v>44</v>
      </c>
      <c r="E20" s="32" t="s">
        <v>43</v>
      </c>
      <c r="F20" s="32" t="s">
        <v>42</v>
      </c>
      <c r="G20" s="32" t="s">
        <v>41</v>
      </c>
      <c r="H20" s="20" t="s">
        <v>40</v>
      </c>
      <c r="I20" s="20" t="s">
        <v>39</v>
      </c>
      <c r="J20" s="20" t="s">
        <v>38</v>
      </c>
      <c r="K20" s="34">
        <v>25546182</v>
      </c>
      <c r="L20" s="129">
        <f>Tabulka13634844[[#This Row],[Sloupec10]]*0.7</f>
        <v>17882327.399999999</v>
      </c>
      <c r="M20" s="131" t="s">
        <v>212</v>
      </c>
      <c r="N20" s="32" t="s">
        <v>36</v>
      </c>
      <c r="O20" s="31" t="s">
        <v>3</v>
      </c>
      <c r="P20" s="31" t="s">
        <v>3</v>
      </c>
      <c r="Q20" s="31" t="s">
        <v>3</v>
      </c>
      <c r="R20" s="31" t="s">
        <v>3</v>
      </c>
      <c r="S20" s="30" t="s">
        <v>2</v>
      </c>
      <c r="T20" s="30" t="s">
        <v>3</v>
      </c>
      <c r="U20" s="30" t="s">
        <v>2</v>
      </c>
      <c r="V20" s="30" t="s">
        <v>3</v>
      </c>
      <c r="W20" s="30" t="s">
        <v>2</v>
      </c>
      <c r="X20" s="29">
        <v>186</v>
      </c>
      <c r="Y20" s="14">
        <v>1</v>
      </c>
      <c r="Z20" s="20" t="s">
        <v>14</v>
      </c>
      <c r="AA20" s="20"/>
      <c r="AB20" s="85"/>
      <c r="AC20" s="85"/>
      <c r="AD20" s="85"/>
      <c r="AE20" s="85"/>
      <c r="AF20" s="85"/>
      <c r="AG20" s="85"/>
      <c r="AH20" s="85"/>
      <c r="AI20" s="85"/>
      <c r="AJ20" s="85"/>
      <c r="AK20" s="85"/>
      <c r="AL20" s="85"/>
      <c r="AM20" s="85"/>
      <c r="AN20" s="85"/>
      <c r="AO20" s="85"/>
      <c r="AP20" s="85"/>
    </row>
    <row r="21" spans="1:42" s="2" customFormat="1" ht="192.65" customHeight="1" x14ac:dyDescent="0.35">
      <c r="A21" s="59">
        <v>17</v>
      </c>
      <c r="B21" s="125" t="s">
        <v>206</v>
      </c>
      <c r="C21" s="59" t="s">
        <v>206</v>
      </c>
      <c r="D21" s="59" t="s">
        <v>44</v>
      </c>
      <c r="E21" s="60" t="s">
        <v>207</v>
      </c>
      <c r="F21" s="60" t="s">
        <v>208</v>
      </c>
      <c r="G21" s="60">
        <v>600170136</v>
      </c>
      <c r="H21" s="61" t="s">
        <v>209</v>
      </c>
      <c r="I21" s="61" t="s">
        <v>210</v>
      </c>
      <c r="J21" s="87" t="s">
        <v>211</v>
      </c>
      <c r="K21" s="34">
        <v>11284800</v>
      </c>
      <c r="L21" s="129">
        <f>Tabulka13634844[[#This Row],[Sloupec10]]*0.7</f>
        <v>7899359.9999999991</v>
      </c>
      <c r="M21" s="102" t="s">
        <v>212</v>
      </c>
      <c r="N21" s="133" t="s">
        <v>36</v>
      </c>
      <c r="O21" s="17" t="s">
        <v>3</v>
      </c>
      <c r="P21" s="17" t="s">
        <v>2</v>
      </c>
      <c r="Q21" s="101" t="s">
        <v>2</v>
      </c>
      <c r="R21" s="101" t="s">
        <v>2</v>
      </c>
      <c r="S21" s="62" t="s">
        <v>2</v>
      </c>
      <c r="T21" s="30" t="s">
        <v>2</v>
      </c>
      <c r="U21" s="30" t="s">
        <v>2</v>
      </c>
      <c r="V21" s="30" t="s">
        <v>3</v>
      </c>
      <c r="W21" s="30" t="s">
        <v>2</v>
      </c>
      <c r="X21" s="29">
        <v>52</v>
      </c>
      <c r="Y21" s="63">
        <v>1</v>
      </c>
      <c r="Z21" s="61" t="s">
        <v>14</v>
      </c>
      <c r="AA21" s="59"/>
      <c r="AB21" s="85"/>
      <c r="AC21" s="85"/>
      <c r="AD21" s="85"/>
      <c r="AE21" s="85"/>
      <c r="AF21" s="85">
        <v>5</v>
      </c>
      <c r="AG21" s="85">
        <v>5</v>
      </c>
      <c r="AH21" s="85">
        <v>8</v>
      </c>
      <c r="AI21" s="85">
        <v>2</v>
      </c>
      <c r="AJ21" s="85">
        <v>5</v>
      </c>
      <c r="AK21" s="85">
        <v>3</v>
      </c>
      <c r="AL21" s="85" t="s">
        <v>217</v>
      </c>
      <c r="AM21" s="85" t="s">
        <v>3</v>
      </c>
      <c r="AN21" s="85" t="s">
        <v>218</v>
      </c>
      <c r="AO21" s="85"/>
      <c r="AP21" s="85"/>
    </row>
    <row r="22" spans="1:42" s="2" customFormat="1" ht="190.5" customHeight="1" x14ac:dyDescent="0.35">
      <c r="A22" s="103">
        <v>18</v>
      </c>
      <c r="B22" s="126" t="s">
        <v>234</v>
      </c>
      <c r="C22" s="103" t="s">
        <v>234</v>
      </c>
      <c r="D22" s="103" t="s">
        <v>44</v>
      </c>
      <c r="E22" s="104" t="s">
        <v>235</v>
      </c>
      <c r="F22" s="104" t="s">
        <v>236</v>
      </c>
      <c r="G22" s="104" t="s">
        <v>237</v>
      </c>
      <c r="H22" s="87" t="s">
        <v>238</v>
      </c>
      <c r="I22" s="87" t="s">
        <v>210</v>
      </c>
      <c r="J22" s="87" t="s">
        <v>239</v>
      </c>
      <c r="K22" s="122">
        <v>28440000</v>
      </c>
      <c r="L22" s="129">
        <f>Tabulka13634844[[#This Row],[Sloupec10]]*0.7-2257725</f>
        <v>17650275</v>
      </c>
      <c r="M22" s="102" t="s">
        <v>212</v>
      </c>
      <c r="N22" s="128">
        <v>2.9644268774703555E-3</v>
      </c>
      <c r="O22" s="17" t="s">
        <v>3</v>
      </c>
      <c r="P22" s="17" t="s">
        <v>2</v>
      </c>
      <c r="Q22" s="101" t="s">
        <v>2</v>
      </c>
      <c r="R22" s="101" t="s">
        <v>2</v>
      </c>
      <c r="S22" s="30" t="s">
        <v>2</v>
      </c>
      <c r="T22" s="30" t="s">
        <v>2</v>
      </c>
      <c r="U22" s="30" t="s">
        <v>2</v>
      </c>
      <c r="V22" s="30" t="s">
        <v>2</v>
      </c>
      <c r="W22" s="30" t="s">
        <v>2</v>
      </c>
      <c r="X22" s="29">
        <v>78</v>
      </c>
      <c r="Y22" s="14">
        <v>1</v>
      </c>
      <c r="Z22" s="61" t="s">
        <v>14</v>
      </c>
      <c r="AA22" s="103"/>
      <c r="AB22" s="105"/>
      <c r="AC22" s="105"/>
      <c r="AD22" s="105"/>
      <c r="AE22" s="105"/>
      <c r="AF22" s="105"/>
      <c r="AG22" s="105"/>
      <c r="AH22" s="105"/>
      <c r="AI22" s="105"/>
      <c r="AJ22" s="105"/>
      <c r="AK22" s="105"/>
      <c r="AL22" s="105"/>
      <c r="AM22" s="105"/>
      <c r="AN22" s="105"/>
      <c r="AO22" s="105"/>
      <c r="AP22" s="105"/>
    </row>
    <row r="23" spans="1:42" s="2" customFormat="1" x14ac:dyDescent="0.35">
      <c r="A23" s="22"/>
      <c r="B23" s="22"/>
      <c r="C23" s="22"/>
      <c r="D23" s="22"/>
      <c r="E23" s="22"/>
      <c r="F23" s="22"/>
      <c r="G23" s="22"/>
      <c r="H23" s="22"/>
      <c r="I23" s="22"/>
      <c r="J23" s="28"/>
      <c r="K23" s="12"/>
      <c r="L23" s="27"/>
      <c r="M23" s="22"/>
      <c r="N23" s="22"/>
      <c r="O23" s="26"/>
      <c r="P23" s="26"/>
      <c r="Q23" s="26"/>
      <c r="R23" s="26"/>
      <c r="S23" s="25"/>
      <c r="T23" s="25"/>
      <c r="U23" s="25"/>
      <c r="V23" s="25"/>
      <c r="W23" s="25"/>
      <c r="X23" s="24"/>
      <c r="Y23" s="23"/>
      <c r="Z23" s="22"/>
      <c r="AA23" s="22"/>
      <c r="AB23" s="85"/>
      <c r="AC23" s="85"/>
      <c r="AD23" s="85"/>
      <c r="AE23" s="85"/>
      <c r="AF23" s="85"/>
      <c r="AG23" s="85"/>
      <c r="AH23" s="85"/>
      <c r="AI23" s="85"/>
      <c r="AJ23" s="85"/>
      <c r="AK23" s="85"/>
      <c r="AL23" s="85"/>
      <c r="AM23" s="85"/>
      <c r="AN23" s="85"/>
      <c r="AO23" s="85"/>
      <c r="AP23" s="85"/>
    </row>
    <row r="24" spans="1:42" s="2" customFormat="1" ht="155" x14ac:dyDescent="0.35">
      <c r="A24" s="13">
        <v>18</v>
      </c>
      <c r="B24" s="127" t="s">
        <v>34</v>
      </c>
      <c r="C24" s="13" t="s">
        <v>34</v>
      </c>
      <c r="D24" s="13" t="s">
        <v>33</v>
      </c>
      <c r="E24" s="18" t="s">
        <v>32</v>
      </c>
      <c r="F24" s="18" t="s">
        <v>31</v>
      </c>
      <c r="G24" s="18" t="s">
        <v>30</v>
      </c>
      <c r="H24" s="21" t="s">
        <v>29</v>
      </c>
      <c r="I24" s="21" t="s">
        <v>28</v>
      </c>
      <c r="J24" s="20" t="s">
        <v>27</v>
      </c>
      <c r="K24" s="12">
        <v>9500000</v>
      </c>
      <c r="L24" s="19">
        <f>Tabulka13634844[[#This Row],[Sloupec10]]*0.7</f>
        <v>6650000</v>
      </c>
      <c r="M24" s="18" t="s">
        <v>16</v>
      </c>
      <c r="N24" s="18" t="s">
        <v>26</v>
      </c>
      <c r="O24" s="17" t="s">
        <v>3</v>
      </c>
      <c r="P24" s="17" t="s">
        <v>3</v>
      </c>
      <c r="Q24" s="17" t="s">
        <v>3</v>
      </c>
      <c r="R24" s="17" t="s">
        <v>3</v>
      </c>
      <c r="S24" s="16" t="s">
        <v>2</v>
      </c>
      <c r="T24" s="16" t="s">
        <v>3</v>
      </c>
      <c r="U24" s="16" t="s">
        <v>2</v>
      </c>
      <c r="V24" s="16" t="s">
        <v>3</v>
      </c>
      <c r="W24" s="16" t="s">
        <v>2</v>
      </c>
      <c r="X24" s="15">
        <v>65</v>
      </c>
      <c r="Y24" s="14">
        <v>1</v>
      </c>
      <c r="Z24" s="13" t="s">
        <v>25</v>
      </c>
      <c r="AA24" s="13" t="s">
        <v>24</v>
      </c>
      <c r="AB24" s="85"/>
      <c r="AC24" s="85"/>
      <c r="AD24" s="85"/>
      <c r="AE24" s="85"/>
      <c r="AF24" s="85"/>
      <c r="AG24" s="85"/>
      <c r="AH24" s="85"/>
      <c r="AI24" s="85"/>
      <c r="AJ24" s="85"/>
      <c r="AK24" s="85"/>
      <c r="AL24" s="85"/>
      <c r="AM24" s="85"/>
      <c r="AN24" s="85"/>
      <c r="AO24" s="85"/>
      <c r="AP24" s="85"/>
    </row>
    <row r="25" spans="1:42" s="2" customFormat="1" ht="341" x14ac:dyDescent="0.35">
      <c r="A25" s="13">
        <v>19</v>
      </c>
      <c r="B25" s="127" t="s">
        <v>23</v>
      </c>
      <c r="C25" s="13" t="s">
        <v>23</v>
      </c>
      <c r="D25" s="13" t="s">
        <v>22</v>
      </c>
      <c r="E25" s="18" t="s">
        <v>21</v>
      </c>
      <c r="F25" s="18">
        <v>107820153</v>
      </c>
      <c r="G25" s="18" t="s">
        <v>20</v>
      </c>
      <c r="H25" s="21" t="s">
        <v>19</v>
      </c>
      <c r="I25" s="21" t="s">
        <v>18</v>
      </c>
      <c r="J25" s="20" t="s">
        <v>17</v>
      </c>
      <c r="K25" s="12">
        <v>8614608</v>
      </c>
      <c r="L25" s="19">
        <f>Tabulka13634844[[#This Row],[Sloupec10]]*0.7</f>
        <v>6030225.5999999996</v>
      </c>
      <c r="M25" s="18" t="s">
        <v>16</v>
      </c>
      <c r="N25" s="18" t="s">
        <v>15</v>
      </c>
      <c r="O25" s="17" t="s">
        <v>3</v>
      </c>
      <c r="P25" s="17" t="s">
        <v>2</v>
      </c>
      <c r="Q25" s="17" t="s">
        <v>2</v>
      </c>
      <c r="R25" s="17" t="s">
        <v>3</v>
      </c>
      <c r="S25" s="16" t="s">
        <v>2</v>
      </c>
      <c r="T25" s="16" t="s">
        <v>2</v>
      </c>
      <c r="U25" s="16" t="s">
        <v>2</v>
      </c>
      <c r="V25" s="16" t="s">
        <v>2</v>
      </c>
      <c r="W25" s="16" t="s">
        <v>2</v>
      </c>
      <c r="X25" s="15">
        <v>300</v>
      </c>
      <c r="Y25" s="14">
        <v>1</v>
      </c>
      <c r="Z25" s="13" t="s">
        <v>14</v>
      </c>
      <c r="AA25" s="13"/>
      <c r="AB25" s="85"/>
      <c r="AC25" s="85"/>
      <c r="AD25" s="85"/>
      <c r="AE25" s="85"/>
      <c r="AF25" s="85"/>
      <c r="AG25" s="85"/>
      <c r="AH25" s="85"/>
      <c r="AI25" s="85"/>
      <c r="AJ25" s="85"/>
      <c r="AK25" s="85"/>
      <c r="AL25" s="85"/>
      <c r="AM25" s="85"/>
      <c r="AN25" s="85"/>
      <c r="AO25" s="85"/>
      <c r="AP25" s="85"/>
    </row>
    <row r="26" spans="1:42" s="2" customFormat="1" ht="62" x14ac:dyDescent="0.35">
      <c r="A26" s="13">
        <v>21</v>
      </c>
      <c r="B26" s="127" t="s">
        <v>13</v>
      </c>
      <c r="C26" s="13" t="s">
        <v>13</v>
      </c>
      <c r="D26" s="13" t="s">
        <v>12</v>
      </c>
      <c r="E26" s="18" t="s">
        <v>11</v>
      </c>
      <c r="F26" s="18" t="s">
        <v>10</v>
      </c>
      <c r="G26" s="18" t="s">
        <v>9</v>
      </c>
      <c r="H26" s="21" t="s">
        <v>8</v>
      </c>
      <c r="I26" s="21" t="s">
        <v>7</v>
      </c>
      <c r="J26" s="20" t="s">
        <v>6</v>
      </c>
      <c r="K26" s="12">
        <v>7500000</v>
      </c>
      <c r="L26" s="19">
        <f>Tabulka13634844[[#This Row],[Sloupec10]]*0.7</f>
        <v>5250000</v>
      </c>
      <c r="M26" s="18" t="s">
        <v>5</v>
      </c>
      <c r="N26" s="18" t="s">
        <v>4</v>
      </c>
      <c r="O26" s="17" t="s">
        <v>3</v>
      </c>
      <c r="P26" s="17" t="s">
        <v>2</v>
      </c>
      <c r="Q26" s="17" t="s">
        <v>2</v>
      </c>
      <c r="R26" s="17" t="s">
        <v>3</v>
      </c>
      <c r="S26" s="16" t="s">
        <v>2</v>
      </c>
      <c r="T26" s="16" t="s">
        <v>2</v>
      </c>
      <c r="U26" s="16" t="s">
        <v>2</v>
      </c>
      <c r="V26" s="16" t="s">
        <v>2</v>
      </c>
      <c r="W26" s="16" t="s">
        <v>2</v>
      </c>
      <c r="X26" s="15" t="s">
        <v>1</v>
      </c>
      <c r="Y26" s="14">
        <v>1</v>
      </c>
      <c r="Z26" s="13" t="s">
        <v>0</v>
      </c>
      <c r="AA26" s="13"/>
      <c r="AB26" s="85"/>
      <c r="AC26" s="85"/>
      <c r="AD26" s="85"/>
      <c r="AE26" s="85"/>
      <c r="AF26" s="85"/>
      <c r="AG26" s="85"/>
      <c r="AH26" s="85"/>
      <c r="AI26" s="85"/>
      <c r="AJ26" s="85"/>
      <c r="AK26" s="85"/>
      <c r="AL26" s="85"/>
      <c r="AM26" s="85"/>
      <c r="AN26" s="85"/>
      <c r="AO26" s="85"/>
      <c r="AP26" s="85"/>
    </row>
    <row r="28" spans="1:42" s="2" customFormat="1" x14ac:dyDescent="0.35">
      <c r="A28" s="7"/>
      <c r="B28" s="7"/>
      <c r="C28" s="7"/>
      <c r="D28" s="7"/>
      <c r="E28" s="7"/>
      <c r="F28" s="7"/>
      <c r="G28" s="7"/>
      <c r="H28" s="3"/>
      <c r="I28" s="3"/>
      <c r="J28" s="10"/>
      <c r="K28" s="12"/>
      <c r="L28" s="11"/>
      <c r="M28" s="7"/>
      <c r="N28" s="7"/>
      <c r="O28" s="6"/>
      <c r="P28" s="6"/>
      <c r="Q28" s="6"/>
      <c r="R28" s="6"/>
      <c r="S28" s="6"/>
      <c r="T28" s="6"/>
      <c r="U28" s="5"/>
      <c r="V28" s="5"/>
      <c r="W28" s="5"/>
      <c r="Y28" s="4"/>
      <c r="Z28" s="3"/>
      <c r="AA28" s="3"/>
    </row>
    <row r="29" spans="1:42" s="2" customFormat="1" x14ac:dyDescent="0.35">
      <c r="A29" s="7"/>
      <c r="B29" s="7"/>
      <c r="C29" s="7"/>
      <c r="D29" s="7"/>
      <c r="E29" s="7"/>
      <c r="F29" s="7"/>
      <c r="G29" s="7"/>
      <c r="H29" s="3"/>
      <c r="I29" s="3"/>
      <c r="J29" s="10"/>
      <c r="K29" s="9"/>
      <c r="L29" s="11">
        <v>314465665</v>
      </c>
      <c r="M29" s="7"/>
      <c r="N29" s="7"/>
      <c r="O29" s="6"/>
      <c r="P29" s="6"/>
      <c r="Q29" s="6"/>
      <c r="R29" s="6"/>
      <c r="S29" s="6"/>
      <c r="T29" s="6"/>
      <c r="U29" s="5"/>
      <c r="V29" s="5"/>
      <c r="W29" s="5"/>
      <c r="Y29" s="4"/>
      <c r="Z29" s="3"/>
      <c r="AA29" s="3"/>
    </row>
    <row r="30" spans="1:42" x14ac:dyDescent="0.35">
      <c r="K30" s="1"/>
      <c r="L30" s="1"/>
    </row>
    <row r="31" spans="1:42" s="2" customFormat="1" x14ac:dyDescent="0.35">
      <c r="A31" s="7"/>
      <c r="B31" s="7"/>
      <c r="C31" s="7"/>
      <c r="D31" s="7"/>
      <c r="E31" s="7"/>
      <c r="F31" s="7"/>
      <c r="G31" s="7"/>
      <c r="H31" s="3"/>
      <c r="I31" s="3"/>
      <c r="J31" s="10"/>
      <c r="K31" s="9"/>
      <c r="L31" s="11"/>
      <c r="M31" s="7"/>
      <c r="N31" s="7"/>
      <c r="O31" s="6"/>
      <c r="P31" s="6"/>
      <c r="Q31" s="6"/>
      <c r="R31" s="6"/>
      <c r="S31" s="6"/>
      <c r="T31" s="6"/>
      <c r="U31" s="5"/>
      <c r="V31" s="5"/>
      <c r="W31" s="5"/>
      <c r="Y31" s="4"/>
      <c r="Z31" s="3"/>
      <c r="AA31" s="3"/>
    </row>
    <row r="33" spans="12:12" x14ac:dyDescent="0.35">
      <c r="L33" s="11"/>
    </row>
  </sheetData>
  <mergeCells count="23">
    <mergeCell ref="A1:AA1"/>
    <mergeCell ref="A2:A4"/>
    <mergeCell ref="B2:B4"/>
    <mergeCell ref="C2:G3"/>
    <mergeCell ref="H2:H4"/>
    <mergeCell ref="I2:I4"/>
    <mergeCell ref="J2:J4"/>
    <mergeCell ref="X3:Y3"/>
    <mergeCell ref="Z3:Z4"/>
    <mergeCell ref="AA3:AA4"/>
    <mergeCell ref="X2:Y2"/>
    <mergeCell ref="Z2:AA2"/>
    <mergeCell ref="K3:K4"/>
    <mergeCell ref="L3:L4"/>
    <mergeCell ref="O3:R3"/>
    <mergeCell ref="S3:S4"/>
    <mergeCell ref="K2:L2"/>
    <mergeCell ref="M2:N3"/>
    <mergeCell ref="O2:W2"/>
    <mergeCell ref="U3:U4"/>
    <mergeCell ref="V3:V4"/>
    <mergeCell ref="W3:W4"/>
    <mergeCell ref="T3:T4"/>
  </mergeCells>
  <phoneticPr fontId="17" type="noConversion"/>
  <dataValidations count="2">
    <dataValidation type="list" allowBlank="1" showInputMessage="1" showErrorMessage="1" sqref="Z15:AA15 Z19:AA19" xr:uid="{BBDCE7E8-4520-4348-B6EE-AF2C7B0C45C4}">
      <formula1>#REF!</formula1>
    </dataValidation>
    <dataValidation type="list" allowBlank="1" showInputMessage="1" showErrorMessage="1" sqref="Z14:AA14 Z16:AA18" xr:uid="{65980569-144D-4D66-B4BC-F5993C0BA302}">
      <formula1>#REF!</formula1>
    </dataValidation>
  </dataValidations>
  <pageMargins left="0.7" right="0.7" top="0.78740157499999996" bottom="0.78740157499999996" header="0.3" footer="0.3"/>
  <pageSetup paperSize="9" orientation="portrait" horizontalDpi="0"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ADA68-373E-441E-9CB8-F4CCC61F2636}">
  <dimension ref="A1:AP14"/>
  <sheetViews>
    <sheetView topLeftCell="A11" workbookViewId="0">
      <selection activeCell="B14" sqref="B14:Z14"/>
    </sheetView>
  </sheetViews>
  <sheetFormatPr defaultRowHeight="14.5" x14ac:dyDescent="0.35"/>
  <sheetData>
    <row r="1" spans="1:42" ht="15" thickBot="1" x14ac:dyDescent="0.4"/>
    <row r="2" spans="1:42" ht="409.6" thickBot="1" x14ac:dyDescent="0.4">
      <c r="A2" s="88" t="s">
        <v>206</v>
      </c>
      <c r="B2" s="89" t="s">
        <v>206</v>
      </c>
      <c r="C2" s="90" t="s">
        <v>44</v>
      </c>
      <c r="D2" s="91" t="s">
        <v>207</v>
      </c>
      <c r="E2" s="91" t="s">
        <v>208</v>
      </c>
      <c r="F2" s="92">
        <v>600170136</v>
      </c>
      <c r="G2" s="93" t="s">
        <v>209</v>
      </c>
      <c r="H2" s="90" t="s">
        <v>210</v>
      </c>
      <c r="I2" s="94" t="s">
        <v>211</v>
      </c>
      <c r="J2" s="95" t="s">
        <v>3</v>
      </c>
      <c r="K2" s="96">
        <v>11284800</v>
      </c>
      <c r="L2" s="97" t="e">
        <f>[1]!Tabulka13634[[#This Row],[Sloupec13]]-([1]!Tabulka13634[[#This Row],[Sloupec13]]*0.3)</f>
        <v>#REF!</v>
      </c>
      <c r="M2" s="98">
        <v>708</v>
      </c>
      <c r="N2" s="99" t="e">
        <f>[1]!Tabulka13634[[#This Row],[Sloupec13]]/[1]!Tabulka13634[[#This Row],[Sloupec132]]</f>
        <v>#REF!</v>
      </c>
      <c r="O2" s="100" t="e">
        <f>[1]!Tabulka13634[[#This Row],[Sloupec13]]*0.7</f>
        <v>#REF!</v>
      </c>
      <c r="P2" s="77" t="s">
        <v>212</v>
      </c>
      <c r="Q2" s="78" t="s">
        <v>213</v>
      </c>
      <c r="R2" s="79" t="s">
        <v>214</v>
      </c>
      <c r="S2" s="74" t="s">
        <v>2</v>
      </c>
      <c r="T2" s="74" t="s">
        <v>2</v>
      </c>
      <c r="U2" s="74" t="s">
        <v>2</v>
      </c>
      <c r="V2" s="74" t="s">
        <v>3</v>
      </c>
      <c r="W2" s="80" t="s">
        <v>2</v>
      </c>
      <c r="X2" s="79">
        <v>52</v>
      </c>
      <c r="Y2" s="81">
        <v>1</v>
      </c>
      <c r="Z2" s="65" t="s">
        <v>14</v>
      </c>
      <c r="AA2" s="66"/>
      <c r="AB2" s="66" t="s">
        <v>215</v>
      </c>
      <c r="AC2" s="82" t="s">
        <v>216</v>
      </c>
      <c r="AD2" s="80"/>
      <c r="AE2" s="79">
        <v>5</v>
      </c>
      <c r="AF2" s="74">
        <v>5</v>
      </c>
      <c r="AG2" s="74">
        <v>8</v>
      </c>
      <c r="AH2" s="74">
        <v>2</v>
      </c>
      <c r="AI2" s="74">
        <v>5</v>
      </c>
      <c r="AJ2" s="74">
        <v>3</v>
      </c>
      <c r="AK2" s="66" t="s">
        <v>217</v>
      </c>
      <c r="AL2" s="74" t="s">
        <v>3</v>
      </c>
      <c r="AM2" s="66" t="s">
        <v>218</v>
      </c>
      <c r="AN2" s="80"/>
      <c r="AO2" s="83"/>
    </row>
    <row r="5" spans="1:42" ht="15" thickBot="1" x14ac:dyDescent="0.4"/>
    <row r="6" spans="1:42" ht="409.6" thickBot="1" x14ac:dyDescent="0.4">
      <c r="B6" s="64" t="s">
        <v>206</v>
      </c>
      <c r="C6" s="65" t="s">
        <v>206</v>
      </c>
      <c r="D6" s="66" t="s">
        <v>44</v>
      </c>
      <c r="E6" s="67" t="s">
        <v>207</v>
      </c>
      <c r="F6" s="67" t="s">
        <v>208</v>
      </c>
      <c r="G6" s="68">
        <v>600170136</v>
      </c>
      <c r="H6" s="69" t="s">
        <v>209</v>
      </c>
      <c r="I6" s="66" t="s">
        <v>210</v>
      </c>
      <c r="J6" s="70" t="s">
        <v>211</v>
      </c>
      <c r="K6" s="71" t="s">
        <v>3</v>
      </c>
      <c r="L6" s="72">
        <v>11284800</v>
      </c>
      <c r="M6" s="73" t="e">
        <f>[2]!Tabulka13634[[#This Row],[Sloupec13]]-([2]!Tabulka13634[[#This Row],[Sloupec13]]*0.3)</f>
        <v>#REF!</v>
      </c>
      <c r="N6" s="74">
        <v>708</v>
      </c>
      <c r="O6" s="75" t="e">
        <f>[2]!Tabulka13634[[#This Row],[Sloupec13]]/[2]!Tabulka13634[[#This Row],[Sloupec132]]</f>
        <v>#REF!</v>
      </c>
      <c r="P6" s="76" t="e">
        <f>[2]!Tabulka13634[[#This Row],[Sloupec13]]*0.7</f>
        <v>#REF!</v>
      </c>
      <c r="Q6" s="77" t="s">
        <v>212</v>
      </c>
      <c r="R6" s="78" t="s">
        <v>213</v>
      </c>
      <c r="S6" s="79" t="s">
        <v>214</v>
      </c>
      <c r="T6" s="74" t="s">
        <v>2</v>
      </c>
      <c r="U6" s="74" t="s">
        <v>2</v>
      </c>
      <c r="V6" s="74" t="s">
        <v>2</v>
      </c>
      <c r="W6" s="74" t="s">
        <v>3</v>
      </c>
      <c r="X6" s="80" t="s">
        <v>2</v>
      </c>
      <c r="Y6" s="79">
        <v>52</v>
      </c>
      <c r="Z6" s="81">
        <v>1</v>
      </c>
      <c r="AA6" s="65" t="s">
        <v>14</v>
      </c>
      <c r="AB6" s="66"/>
      <c r="AC6" s="66" t="s">
        <v>215</v>
      </c>
      <c r="AD6" s="82" t="s">
        <v>216</v>
      </c>
      <c r="AE6" s="80"/>
      <c r="AF6" s="79">
        <v>5</v>
      </c>
      <c r="AG6" s="74">
        <v>5</v>
      </c>
      <c r="AH6" s="74">
        <v>8</v>
      </c>
      <c r="AI6" s="74">
        <v>2</v>
      </c>
      <c r="AJ6" s="74">
        <v>5</v>
      </c>
      <c r="AK6" s="74">
        <v>3</v>
      </c>
      <c r="AL6" s="66" t="s">
        <v>217</v>
      </c>
      <c r="AM6" s="74" t="s">
        <v>3</v>
      </c>
      <c r="AN6" s="66" t="s">
        <v>218</v>
      </c>
      <c r="AO6" s="80"/>
      <c r="AP6" s="83"/>
    </row>
    <row r="13" spans="1:42" ht="15" thickBot="1" x14ac:dyDescent="0.4"/>
    <row r="14" spans="1:42" ht="409.6" thickBot="1" x14ac:dyDescent="0.4">
      <c r="B14" s="88" t="s">
        <v>234</v>
      </c>
      <c r="C14" s="106" t="s">
        <v>234</v>
      </c>
      <c r="D14" s="107" t="s">
        <v>44</v>
      </c>
      <c r="E14" s="108" t="s">
        <v>235</v>
      </c>
      <c r="F14" s="108" t="s">
        <v>236</v>
      </c>
      <c r="G14" s="109" t="s">
        <v>237</v>
      </c>
      <c r="H14" s="110" t="s">
        <v>238</v>
      </c>
      <c r="I14" s="107" t="s">
        <v>210</v>
      </c>
      <c r="J14" s="111" t="s">
        <v>239</v>
      </c>
      <c r="K14" s="95" t="s">
        <v>3</v>
      </c>
      <c r="L14" s="112">
        <v>28440000</v>
      </c>
      <c r="M14" s="113" t="e">
        <f>[1]!Tabulka13634[[#This Row],[Sloupec13]]-([1]!Tabulka13634[[#This Row],[Sloupec13]]*0.3)</f>
        <v>#REF!</v>
      </c>
      <c r="N14" s="114">
        <v>146</v>
      </c>
      <c r="O14" s="115" t="e">
        <f>[1]!Tabulka13634[[#This Row],[Sloupec13]]/[1]!Tabulka13634[[#This Row],[Sloupec132]]</f>
        <v>#REF!</v>
      </c>
      <c r="P14" s="116" t="e">
        <f>[1]!Tabulka13634[[#This Row],[Sloupec13]]*0.7</f>
        <v>#REF!</v>
      </c>
      <c r="Q14" s="117" t="s">
        <v>212</v>
      </c>
      <c r="R14" s="118" t="s">
        <v>240</v>
      </c>
      <c r="S14" s="119" t="s">
        <v>214</v>
      </c>
      <c r="T14" s="114" t="s">
        <v>2</v>
      </c>
      <c r="U14" s="114" t="s">
        <v>2</v>
      </c>
      <c r="V14" s="114" t="s">
        <v>2</v>
      </c>
      <c r="W14" s="114" t="s">
        <v>2</v>
      </c>
      <c r="X14" s="120" t="s">
        <v>3</v>
      </c>
      <c r="Y14" s="119">
        <v>78</v>
      </c>
      <c r="Z14" s="121">
        <v>1</v>
      </c>
    </row>
  </sheetData>
  <dataValidations count="1">
    <dataValidation type="list" allowBlank="1" showInputMessage="1" showErrorMessage="1" sqref="AA6:AB6 Z2:AA2" xr:uid="{C6E9B920-DDEF-464F-AB21-FF0604920FBE}">
      <formula1>#REF!</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SŠ_VOŠ_RAP</vt: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Veronika Součková</dc:creator>
  <cp:lastModifiedBy>Barcalová Jitka</cp:lastModifiedBy>
  <dcterms:created xsi:type="dcterms:W3CDTF">2023-10-28T14:51:25Z</dcterms:created>
  <dcterms:modified xsi:type="dcterms:W3CDTF">2023-12-29T11:40:12Z</dcterms:modified>
</cp:coreProperties>
</file>