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rcz.sharepoint.com/sites/ZIVEL-M365-01_Ridiciskupina/Shared Documents/01_Ridici skupina/P01_P02_aktualizace_23_1_2025_revize_Ž4/"/>
    </mc:Choice>
  </mc:AlternateContent>
  <xr:revisionPtr revIDLastSave="27" documentId="13_ncr:1_{7C0DFE75-EBFA-48BD-B99D-3BA06C1B0097}" xr6:coauthVersionLast="47" xr6:coauthVersionMax="47" xr10:uidLastSave="{88582AA8-C79F-40D8-8DBE-6B66C8FC1E8A}"/>
  <bookViews>
    <workbookView xWindow="-109" yWindow="-109" windowWidth="26301" windowHeight="14305" xr2:uid="{C14501A6-89EE-4430-B20D-BA36249DDEC8}"/>
  </bookViews>
  <sheets>
    <sheet name="P2_Formulář žadatel" sheetId="7" r:id="rId1"/>
    <sheet name="číselníky žadatel" sheetId="5" state="hidden" r:id="rId2"/>
  </sheets>
  <definedNames>
    <definedName name="_Hlk180317889" localSheetId="0">'P2_Formulář žadatel'!$B$21</definedName>
    <definedName name="_xlnm.Print_Area" localSheetId="0">'P2_Formulář žadatel'!$A$1:$F$83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7" l="1"/>
  <c r="F28" i="7" l="1"/>
  <c r="G47" i="7" a="1"/>
  <c r="G47" i="7" s="1"/>
  <c r="G48" i="7" a="1"/>
  <c r="G48" i="7" s="1"/>
  <c r="C47" i="7"/>
  <c r="E47" i="7" s="1"/>
  <c r="C48" i="7"/>
  <c r="E48" i="7" s="1"/>
  <c r="G31" i="7" a="1"/>
  <c r="G31" i="7" s="1"/>
  <c r="G30" i="7" a="1"/>
  <c r="G30" i="7" s="1"/>
  <c r="G18" i="7" a="1"/>
  <c r="G18" i="7" s="1"/>
  <c r="C37" i="7"/>
  <c r="G37" i="7" s="1" a="1"/>
  <c r="G37" i="7" s="1"/>
  <c r="E35" i="7"/>
  <c r="G40" i="7" a="1"/>
  <c r="G40" i="7" s="1"/>
  <c r="B38" i="7"/>
  <c r="E38" i="7" s="1"/>
  <c r="G39" i="7" a="1"/>
  <c r="G39" i="7" s="1"/>
  <c r="G38" i="7" a="1"/>
  <c r="G38" i="7" s="1"/>
  <c r="G36" i="7" a="1"/>
  <c r="G36" i="7" s="1"/>
  <c r="G34" i="7" a="1"/>
  <c r="G34" i="7" s="1"/>
  <c r="G35" i="7" a="1"/>
  <c r="G35" i="7" s="1"/>
  <c r="G28" i="7" a="1"/>
  <c r="G28" i="7" s="1"/>
  <c r="G29" i="7" a="1"/>
  <c r="G29" i="7" s="1"/>
  <c r="D69" i="7"/>
  <c r="G25" i="7" a="1"/>
  <c r="G25" i="7" s="1"/>
  <c r="C56" i="7"/>
  <c r="C55" i="7"/>
  <c r="G49" i="7" l="1"/>
  <c r="G42" i="7" a="1"/>
  <c r="G42" i="7" s="1"/>
  <c r="E34" i="7"/>
  <c r="C57" i="7"/>
  <c r="B57" i="7"/>
  <c r="C60" i="7"/>
  <c r="E37" i="7"/>
  <c r="B44" i="7"/>
  <c r="E44" i="7" s="1"/>
  <c r="B41" i="7"/>
  <c r="E41" i="7" s="1"/>
  <c r="G27" i="7" a="1"/>
  <c r="G27" i="7" s="1"/>
  <c r="G26" i="7" a="1"/>
  <c r="G26" i="7" s="1"/>
  <c r="D76" i="7" l="1"/>
  <c r="B56" i="7"/>
  <c r="B55" i="7"/>
  <c r="F9" i="7"/>
  <c r="F59" i="7" s="1"/>
  <c r="F60" i="7" l="1" a="1"/>
  <c r="F60" i="7" s="1"/>
  <c r="H3" i="5"/>
  <c r="H2" i="5"/>
  <c r="E3" i="5"/>
  <c r="E4" i="5"/>
  <c r="E5" i="5"/>
  <c r="E6" i="5"/>
  <c r="E2" i="5"/>
  <c r="D71" i="7" l="1"/>
  <c r="D78" i="7"/>
  <c r="C61" i="7"/>
  <c r="G70" i="7" l="1"/>
  <c r="G7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Ševc Pavel</author>
  </authors>
  <commentList>
    <comment ref="A7" authorId="0" shapeId="0" xr:uid="{66D83998-3671-4A83-8F17-3E7CF7BBAE36}">
      <text>
        <r>
          <rPr>
            <b/>
            <sz val="10"/>
            <color indexed="81"/>
            <rFont val="Tahoma"/>
            <family val="2"/>
            <charset val="238"/>
          </rPr>
          <t>Nápověda: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Obce, města, kraje, příspěvkové organizace územních samosprávních celků a dobrovolné svazky obcí (právní forma 801, 804, 331, 771) uvedou účet u ČNB, kód banky 0710.
V případě příspěvkových organizací se dotace zasílá na bankovní účet zřizovatele</t>
        </r>
        <r>
          <rPr>
            <b/>
            <sz val="10"/>
            <color indexed="81"/>
            <rFont val="Tahoma"/>
            <family val="2"/>
            <charset val="238"/>
          </rPr>
          <t>.</t>
        </r>
      </text>
    </comment>
    <comment ref="A51" authorId="0" shapeId="0" xr:uid="{840AEE5F-DD6E-4471-8FB4-80E9D9A4A87C}">
      <text>
        <r>
          <rPr>
            <b/>
            <sz val="10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Tahoma"/>
            <family val="2"/>
            <charset val="238"/>
          </rPr>
          <t xml:space="preserve">Z popisu každé aktivity musí vyplývat, že daná aktivita:
1) Aktivita akce řeší nouzovou situaci v způsobenou povodněmi.
2) Nezakládá veřejnou podporu (prosté konstatování nestačí)
3) V případě kombinace aktivity 1 a 2 v rámci jednoho projektu se musí jednat o dvě různé budovy 
4) Uveďte identifikaci nemovitostí, které vstupují do projektu (jedná se o nemovitost která bude rekonstruována/ pronajímána. Příp. o pozemek, na který budou umístěna mobilní zařízení). Identifikace musí být provedena v úrovni nutné pro vyhledání v katastru nemovitostí.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<sst xmlns="http://schemas.openxmlformats.org/spreadsheetml/2006/main" count="138" uniqueCount="118">
  <si>
    <t xml:space="preserve">Příloha č. 2 - Formulář nahrazující DIS ZAD a projektový záměr </t>
  </si>
  <si>
    <t>I. Údaje o žadateli - sídlo žadatele, informace o statutárním zástupci</t>
  </si>
  <si>
    <t>IČ </t>
  </si>
  <si>
    <t>Název žadatele </t>
  </si>
  <si>
    <t>Adresa žadatele (ulice, č.p./č.o, obec, část obce, PSČ)</t>
  </si>
  <si>
    <t>Identifikátor datové schránky </t>
  </si>
  <si>
    <t>Číslo účtu </t>
  </si>
  <si>
    <t>Kód banky </t>
  </si>
  <si>
    <t>Právní forma</t>
  </si>
  <si>
    <t>Jméno stat. zástupce žadatele</t>
  </si>
  <si>
    <t>Datum narození stat. zástupce</t>
  </si>
  <si>
    <t>Telefon </t>
  </si>
  <si>
    <t>E-mail </t>
  </si>
  <si>
    <t>II. Údaje o projektu</t>
  </si>
  <si>
    <t>Název projektu:</t>
  </si>
  <si>
    <t>II. 1 Jaké aktivity budou v projektu realizovány - vyberte ANO/NE</t>
  </si>
  <si>
    <t>Název Aktivity</t>
  </si>
  <si>
    <t>ANO/NE</t>
  </si>
  <si>
    <t>A1: Příprava ubytovacích kapacit/prostor rekonstrukcí nebo údržbou</t>
  </si>
  <si>
    <t>A2: Pronájem mobilních/modulárních kapacit nebo jiného prostoru pro nouzové ubytování</t>
  </si>
  <si>
    <r>
      <t>A3: Příprava nouzových prostor pro vzdělávání</t>
    </r>
    <r>
      <rPr>
        <sz val="11"/>
        <rFont val="Calibri"/>
        <family val="2"/>
        <charset val="238"/>
        <scheme val="minor"/>
      </rPr>
      <t xml:space="preserve"> a školské služby</t>
    </r>
    <r>
      <rPr>
        <sz val="11"/>
        <color theme="1"/>
        <rFont val="Calibri"/>
        <family val="2"/>
        <charset val="238"/>
        <scheme val="minor"/>
      </rPr>
      <t xml:space="preserve"> rekonstrukcí nebo údržbou</t>
    </r>
  </si>
  <si>
    <r>
      <t>A4: Pronájem mobilních/modulárních nebo jiných prostor pro zajištění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vzdělávání a školských služeb</t>
    </r>
    <r>
      <rPr>
        <sz val="11"/>
        <color theme="1"/>
        <rFont val="Calibri"/>
        <family val="2"/>
        <charset val="238"/>
        <scheme val="minor"/>
      </rPr>
      <t xml:space="preserve"> (provoz školského zařízení)</t>
    </r>
  </si>
  <si>
    <t>II. 2 Jaké parametry bude projekt plnit - doplňte hodnotu dle vybrané aktivity</t>
  </si>
  <si>
    <t xml:space="preserve">Název parametru </t>
  </si>
  <si>
    <t>Jednotka</t>
  </si>
  <si>
    <t>Hodnota</t>
  </si>
  <si>
    <t>A1: Vytvořená kapacita pro ubytování v bytové jednotce (byt) - údržba, rekonstrukce</t>
  </si>
  <si>
    <t xml:space="preserve">počet (byty) </t>
  </si>
  <si>
    <t xml:space="preserve">A2: Pronájem mobilního / modulárního nebo jiného prostoru (byt) pro nouzové ubytování </t>
  </si>
  <si>
    <t xml:space="preserve">A3: Vytvořený prostor (rekonstrukce/údržba) pro zajištění vzdělávacích nebo jiných služeb veřejného (obecného) zájmu </t>
  </si>
  <si>
    <t>počet (zařízení = škol)</t>
  </si>
  <si>
    <t>A4: Pronájem mobilního / modulárního prostoru pro zajištění vzdělávacích nebo jiných služeb veřejného (obecného) zájmu</t>
  </si>
  <si>
    <t xml:space="preserve">A4: Pronájem klasického prostoru pro zajištění vzdělávacích nebo jiných služeb veřejného (obecného) zájmu </t>
  </si>
  <si>
    <t>II. 3 Výpočet maximální možné dotace</t>
  </si>
  <si>
    <t>Aktivita</t>
  </si>
  <si>
    <t>Limit na jednotku</t>
  </si>
  <si>
    <t>Počet</t>
  </si>
  <si>
    <t>Požadovaná výše dotace</t>
  </si>
  <si>
    <t>Maximální výše dotace</t>
  </si>
  <si>
    <t>A1: Počet ubytovaných osob</t>
  </si>
  <si>
    <t>A2: Počet ubytovaných osob</t>
  </si>
  <si>
    <t>A2: Počet měsíců</t>
  </si>
  <si>
    <t>A3: Počet podpořených škol</t>
  </si>
  <si>
    <t>A4: Počet podpořených škol</t>
  </si>
  <si>
    <t>A4: Počet tříd ve škole</t>
  </si>
  <si>
    <t>A4: Počet let nájmu</t>
  </si>
  <si>
    <t>Požadovaná částka dotace celkem:</t>
  </si>
  <si>
    <t>II. 4 Stručný popis všech plánovanových aktivit</t>
  </si>
  <si>
    <t>II. 5 Harmonogram akce</t>
  </si>
  <si>
    <t>Od</t>
  </si>
  <si>
    <t>Do</t>
  </si>
  <si>
    <t>Realizace akce</t>
  </si>
  <si>
    <t>Financování akce</t>
  </si>
  <si>
    <t>Předložení dokumentace k ZVA</t>
  </si>
  <si>
    <t>Lhůta pro dosažení účelu akce</t>
  </si>
  <si>
    <t>III. Investiční a neinvestiční bilance</t>
  </si>
  <si>
    <t>Počet obyvatel k 1.1.2024</t>
  </si>
  <si>
    <t>Kód formy</t>
  </si>
  <si>
    <t>% financování</t>
  </si>
  <si>
    <t>Vypočtená částka CZV:</t>
  </si>
  <si>
    <t>III.1 Nákladové řádky - neinvestiční</t>
  </si>
  <si>
    <t>Název položky</t>
  </si>
  <si>
    <t>Požadovaná částka</t>
  </si>
  <si>
    <t>5050 | Náklady na nákup materiálu (bez DHM)</t>
  </si>
  <si>
    <t>5073 | Náklady na nájemné</t>
  </si>
  <si>
    <t>5078 | Náklady na služby ostatní výše neuvedené</t>
  </si>
  <si>
    <t>5091 | Náklady obnovy stavebních objektů</t>
  </si>
  <si>
    <t>5159 | Jiné výše neuvedené náklady realizace projektu</t>
  </si>
  <si>
    <t>Celkem neinvestiční náklady</t>
  </si>
  <si>
    <t>Celkem</t>
  </si>
  <si>
    <t>Neinvestice kryté z dotace</t>
  </si>
  <si>
    <t>Neinvestice kryté z vlastních zdrojů</t>
  </si>
  <si>
    <t>III.2 Nákladové řádky - investiční</t>
  </si>
  <si>
    <t>6159 | Jiné výše neuvedené náklady realizace projektu</t>
  </si>
  <si>
    <t>6091 | Náklady obnovy stavebních objektů</t>
  </si>
  <si>
    <t>Celkem investiční náklady</t>
  </si>
  <si>
    <t>Investice kryté z dotace</t>
  </si>
  <si>
    <t>Investice kryté z vlastních zdrojů</t>
  </si>
  <si>
    <t>IV. Závěr</t>
  </si>
  <si>
    <t>Za žadatele vypracoval:</t>
  </si>
  <si>
    <t>Datum a čas:</t>
  </si>
  <si>
    <t>Podpis stat. zástupce a otisk razítka:</t>
  </si>
  <si>
    <t>Za Centrum pro regionální rozvoj ČR převzal:</t>
  </si>
  <si>
    <t>Podpis a otisk razítka:</t>
  </si>
  <si>
    <t>právní forma žadatele</t>
  </si>
  <si>
    <t>Neinvestiční bilance - náklady</t>
  </si>
  <si>
    <t>Investiční bilance náklady</t>
  </si>
  <si>
    <t>Investiční bilance - náklady</t>
  </si>
  <si>
    <t>Příspěvková org. zřízená ÚSC = OBCÍ</t>
  </si>
  <si>
    <t>331O</t>
  </si>
  <si>
    <t>5050</t>
  </si>
  <si>
    <t>Náklady na nákup materiálu (bez DHM)</t>
  </si>
  <si>
    <t>6091</t>
  </si>
  <si>
    <t>Náklady obnovy stavebních objektů</t>
  </si>
  <si>
    <t>Příspěvková org. zřízená ÚSC = KRAJEM</t>
  </si>
  <si>
    <t>331K</t>
  </si>
  <si>
    <t>5073</t>
  </si>
  <si>
    <t>Náklady na nájemné</t>
  </si>
  <si>
    <t>6159</t>
  </si>
  <si>
    <t>Jiné výše neuvedené náklady realizace projektu</t>
  </si>
  <si>
    <t>Školská právnická osoba</t>
  </si>
  <si>
    <t>5078</t>
  </si>
  <si>
    <t>Náklady na služby ostatní výše neuvedené</t>
  </si>
  <si>
    <t>Církve a náboženské společnosti</t>
  </si>
  <si>
    <t>5091</t>
  </si>
  <si>
    <t>Dobrovolný svazek obcí</t>
  </si>
  <si>
    <t>5159</t>
  </si>
  <si>
    <t>Obec</t>
  </si>
  <si>
    <t>Kraj</t>
  </si>
  <si>
    <t>Městská část, městský obvod</t>
  </si>
  <si>
    <t>PO zřízená zvláštním zákonem zapisovaná do veř.rejstříku</t>
  </si>
  <si>
    <t>A7: Dočasná náhrada za zničenou základní, krizovou infrastrukturu jako např. přemostění, lávka.</t>
  </si>
  <si>
    <t>počet (kus)</t>
  </si>
  <si>
    <t>A7: Počet kusů infrastruktury</t>
  </si>
  <si>
    <r>
      <t xml:space="preserve">A1:
A2:
A3:
A4:
</t>
    </r>
    <r>
      <rPr>
        <b/>
        <sz val="11"/>
        <rFont val="Calibri"/>
        <family val="2"/>
        <charset val="238"/>
        <scheme val="minor"/>
      </rPr>
      <t>A7:</t>
    </r>
  </si>
  <si>
    <t>A4: Samostatný pronájem speciálních výukových prostor</t>
  </si>
  <si>
    <t>A7: Dočasná náhrada za zničenou základní, krizovou infrastrukturu jako např. přemostění, lávka</t>
  </si>
  <si>
    <t>počet zajištěných prostor (= škol)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</si>
</sst>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  <numFmt numFmtId="165" formatCode="_-* #,##0.00\ _K_č_-;\-* #,##0.00\ _K_č_-;_-* &quot;-&quot;??\ _K_č_-;_-@_-"/>
    <numFmt numFmtId="166" formatCode="_-* #,##0.00\ [$Kč-405]_-;\-* #,##0.00\ [$Kč-405]_-;_-* &quot;-&quot;??\ [$Kč-405]_-;_-@_-"/>
    <numFmt numFmtId="167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1" fillId="3" borderId="7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left" vertical="center" wrapText="1"/>
    </xf>
    <xf numFmtId="0" fontId="0" fillId="4" borderId="0" xfId="0" applyFill="1"/>
    <xf numFmtId="0" fontId="0" fillId="3" borderId="7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6" borderId="0" xfId="0" applyFill="1"/>
    <xf numFmtId="0" fontId="0" fillId="9" borderId="1" xfId="0" applyFill="1" applyBorder="1" applyAlignment="1">
      <alignment horizontal="left" vertical="center" wrapText="1"/>
    </xf>
    <xf numFmtId="0" fontId="0" fillId="9" borderId="36" xfId="0" applyFill="1" applyBorder="1" applyAlignment="1">
      <alignment horizontal="left" vertical="center" wrapText="1"/>
    </xf>
    <xf numFmtId="44" fontId="0" fillId="7" borderId="15" xfId="0" applyNumberForma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14" fontId="0" fillId="7" borderId="1" xfId="0" applyNumberFormat="1" applyFill="1" applyBorder="1" applyAlignment="1">
      <alignment vertical="center"/>
    </xf>
    <xf numFmtId="14" fontId="0" fillId="7" borderId="10" xfId="0" applyNumberFormat="1" applyFill="1" applyBorder="1" applyAlignment="1">
      <alignment vertical="center"/>
    </xf>
    <xf numFmtId="0" fontId="0" fillId="0" borderId="0" xfId="0" applyAlignment="1">
      <alignment wrapText="1"/>
    </xf>
    <xf numFmtId="0" fontId="1" fillId="10" borderId="7" xfId="0" applyFont="1" applyFill="1" applyBorder="1" applyAlignment="1">
      <alignment vertical="center" wrapText="1"/>
    </xf>
    <xf numFmtId="0" fontId="0" fillId="10" borderId="23" xfId="0" applyFill="1" applyBorder="1" applyAlignment="1">
      <alignment horizontal="center"/>
    </xf>
    <xf numFmtId="165" fontId="12" fillId="0" borderId="0" xfId="0" applyNumberFormat="1" applyFont="1"/>
    <xf numFmtId="1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4" fontId="0" fillId="2" borderId="1" xfId="2" applyFon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1" fillId="10" borderId="19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9" fontId="0" fillId="7" borderId="8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vertical="center" wrapText="1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7" fillId="0" borderId="0" xfId="0" applyFont="1"/>
    <xf numFmtId="164" fontId="10" fillId="3" borderId="1" xfId="1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4" fontId="0" fillId="2" borderId="12" xfId="2" applyFont="1" applyFill="1" applyBorder="1" applyAlignment="1" applyProtection="1">
      <alignment horizontal="center" vertical="center"/>
      <protection locked="0"/>
    </xf>
    <xf numFmtId="0" fontId="0" fillId="8" borderId="20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64" fontId="10" fillId="9" borderId="1" xfId="1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44" fontId="0" fillId="7" borderId="10" xfId="2" applyFont="1" applyFill="1" applyBorder="1" applyAlignment="1">
      <alignment horizontal="center" vertical="center"/>
    </xf>
    <xf numFmtId="44" fontId="0" fillId="7" borderId="11" xfId="2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44" fontId="1" fillId="3" borderId="1" xfId="2" applyFont="1" applyFill="1" applyBorder="1" applyAlignment="1">
      <alignment horizontal="center" vertical="center"/>
    </xf>
    <xf numFmtId="44" fontId="1" fillId="3" borderId="8" xfId="2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44" fontId="0" fillId="2" borderId="1" xfId="2" applyFont="1" applyFill="1" applyBorder="1" applyAlignment="1" applyProtection="1">
      <alignment horizontal="center" vertical="center"/>
      <protection locked="0"/>
    </xf>
    <xf numFmtId="44" fontId="0" fillId="2" borderId="8" xfId="2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9" borderId="24" xfId="0" applyFill="1" applyBorder="1" applyAlignment="1" applyProtection="1">
      <alignment horizontal="left" vertical="center" wrapText="1"/>
      <protection locked="0"/>
    </xf>
    <xf numFmtId="0" fontId="0" fillId="9" borderId="22" xfId="0" applyFill="1" applyBorder="1" applyAlignment="1" applyProtection="1">
      <alignment horizontal="left" vertical="center" wrapText="1"/>
      <protection locked="0"/>
    </xf>
    <xf numFmtId="0" fontId="0" fillId="9" borderId="19" xfId="0" applyFill="1" applyBorder="1" applyAlignment="1" applyProtection="1">
      <alignment horizontal="left" vertical="center" wrapText="1"/>
      <protection locked="0"/>
    </xf>
    <xf numFmtId="44" fontId="0" fillId="2" borderId="21" xfId="2" applyFont="1" applyFill="1" applyBorder="1" applyAlignment="1" applyProtection="1">
      <alignment horizontal="center" vertical="center" wrapText="1"/>
      <protection locked="0"/>
    </xf>
    <xf numFmtId="44" fontId="0" fillId="2" borderId="22" xfId="2" applyFont="1" applyFill="1" applyBorder="1" applyAlignment="1" applyProtection="1">
      <alignment horizontal="center" vertical="center" wrapText="1"/>
      <protection locked="0"/>
    </xf>
    <xf numFmtId="44" fontId="0" fillId="2" borderId="23" xfId="2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6" fontId="0" fillId="11" borderId="1" xfId="1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166" fontId="0" fillId="7" borderId="10" xfId="1" applyNumberFormat="1" applyFont="1" applyFill="1" applyBorder="1" applyAlignment="1">
      <alignment horizontal="center" vertical="center"/>
    </xf>
    <xf numFmtId="14" fontId="0" fillId="7" borderId="29" xfId="0" applyNumberFormat="1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167" fontId="0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4" fontId="0" fillId="2" borderId="21" xfId="0" applyNumberFormat="1" applyFill="1" applyBorder="1" applyAlignment="1" applyProtection="1">
      <alignment horizontal="center" vertical="center"/>
      <protection locked="0"/>
    </xf>
    <xf numFmtId="14" fontId="0" fillId="2" borderId="22" xfId="0" applyNumberFormat="1" applyFill="1" applyBorder="1" applyAlignment="1" applyProtection="1">
      <alignment horizontal="center" vertical="center"/>
      <protection locked="0"/>
    </xf>
    <xf numFmtId="14" fontId="0" fillId="2" borderId="23" xfId="0" applyNumberFormat="1" applyFill="1" applyBorder="1" applyAlignment="1" applyProtection="1">
      <alignment horizontal="center" vertical="center"/>
      <protection locked="0"/>
    </xf>
    <xf numFmtId="14" fontId="0" fillId="7" borderId="21" xfId="0" applyNumberFormat="1" applyFill="1" applyBorder="1" applyAlignment="1">
      <alignment horizontal="center" vertical="center" wrapText="1"/>
    </xf>
    <xf numFmtId="14" fontId="0" fillId="7" borderId="22" xfId="0" applyNumberFormat="1" applyFill="1" applyBorder="1" applyAlignment="1">
      <alignment horizontal="center" vertical="center" wrapText="1"/>
    </xf>
    <xf numFmtId="14" fontId="0" fillId="7" borderId="23" xfId="0" applyNumberFormat="1" applyFill="1" applyBorder="1" applyAlignment="1">
      <alignment horizontal="center" vertical="center" wrapText="1"/>
    </xf>
    <xf numFmtId="44" fontId="0" fillId="3" borderId="1" xfId="2" applyFont="1" applyFill="1" applyBorder="1" applyAlignment="1">
      <alignment horizontal="center" vertical="center"/>
    </xf>
    <xf numFmtId="44" fontId="0" fillId="3" borderId="8" xfId="2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43" fontId="10" fillId="9" borderId="1" xfId="1" applyFont="1" applyFill="1" applyBorder="1" applyAlignment="1">
      <alignment horizontal="center" vertical="center" wrapText="1"/>
    </xf>
    <xf numFmtId="44" fontId="0" fillId="9" borderId="1" xfId="2" applyFont="1" applyFill="1" applyBorder="1" applyAlignment="1">
      <alignment horizontal="center" vertical="center"/>
    </xf>
    <xf numFmtId="44" fontId="0" fillId="2" borderId="36" xfId="2" applyFont="1" applyFill="1" applyBorder="1" applyAlignment="1" applyProtection="1">
      <alignment horizontal="center" vertical="center"/>
      <protection locked="0"/>
    </xf>
    <xf numFmtId="44" fontId="0" fillId="2" borderId="35" xfId="2" applyFont="1" applyFill="1" applyBorder="1" applyAlignment="1" applyProtection="1">
      <alignment horizontal="center" vertical="center"/>
      <protection locked="0"/>
    </xf>
    <xf numFmtId="44" fontId="0" fillId="2" borderId="12" xfId="2" applyFont="1" applyFill="1" applyBorder="1" applyAlignment="1" applyProtection="1">
      <alignment horizontal="center" vertical="center"/>
      <protection locked="0"/>
    </xf>
    <xf numFmtId="44" fontId="0" fillId="9" borderId="21" xfId="2" applyFont="1" applyFill="1" applyBorder="1" applyAlignment="1">
      <alignment horizontal="center" vertical="center"/>
    </xf>
    <xf numFmtId="44" fontId="0" fillId="9" borderId="22" xfId="2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44" fontId="0" fillId="3" borderId="2" xfId="2" applyFont="1" applyFill="1" applyBorder="1" applyAlignment="1">
      <alignment horizontal="center" vertical="center"/>
    </xf>
    <xf numFmtId="44" fontId="0" fillId="3" borderId="32" xfId="2" applyFont="1" applyFill="1" applyBorder="1" applyAlignment="1">
      <alignment horizontal="center" vertical="center"/>
    </xf>
    <xf numFmtId="44" fontId="0" fillId="3" borderId="38" xfId="2" applyFont="1" applyFill="1" applyBorder="1" applyAlignment="1">
      <alignment horizontal="center" vertical="center"/>
    </xf>
    <xf numFmtId="44" fontId="0" fillId="3" borderId="40" xfId="2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0" fillId="8" borderId="1" xfId="0" applyFill="1" applyBorder="1" applyAlignment="1" applyProtection="1">
      <alignment horizontal="left"/>
      <protection locked="0"/>
    </xf>
    <xf numFmtId="14" fontId="0" fillId="2" borderId="21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44" fontId="0" fillId="9" borderId="21" xfId="2" applyFont="1" applyFill="1" applyBorder="1" applyAlignment="1">
      <alignment horizontal="center"/>
    </xf>
    <xf numFmtId="44" fontId="0" fillId="9" borderId="23" xfId="2" applyFont="1" applyFill="1" applyBorder="1" applyAlignment="1">
      <alignment horizontal="center"/>
    </xf>
    <xf numFmtId="44" fontId="0" fillId="9" borderId="8" xfId="2" applyFont="1" applyFill="1" applyBorder="1" applyAlignment="1">
      <alignment horizontal="center" vertical="center"/>
    </xf>
  </cellXfs>
  <cellStyles count="3">
    <cellStyle name="Čárka" xfId="1" builtinId="3"/>
    <cellStyle name="Měna" xfId="2" builtinId="4"/>
    <cellStyle name="Normální" xfId="0" builtinId="0"/>
  </cellStyles>
  <dxfs count="1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DB0E-3E0F-4450-BA9C-6AD02B1A12FC}">
  <dimension ref="A1:G83"/>
  <sheetViews>
    <sheetView tabSelected="1" view="pageBreakPreview" zoomScaleNormal="100" zoomScaleSheetLayoutView="100" workbookViewId="0">
      <selection activeCell="B5" sqref="B5:F5"/>
    </sheetView>
  </sheetViews>
  <sheetFormatPr defaultColWidth="9" defaultRowHeight="14.3" outlineLevelRow="1" x14ac:dyDescent="0.25"/>
  <cols>
    <col min="1" max="1" width="30.375" style="4" customWidth="1"/>
    <col min="2" max="2" width="13.875" customWidth="1"/>
    <col min="3" max="3" width="8.875" customWidth="1"/>
    <col min="4" max="4" width="20" customWidth="1"/>
    <col min="5" max="5" width="12.875" customWidth="1"/>
    <col min="6" max="6" width="12.875" bestFit="1" customWidth="1"/>
    <col min="7" max="7" width="37" customWidth="1"/>
  </cols>
  <sheetData>
    <row r="1" spans="1:7" ht="24.45" thickBot="1" x14ac:dyDescent="0.45">
      <c r="A1" s="181" t="s">
        <v>0</v>
      </c>
      <c r="B1" s="181"/>
      <c r="C1" s="181"/>
      <c r="D1" s="181"/>
      <c r="E1" s="181"/>
      <c r="F1" s="181"/>
    </row>
    <row r="2" spans="1:7" s="41" customFormat="1" ht="20.05" customHeight="1" thickBot="1" x14ac:dyDescent="0.4">
      <c r="A2" s="60" t="s">
        <v>1</v>
      </c>
      <c r="B2" s="61"/>
      <c r="C2" s="61"/>
      <c r="D2" s="61"/>
      <c r="E2" s="61"/>
      <c r="F2" s="62"/>
    </row>
    <row r="3" spans="1:7" x14ac:dyDescent="0.25">
      <c r="A3" s="2" t="s">
        <v>2</v>
      </c>
      <c r="B3" s="164"/>
      <c r="C3" s="165"/>
      <c r="D3" s="165"/>
      <c r="E3" s="165"/>
      <c r="F3" s="166"/>
    </row>
    <row r="4" spans="1:7" x14ac:dyDescent="0.25">
      <c r="A4" s="2" t="s">
        <v>3</v>
      </c>
      <c r="B4" s="164"/>
      <c r="C4" s="165"/>
      <c r="D4" s="165"/>
      <c r="E4" s="165"/>
      <c r="F4" s="166"/>
    </row>
    <row r="5" spans="1:7" ht="28.55" x14ac:dyDescent="0.25">
      <c r="A5" s="2" t="s">
        <v>4</v>
      </c>
      <c r="B5" s="182"/>
      <c r="C5" s="183"/>
      <c r="D5" s="183"/>
      <c r="E5" s="183"/>
      <c r="F5" s="184"/>
    </row>
    <row r="6" spans="1:7" x14ac:dyDescent="0.25">
      <c r="A6" s="2" t="s">
        <v>5</v>
      </c>
      <c r="B6" s="164"/>
      <c r="C6" s="165"/>
      <c r="D6" s="165"/>
      <c r="E6" s="165"/>
      <c r="F6" s="166"/>
    </row>
    <row r="7" spans="1:7" x14ac:dyDescent="0.25">
      <c r="A7" s="2" t="s">
        <v>6</v>
      </c>
      <c r="B7" s="164"/>
      <c r="C7" s="165"/>
      <c r="D7" s="165"/>
      <c r="E7" s="165"/>
      <c r="F7" s="166"/>
      <c r="G7" s="1"/>
    </row>
    <row r="8" spans="1:7" x14ac:dyDescent="0.25">
      <c r="A8" s="25" t="s">
        <v>7</v>
      </c>
      <c r="B8" s="164"/>
      <c r="C8" s="165"/>
      <c r="D8" s="165"/>
      <c r="E8" s="165"/>
      <c r="F8" s="166"/>
    </row>
    <row r="9" spans="1:7" x14ac:dyDescent="0.25">
      <c r="A9" s="2" t="s">
        <v>8</v>
      </c>
      <c r="B9" s="179"/>
      <c r="C9" s="179"/>
      <c r="D9" s="179"/>
      <c r="E9" s="179"/>
      <c r="F9" s="26" t="str">
        <f>IF(B9="","",VLOOKUP(B9,'číselníky žadatel'!A1:B10,2,FALSE))</f>
        <v/>
      </c>
    </row>
    <row r="10" spans="1:7" x14ac:dyDescent="0.25">
      <c r="A10" s="2" t="s">
        <v>9</v>
      </c>
      <c r="B10" s="164"/>
      <c r="C10" s="165"/>
      <c r="D10" s="165"/>
      <c r="E10" s="165"/>
      <c r="F10" s="166"/>
    </row>
    <row r="11" spans="1:7" x14ac:dyDescent="0.25">
      <c r="A11" s="2" t="s">
        <v>10</v>
      </c>
      <c r="B11" s="180"/>
      <c r="C11" s="165"/>
      <c r="D11" s="165"/>
      <c r="E11" s="165"/>
      <c r="F11" s="166"/>
    </row>
    <row r="12" spans="1:7" x14ac:dyDescent="0.25">
      <c r="A12" s="2" t="s">
        <v>11</v>
      </c>
      <c r="B12" s="164"/>
      <c r="C12" s="165"/>
      <c r="D12" s="165"/>
      <c r="E12" s="165"/>
      <c r="F12" s="166"/>
    </row>
    <row r="13" spans="1:7" ht="14.95" thickBot="1" x14ac:dyDescent="0.3">
      <c r="A13" s="2" t="s">
        <v>12</v>
      </c>
      <c r="B13" s="164"/>
      <c r="C13" s="165"/>
      <c r="D13" s="165"/>
      <c r="E13" s="165"/>
      <c r="F13" s="166"/>
    </row>
    <row r="14" spans="1:7" s="41" customFormat="1" ht="20.05" customHeight="1" thickBot="1" x14ac:dyDescent="0.4">
      <c r="A14" s="60" t="s">
        <v>13</v>
      </c>
      <c r="B14" s="61"/>
      <c r="C14" s="61"/>
      <c r="D14" s="61"/>
      <c r="E14" s="61"/>
      <c r="F14" s="62"/>
    </row>
    <row r="15" spans="1:7" ht="14.95" thickBot="1" x14ac:dyDescent="0.3">
      <c r="A15" s="3" t="s">
        <v>14</v>
      </c>
      <c r="B15" s="167"/>
      <c r="C15" s="168"/>
      <c r="D15" s="168"/>
      <c r="E15" s="168"/>
      <c r="F15" s="169"/>
    </row>
    <row r="16" spans="1:7" s="41" customFormat="1" ht="20.05" customHeight="1" x14ac:dyDescent="0.35">
      <c r="A16" s="170" t="s">
        <v>15</v>
      </c>
      <c r="B16" s="171"/>
      <c r="C16" s="171"/>
      <c r="D16" s="171"/>
      <c r="E16" s="171"/>
      <c r="F16" s="172"/>
    </row>
    <row r="17" spans="1:7" ht="16.3" x14ac:dyDescent="0.25">
      <c r="A17" s="173" t="s">
        <v>16</v>
      </c>
      <c r="B17" s="174"/>
      <c r="C17" s="174"/>
      <c r="D17" s="174"/>
      <c r="E17" s="175"/>
      <c r="F17" s="9" t="s">
        <v>17</v>
      </c>
    </row>
    <row r="18" spans="1:7" x14ac:dyDescent="0.25">
      <c r="A18" s="157" t="s">
        <v>18</v>
      </c>
      <c r="B18" s="158"/>
      <c r="C18" s="158"/>
      <c r="D18" s="158"/>
      <c r="E18" s="159"/>
      <c r="F18" s="32"/>
      <c r="G18" s="21" t="str" cm="1">
        <f t="array" ref="G18:G22">IF(ISBLANK(F18:F22),"← doplň ANO/NE","")</f>
        <v>← doplň ANO/NE</v>
      </c>
    </row>
    <row r="19" spans="1:7" x14ac:dyDescent="0.25">
      <c r="A19" s="157" t="s">
        <v>19</v>
      </c>
      <c r="B19" s="158"/>
      <c r="C19" s="158"/>
      <c r="D19" s="158"/>
      <c r="E19" s="159"/>
      <c r="F19" s="32"/>
      <c r="G19" s="21" t="str">
        <v>← doplň ANO/NE</v>
      </c>
    </row>
    <row r="20" spans="1:7" x14ac:dyDescent="0.25">
      <c r="A20" s="157" t="s">
        <v>20</v>
      </c>
      <c r="B20" s="158"/>
      <c r="C20" s="158"/>
      <c r="D20" s="158"/>
      <c r="E20" s="159"/>
      <c r="F20" s="32"/>
      <c r="G20" s="21" t="str">
        <v>← doplň ANO/NE</v>
      </c>
    </row>
    <row r="21" spans="1:7" ht="33.799999999999997" customHeight="1" x14ac:dyDescent="0.25">
      <c r="A21" s="157" t="s">
        <v>21</v>
      </c>
      <c r="B21" s="158"/>
      <c r="C21" s="158"/>
      <c r="D21" s="158"/>
      <c r="E21" s="159"/>
      <c r="F21" s="32"/>
      <c r="G21" s="21" t="str">
        <v>← doplň ANO/NE</v>
      </c>
    </row>
    <row r="22" spans="1:7" ht="33.799999999999997" customHeight="1" thickBot="1" x14ac:dyDescent="0.3">
      <c r="A22" s="176" t="s">
        <v>111</v>
      </c>
      <c r="B22" s="177"/>
      <c r="C22" s="177"/>
      <c r="D22" s="177"/>
      <c r="E22" s="178"/>
      <c r="F22" s="46"/>
      <c r="G22" s="21" t="str">
        <v>← doplň ANO/NE</v>
      </c>
    </row>
    <row r="23" spans="1:7" s="41" customFormat="1" ht="20.05" customHeight="1" thickBot="1" x14ac:dyDescent="0.4">
      <c r="A23" s="124" t="s">
        <v>22</v>
      </c>
      <c r="B23" s="125"/>
      <c r="C23" s="125"/>
      <c r="D23" s="125"/>
      <c r="E23" s="125"/>
      <c r="F23" s="126"/>
    </row>
    <row r="24" spans="1:7" ht="16.3" x14ac:dyDescent="0.3">
      <c r="A24" s="160" t="s">
        <v>23</v>
      </c>
      <c r="B24" s="161"/>
      <c r="C24" s="161"/>
      <c r="D24" s="8" t="s">
        <v>24</v>
      </c>
      <c r="E24" s="162" t="s">
        <v>25</v>
      </c>
      <c r="F24" s="163"/>
    </row>
    <row r="25" spans="1:7" ht="29.25" customHeight="1" x14ac:dyDescent="0.25">
      <c r="A25" s="135" t="s">
        <v>26</v>
      </c>
      <c r="B25" s="136"/>
      <c r="C25" s="136"/>
      <c r="D25" s="6" t="s">
        <v>27</v>
      </c>
      <c r="E25" s="145"/>
      <c r="F25" s="146"/>
      <c r="G25" s="21" t="str" cm="1">
        <f t="array" ref="G25">_xlfn.IFS(F18="","",F18="NE",IF(E25="NR","","← vyplň NR"),F18="ANO",IF(E25="","← vyplň hodnotu",""))</f>
        <v/>
      </c>
    </row>
    <row r="26" spans="1:7" ht="32.299999999999997" customHeight="1" x14ac:dyDescent="0.25">
      <c r="A26" s="135" t="s">
        <v>28</v>
      </c>
      <c r="B26" s="136"/>
      <c r="C26" s="136"/>
      <c r="D26" s="6" t="s">
        <v>27</v>
      </c>
      <c r="E26" s="145"/>
      <c r="F26" s="146"/>
      <c r="G26" s="20" t="str" cm="1">
        <f t="array" ref="G26">_xlfn.IFS(F19="","",F19="NE",IF(E26="NR","","← vyplň NR"),F19="ANO",IF(E26="","← vyplň hodnotu",""))</f>
        <v/>
      </c>
    </row>
    <row r="27" spans="1:7" ht="34.65" customHeight="1" x14ac:dyDescent="0.25">
      <c r="A27" s="135" t="s">
        <v>29</v>
      </c>
      <c r="B27" s="136"/>
      <c r="C27" s="136"/>
      <c r="D27" s="7" t="s">
        <v>30</v>
      </c>
      <c r="E27" s="145"/>
      <c r="F27" s="146"/>
      <c r="G27" s="21" t="str" cm="1">
        <f t="array" ref="G27">_xlfn.IFS(F20="","",F20="NE",IF(E27="NR","","← vyplň NR"),F20="ANO",IF(E27="","← vyplň hodnotu",""))</f>
        <v/>
      </c>
    </row>
    <row r="28" spans="1:7" ht="37.4" customHeight="1" x14ac:dyDescent="0.25">
      <c r="A28" s="136" t="s">
        <v>31</v>
      </c>
      <c r="B28" s="136"/>
      <c r="C28" s="147"/>
      <c r="D28" s="7" t="s">
        <v>30</v>
      </c>
      <c r="E28" s="29"/>
      <c r="F28" s="152">
        <f>IFERROR(E28+E29+E30,"NR")</f>
        <v>0</v>
      </c>
      <c r="G28" s="21" t="str" cm="1">
        <f t="array" ref="G28">_xlfn.IFS(F21="","",F21="NE",IF(E28="NR","","← vyplň NR"),F21="ANO",IF(E28="","← vyplň hodnotu",""))</f>
        <v/>
      </c>
    </row>
    <row r="29" spans="1:7" ht="36.700000000000003" customHeight="1" x14ac:dyDescent="0.25">
      <c r="A29" s="135" t="s">
        <v>32</v>
      </c>
      <c r="B29" s="136"/>
      <c r="C29" s="136"/>
      <c r="D29" s="7" t="s">
        <v>117</v>
      </c>
      <c r="E29" s="29"/>
      <c r="F29" s="153"/>
      <c r="G29" s="21" t="str" cm="1">
        <f t="array" ref="G29">_xlfn.IFS(F21="","",F21="NE",IF(E29="NR","","← vyplň NR"),F21="ANO",IF(E29="","← vyplň hodnotu",""))</f>
        <v/>
      </c>
    </row>
    <row r="30" spans="1:7" ht="36.700000000000003" customHeight="1" x14ac:dyDescent="0.25">
      <c r="A30" s="148" t="s">
        <v>115</v>
      </c>
      <c r="B30" s="149"/>
      <c r="C30" s="149"/>
      <c r="D30" s="49" t="s">
        <v>117</v>
      </c>
      <c r="E30" s="47"/>
      <c r="F30" s="154"/>
      <c r="G30" s="21" t="str" cm="1">
        <f t="array" ref="G30">_xlfn.IFS(F21="","",F21="NE",IF(E30="NR","","← vyplň NR"),F21="ANO",IF(E30="","← vyplň hodnotu",""))</f>
        <v/>
      </c>
    </row>
    <row r="31" spans="1:7" ht="36.700000000000003" customHeight="1" thickBot="1" x14ac:dyDescent="0.3">
      <c r="A31" s="150" t="s">
        <v>116</v>
      </c>
      <c r="B31" s="151"/>
      <c r="C31" s="151"/>
      <c r="D31" s="50" t="s">
        <v>112</v>
      </c>
      <c r="E31" s="155"/>
      <c r="F31" s="156"/>
      <c r="G31" s="21" t="str" cm="1">
        <f t="array" ref="G31">_xlfn.IFS(F22="","",F22="NE",IF(E31="NR","","← vyplň NR"),F22="ANO",IF(E31="","← vyplň hodnotu",""))</f>
        <v/>
      </c>
    </row>
    <row r="32" spans="1:7" s="41" customFormat="1" ht="20.05" customHeight="1" thickBot="1" x14ac:dyDescent="0.4">
      <c r="A32" s="124" t="s">
        <v>33</v>
      </c>
      <c r="B32" s="125"/>
      <c r="C32" s="125"/>
      <c r="D32" s="125"/>
      <c r="E32" s="137"/>
      <c r="F32" s="126"/>
    </row>
    <row r="33" spans="1:7" ht="28.55" x14ac:dyDescent="0.25">
      <c r="A33" s="10" t="s">
        <v>34</v>
      </c>
      <c r="B33" s="11" t="s">
        <v>35</v>
      </c>
      <c r="C33" s="11" t="s">
        <v>36</v>
      </c>
      <c r="D33" s="11" t="s">
        <v>37</v>
      </c>
      <c r="E33" s="138" t="s">
        <v>38</v>
      </c>
      <c r="F33" s="139"/>
      <c r="G33" s="21"/>
    </row>
    <row r="34" spans="1:7" ht="16.5" customHeight="1" x14ac:dyDescent="0.25">
      <c r="A34" s="17" t="s">
        <v>39</v>
      </c>
      <c r="B34" s="48">
        <v>250000</v>
      </c>
      <c r="C34" s="29"/>
      <c r="D34" s="30"/>
      <c r="E34" s="185">
        <f>IFERROR(C34*B34,"")</f>
        <v>0</v>
      </c>
      <c r="F34" s="186"/>
      <c r="G34" s="20" t="str" cm="1">
        <f t="array" ref="G34">_xlfn.IFS(F18="","",F18="NE",IF(C34="","← vyplň počet NR",IF(D34="","","")),F18="ANO",IF(C34="","← vyplň počet",IF(D34="","← vyplň výši dotace","")))</f>
        <v/>
      </c>
    </row>
    <row r="35" spans="1:7" x14ac:dyDescent="0.25">
      <c r="A35" s="5" t="s">
        <v>40</v>
      </c>
      <c r="B35" s="140">
        <v>10000</v>
      </c>
      <c r="C35" s="29"/>
      <c r="D35" s="130"/>
      <c r="E35" s="141">
        <f>IFERROR(C35*C36*B35,"")</f>
        <v>0</v>
      </c>
      <c r="F35" s="142"/>
      <c r="G35" s="20" t="str" cm="1">
        <f t="array" ref="G35">_xlfn.IFS(F19="","",F19="NE",IF(C35="","← vyplň počet osob NR",IF(C36="","← vyplň počet měsíců 0","")),F19="ANO",IF(C35="","← vyplň počet osob",IF(C36="","← vyplň počet měsíců","")))</f>
        <v/>
      </c>
    </row>
    <row r="36" spans="1:7" x14ac:dyDescent="0.25">
      <c r="A36" s="5" t="s">
        <v>41</v>
      </c>
      <c r="B36" s="140"/>
      <c r="C36" s="29"/>
      <c r="D36" s="132"/>
      <c r="E36" s="143"/>
      <c r="F36" s="144"/>
      <c r="G36" s="20" t="str" cm="1">
        <f t="array" ref="G36">_xlfn.IFS(C36="NR","",C36=0,"",C36&gt;0,IF(D35="","← vyplň výši dotace",""))</f>
        <v/>
      </c>
    </row>
    <row r="37" spans="1:7" x14ac:dyDescent="0.25">
      <c r="A37" s="17" t="s">
        <v>42</v>
      </c>
      <c r="B37" s="48">
        <v>10000000</v>
      </c>
      <c r="C37" s="44">
        <f>E27</f>
        <v>0</v>
      </c>
      <c r="D37" s="30"/>
      <c r="E37" s="129">
        <f>IFERROR(B37*C37,"")</f>
        <v>0</v>
      </c>
      <c r="F37" s="187"/>
      <c r="G37" s="20" t="str" cm="1">
        <f t="array" ref="G37">_xlfn.IFS(F20="","",F20="NE",IF(C37="","← vyplň počet NR",IF(D37="","","")),F20="ANO",IF(C37="","← vyplň počet",IF(D37="","← vyplň výši dotace","")))</f>
        <v/>
      </c>
    </row>
    <row r="38" spans="1:7" ht="14.3" customHeight="1" x14ac:dyDescent="0.25">
      <c r="A38" s="5" t="s">
        <v>43</v>
      </c>
      <c r="B38" s="127" t="str">
        <f>IF(C39="","uveďte počet tříd a let nájmu",IF(C39&lt;=5,9000000,15000000))</f>
        <v>uveďte počet tříd a let nájmu</v>
      </c>
      <c r="C38" s="29"/>
      <c r="D38" s="130"/>
      <c r="E38" s="118" t="str">
        <f>IFERROR(B38*C40,"")</f>
        <v/>
      </c>
      <c r="F38" s="118"/>
      <c r="G38" s="20" t="str" cm="1">
        <f t="array" ref="G38">_xlfn.IFS(F21="","",F21="NE",IF(C38="","← vyplň počet škol NR",""),F21="ANO",IF(C38="","← vyplň počet škol 1",""))</f>
        <v/>
      </c>
    </row>
    <row r="39" spans="1:7" x14ac:dyDescent="0.25">
      <c r="A39" s="5" t="s">
        <v>44</v>
      </c>
      <c r="B39" s="127"/>
      <c r="C39" s="29"/>
      <c r="D39" s="131"/>
      <c r="E39" s="118"/>
      <c r="F39" s="118"/>
      <c r="G39" s="20" t="str" cm="1">
        <f t="array" ref="G39">_xlfn.IFS(F21="","",F21="NE",IF(C39="","← vyplň počet tříd NR",""),F21="ANO",IF(C39="","← vyplň počet tříd",""))</f>
        <v/>
      </c>
    </row>
    <row r="40" spans="1:7" x14ac:dyDescent="0.25">
      <c r="A40" s="12" t="s">
        <v>45</v>
      </c>
      <c r="B40" s="127"/>
      <c r="C40" s="31"/>
      <c r="D40" s="132"/>
      <c r="E40" s="118"/>
      <c r="F40" s="118"/>
      <c r="G40" s="20" t="str" cm="1">
        <f t="array" ref="G40">_xlfn.IFS(F21="","",F21="NE",IF(C40="","← vyplň počet let NR",""),F21="ANO",IF(C40="","← vyplň počet let",IF(D38="","←  vyplň výši dotace","")))</f>
        <v/>
      </c>
    </row>
    <row r="41" spans="1:7" outlineLevel="1" x14ac:dyDescent="0.25">
      <c r="A41" s="17" t="s">
        <v>43</v>
      </c>
      <c r="B41" s="128" t="str">
        <f>IF(C42="","uveďte počet tříd a let nájmu",IF(C42&lt;=5,9000000,15000000))</f>
        <v>uveďte počet tříd a let nájmu</v>
      </c>
      <c r="C41" s="31"/>
      <c r="D41" s="130"/>
      <c r="E41" s="129" t="str">
        <f>IFERROR(B41*C43,"")</f>
        <v/>
      </c>
      <c r="F41" s="129"/>
    </row>
    <row r="42" spans="1:7" outlineLevel="1" x14ac:dyDescent="0.25">
      <c r="A42" s="17" t="s">
        <v>44</v>
      </c>
      <c r="B42" s="128"/>
      <c r="C42" s="31"/>
      <c r="D42" s="131"/>
      <c r="E42" s="129"/>
      <c r="F42" s="129"/>
      <c r="G42" s="20" t="str" cm="1">
        <f t="array" ref="G42">IFERROR(_xlfn.IFS(F21="","",F21="NE","",F21="ANO",IF(C38+C41+C44&lt;F28,"← pokračuj ve vyplňování",IF(C38+C41+C44&gt;F28,"← chyba",""))),"")</f>
        <v/>
      </c>
    </row>
    <row r="43" spans="1:7" outlineLevel="1" x14ac:dyDescent="0.25">
      <c r="A43" s="18" t="s">
        <v>45</v>
      </c>
      <c r="B43" s="128"/>
      <c r="C43" s="31"/>
      <c r="D43" s="132"/>
      <c r="E43" s="129"/>
      <c r="F43" s="129"/>
    </row>
    <row r="44" spans="1:7" outlineLevel="1" x14ac:dyDescent="0.25">
      <c r="A44" s="5" t="s">
        <v>43</v>
      </c>
      <c r="B44" s="127" t="str">
        <f>IF(C45="","uveďte počet tříd a let nájmu",IF(C45&lt;=5,9000000,15000000))</f>
        <v>uveďte počet tříd a let nájmu</v>
      </c>
      <c r="C44" s="31"/>
      <c r="D44" s="130"/>
      <c r="E44" s="118" t="str">
        <f>IFERROR(B44*C46,"")</f>
        <v/>
      </c>
      <c r="F44" s="118"/>
    </row>
    <row r="45" spans="1:7" outlineLevel="1" x14ac:dyDescent="0.25">
      <c r="A45" s="5" t="s">
        <v>44</v>
      </c>
      <c r="B45" s="127"/>
      <c r="C45" s="31"/>
      <c r="D45" s="131"/>
      <c r="E45" s="118"/>
      <c r="F45" s="118"/>
    </row>
    <row r="46" spans="1:7" outlineLevel="1" x14ac:dyDescent="0.25">
      <c r="A46" s="12" t="s">
        <v>45</v>
      </c>
      <c r="B46" s="127"/>
      <c r="C46" s="31"/>
      <c r="D46" s="132"/>
      <c r="E46" s="118"/>
      <c r="F46" s="118"/>
    </row>
    <row r="47" spans="1:7" ht="28.55" x14ac:dyDescent="0.25">
      <c r="A47" s="51" t="s">
        <v>115</v>
      </c>
      <c r="B47" s="48">
        <v>9000000</v>
      </c>
      <c r="C47" s="44">
        <f>E30</f>
        <v>0</v>
      </c>
      <c r="D47" s="45"/>
      <c r="E47" s="133">
        <f>IFERROR(B47*C47,"")</f>
        <v>0</v>
      </c>
      <c r="F47" s="134"/>
      <c r="G47" s="21" t="str" cm="1">
        <f t="array" ref="G47">_xlfn.IFS(F21="","",F21="NE",IF(D47="","",""),F21="ANO",IF(D47="","← vyplň výši dotace",""))</f>
        <v/>
      </c>
    </row>
    <row r="48" spans="1:7" ht="14.95" thickBot="1" x14ac:dyDescent="0.3">
      <c r="A48" s="52" t="s">
        <v>113</v>
      </c>
      <c r="B48" s="42">
        <v>10000000</v>
      </c>
      <c r="C48" s="44">
        <f>E31</f>
        <v>0</v>
      </c>
      <c r="D48" s="45"/>
      <c r="E48" s="118">
        <f>IFERROR(B48*C48,"")</f>
        <v>0</v>
      </c>
      <c r="F48" s="119"/>
      <c r="G48" s="20" t="str" cm="1">
        <f t="array" ref="G48">_xlfn.IFS(F22="","",F22="NE",IF(D48="","",""),F22="ANO",IF(D48="","← vyplň výši dotace",""))</f>
        <v/>
      </c>
    </row>
    <row r="49" spans="1:7" ht="15.8" customHeight="1" thickBot="1" x14ac:dyDescent="0.3">
      <c r="A49" s="120" t="s">
        <v>46</v>
      </c>
      <c r="B49" s="121"/>
      <c r="C49" s="121"/>
      <c r="D49" s="19">
        <f>SUM(D34:D48)</f>
        <v>0</v>
      </c>
      <c r="E49" s="122"/>
      <c r="F49" s="123"/>
      <c r="G49" s="20" t="str">
        <f>IFERROR(IF(C38+C41+C44+C47=F28,"",IF(F28="NR","","← chybný součet počtu škol")),"")</f>
        <v/>
      </c>
    </row>
    <row r="50" spans="1:7" s="41" customFormat="1" ht="20.05" customHeight="1" thickBot="1" x14ac:dyDescent="0.4">
      <c r="A50" s="124" t="s">
        <v>47</v>
      </c>
      <c r="B50" s="125"/>
      <c r="C50" s="125"/>
      <c r="D50" s="125"/>
      <c r="E50" s="125"/>
      <c r="F50" s="126"/>
    </row>
    <row r="51" spans="1:7" ht="143.5" customHeight="1" thickBot="1" x14ac:dyDescent="0.3">
      <c r="A51" s="106" t="s">
        <v>114</v>
      </c>
      <c r="B51" s="107"/>
      <c r="C51" s="107"/>
      <c r="D51" s="107"/>
      <c r="E51" s="107"/>
      <c r="F51" s="108"/>
      <c r="G51" s="33"/>
    </row>
    <row r="52" spans="1:7" s="41" customFormat="1" ht="20.05" customHeight="1" thickBot="1" x14ac:dyDescent="0.4">
      <c r="A52" s="79" t="s">
        <v>48</v>
      </c>
      <c r="B52" s="80"/>
      <c r="C52" s="80"/>
      <c r="D52" s="80"/>
      <c r="E52" s="80"/>
      <c r="F52" s="81"/>
    </row>
    <row r="53" spans="1:7" x14ac:dyDescent="0.25">
      <c r="A53" s="38"/>
      <c r="B53" s="43" t="s">
        <v>49</v>
      </c>
      <c r="C53" s="109" t="s">
        <v>50</v>
      </c>
      <c r="D53" s="110"/>
      <c r="E53" s="110"/>
      <c r="F53" s="111"/>
    </row>
    <row r="54" spans="1:7" x14ac:dyDescent="0.25">
      <c r="A54" s="14" t="s">
        <v>51</v>
      </c>
      <c r="B54" s="28"/>
      <c r="C54" s="112"/>
      <c r="D54" s="113"/>
      <c r="E54" s="113"/>
      <c r="F54" s="114"/>
    </row>
    <row r="55" spans="1:7" x14ac:dyDescent="0.25">
      <c r="A55" s="14" t="s">
        <v>52</v>
      </c>
      <c r="B55" s="22">
        <f>B54</f>
        <v>0</v>
      </c>
      <c r="C55" s="115">
        <f>EOMONTH(C54,1)</f>
        <v>59</v>
      </c>
      <c r="D55" s="116"/>
      <c r="E55" s="116"/>
      <c r="F55" s="117"/>
    </row>
    <row r="56" spans="1:7" x14ac:dyDescent="0.25">
      <c r="A56" s="14" t="s">
        <v>53</v>
      </c>
      <c r="B56" s="22">
        <f>C54+1</f>
        <v>1</v>
      </c>
      <c r="C56" s="115">
        <f>EOMONTH(C54,2)</f>
        <v>91</v>
      </c>
      <c r="D56" s="116"/>
      <c r="E56" s="116"/>
      <c r="F56" s="117"/>
    </row>
    <row r="57" spans="1:7" ht="14.95" thickBot="1" x14ac:dyDescent="0.3">
      <c r="A57" s="15" t="s">
        <v>54</v>
      </c>
      <c r="B57" s="23">
        <f>B54</f>
        <v>0</v>
      </c>
      <c r="C57" s="99">
        <f>C54</f>
        <v>0</v>
      </c>
      <c r="D57" s="100"/>
      <c r="E57" s="100"/>
      <c r="F57" s="101"/>
    </row>
    <row r="58" spans="1:7" s="41" customFormat="1" ht="20.05" customHeight="1" thickBot="1" x14ac:dyDescent="0.4">
      <c r="A58" s="60" t="s">
        <v>55</v>
      </c>
      <c r="B58" s="61"/>
      <c r="C58" s="61"/>
      <c r="D58" s="61"/>
      <c r="E58" s="61"/>
      <c r="F58" s="62"/>
    </row>
    <row r="59" spans="1:7" x14ac:dyDescent="0.25">
      <c r="A59" s="102" t="s">
        <v>56</v>
      </c>
      <c r="B59" s="85"/>
      <c r="C59" s="103"/>
      <c r="D59" s="103"/>
      <c r="E59" s="35" t="s">
        <v>57</v>
      </c>
      <c r="F59" s="36" t="str">
        <f>F9</f>
        <v/>
      </c>
    </row>
    <row r="60" spans="1:7" x14ac:dyDescent="0.25">
      <c r="A60" s="93" t="s">
        <v>46</v>
      </c>
      <c r="B60" s="94"/>
      <c r="C60" s="95">
        <f>IF(D49="","",D49)</f>
        <v>0</v>
      </c>
      <c r="D60" s="95"/>
      <c r="E60" s="34" t="s">
        <v>58</v>
      </c>
      <c r="F60" s="37" t="str" cm="1">
        <f t="array" ref="F60">_xlfn.IFS(F59="","",F59="331K","50%",F59="331O",IF(C59&lt;=3000,"90%",IF(C59&lt;=10000,"80%","70%")),F59=641,"50%",F59=960,"50%",F59=811,IF(C59&lt;=3000,"90%",IF(C59&lt;=10000,"80%","70%")),F59=804,"50%",F59=771,"70%",F59=721,"50%",F59=801,IF(C59&lt;=3000,"90%",IF(C59&lt;=10000,"80%","70%")))</f>
        <v/>
      </c>
    </row>
    <row r="61" spans="1:7" ht="14.95" thickBot="1" x14ac:dyDescent="0.3">
      <c r="A61" s="96" t="s">
        <v>59</v>
      </c>
      <c r="B61" s="97"/>
      <c r="C61" s="98" t="str">
        <f>IFERROR(C60/F60,"-")</f>
        <v>-</v>
      </c>
      <c r="D61" s="98"/>
      <c r="E61" s="104"/>
      <c r="F61" s="105"/>
    </row>
    <row r="62" spans="1:7" s="41" customFormat="1" ht="20.05" customHeight="1" thickBot="1" x14ac:dyDescent="0.4">
      <c r="A62" s="79" t="s">
        <v>60</v>
      </c>
      <c r="B62" s="80"/>
      <c r="C62" s="80"/>
      <c r="D62" s="80"/>
      <c r="E62" s="80"/>
      <c r="F62" s="81"/>
    </row>
    <row r="63" spans="1:7" x14ac:dyDescent="0.25">
      <c r="A63" s="82" t="s">
        <v>61</v>
      </c>
      <c r="B63" s="83"/>
      <c r="C63" s="84"/>
      <c r="D63" s="85" t="s">
        <v>62</v>
      </c>
      <c r="E63" s="83"/>
      <c r="F63" s="86"/>
    </row>
    <row r="64" spans="1:7" ht="15.8" customHeight="1" x14ac:dyDescent="0.25">
      <c r="A64" s="87" t="s">
        <v>63</v>
      </c>
      <c r="B64" s="88"/>
      <c r="C64" s="89"/>
      <c r="D64" s="90"/>
      <c r="E64" s="91"/>
      <c r="F64" s="92"/>
    </row>
    <row r="65" spans="1:7" x14ac:dyDescent="0.25">
      <c r="A65" s="87" t="s">
        <v>64</v>
      </c>
      <c r="B65" s="88"/>
      <c r="C65" s="89"/>
      <c r="D65" s="90"/>
      <c r="E65" s="91"/>
      <c r="F65" s="92"/>
    </row>
    <row r="66" spans="1:7" x14ac:dyDescent="0.25">
      <c r="A66" s="87" t="s">
        <v>65</v>
      </c>
      <c r="B66" s="88"/>
      <c r="C66" s="89"/>
      <c r="D66" s="90"/>
      <c r="E66" s="91"/>
      <c r="F66" s="92"/>
    </row>
    <row r="67" spans="1:7" x14ac:dyDescent="0.25">
      <c r="A67" s="87" t="s">
        <v>66</v>
      </c>
      <c r="B67" s="88"/>
      <c r="C67" s="89"/>
      <c r="D67" s="90"/>
      <c r="E67" s="91"/>
      <c r="F67" s="92"/>
    </row>
    <row r="68" spans="1:7" x14ac:dyDescent="0.25">
      <c r="A68" s="87" t="s">
        <v>67</v>
      </c>
      <c r="B68" s="88"/>
      <c r="C68" s="89"/>
      <c r="D68" s="90"/>
      <c r="E68" s="91"/>
      <c r="F68" s="92"/>
    </row>
    <row r="69" spans="1:7" x14ac:dyDescent="0.25">
      <c r="A69" s="69" t="s">
        <v>68</v>
      </c>
      <c r="B69" s="70"/>
      <c r="C69" s="71" t="s">
        <v>69</v>
      </c>
      <c r="D69" s="72">
        <f>SUM(D64:F68)</f>
        <v>0</v>
      </c>
      <c r="E69" s="72"/>
      <c r="F69" s="73"/>
    </row>
    <row r="70" spans="1:7" x14ac:dyDescent="0.25">
      <c r="A70" s="74" t="s">
        <v>70</v>
      </c>
      <c r="B70" s="75"/>
      <c r="C70" s="76"/>
      <c r="D70" s="77"/>
      <c r="E70" s="77"/>
      <c r="F70" s="78"/>
      <c r="G70" s="27" t="str">
        <f>IF(C60=D70+D77,"","← chybný součet dotace")</f>
        <v/>
      </c>
    </row>
    <row r="71" spans="1:7" ht="14.95" thickBot="1" x14ac:dyDescent="0.3">
      <c r="A71" s="53" t="s">
        <v>71</v>
      </c>
      <c r="B71" s="54"/>
      <c r="C71" s="55"/>
      <c r="D71" s="56">
        <f>D69-D70</f>
        <v>0</v>
      </c>
      <c r="E71" s="56"/>
      <c r="F71" s="57"/>
    </row>
    <row r="72" spans="1:7" s="41" customFormat="1" ht="20.05" customHeight="1" thickBot="1" x14ac:dyDescent="0.4">
      <c r="A72" s="79" t="s">
        <v>72</v>
      </c>
      <c r="B72" s="80"/>
      <c r="C72" s="80"/>
      <c r="D72" s="80"/>
      <c r="E72" s="80"/>
      <c r="F72" s="81"/>
    </row>
    <row r="73" spans="1:7" x14ac:dyDescent="0.25">
      <c r="A73" s="82" t="s">
        <v>61</v>
      </c>
      <c r="B73" s="83"/>
      <c r="C73" s="84"/>
      <c r="D73" s="85" t="s">
        <v>62</v>
      </c>
      <c r="E73" s="83"/>
      <c r="F73" s="86"/>
    </row>
    <row r="74" spans="1:7" x14ac:dyDescent="0.25">
      <c r="A74" s="87" t="s">
        <v>73</v>
      </c>
      <c r="B74" s="88"/>
      <c r="C74" s="89"/>
      <c r="D74" s="90"/>
      <c r="E74" s="91"/>
      <c r="F74" s="92"/>
    </row>
    <row r="75" spans="1:7" x14ac:dyDescent="0.25">
      <c r="A75" s="87" t="s">
        <v>74</v>
      </c>
      <c r="B75" s="88"/>
      <c r="C75" s="89"/>
      <c r="D75" s="90"/>
      <c r="E75" s="91"/>
      <c r="F75" s="92"/>
    </row>
    <row r="76" spans="1:7" x14ac:dyDescent="0.25">
      <c r="A76" s="69" t="s">
        <v>75</v>
      </c>
      <c r="B76" s="70"/>
      <c r="C76" s="71" t="s">
        <v>69</v>
      </c>
      <c r="D76" s="72">
        <f>SUM(D74:F75)</f>
        <v>0</v>
      </c>
      <c r="E76" s="72"/>
      <c r="F76" s="73"/>
    </row>
    <row r="77" spans="1:7" x14ac:dyDescent="0.25">
      <c r="A77" s="74" t="s">
        <v>76</v>
      </c>
      <c r="B77" s="75"/>
      <c r="C77" s="76"/>
      <c r="D77" s="77"/>
      <c r="E77" s="77"/>
      <c r="F77" s="78"/>
      <c r="G77" s="20" t="str">
        <f>IF(C60=D70+D77,"","← chybný součet dotace")</f>
        <v/>
      </c>
    </row>
    <row r="78" spans="1:7" ht="14.95" thickBot="1" x14ac:dyDescent="0.3">
      <c r="A78" s="53" t="s">
        <v>77</v>
      </c>
      <c r="B78" s="54"/>
      <c r="C78" s="55"/>
      <c r="D78" s="56">
        <f>D76-D77</f>
        <v>0</v>
      </c>
      <c r="E78" s="56"/>
      <c r="F78" s="57"/>
    </row>
    <row r="79" spans="1:7" s="41" customFormat="1" ht="20.05" customHeight="1" thickBot="1" x14ac:dyDescent="0.4">
      <c r="A79" s="60" t="s">
        <v>78</v>
      </c>
      <c r="B79" s="61"/>
      <c r="C79" s="61"/>
      <c r="D79" s="61"/>
      <c r="E79" s="61"/>
      <c r="F79" s="62"/>
    </row>
    <row r="80" spans="1:7" x14ac:dyDescent="0.25">
      <c r="A80" s="38" t="s">
        <v>79</v>
      </c>
      <c r="B80" s="63" t="s">
        <v>80</v>
      </c>
      <c r="C80" s="63"/>
      <c r="D80" s="63" t="s">
        <v>81</v>
      </c>
      <c r="E80" s="63"/>
      <c r="F80" s="64"/>
    </row>
    <row r="81" spans="1:6" ht="36" customHeight="1" x14ac:dyDescent="0.25">
      <c r="A81" s="39"/>
      <c r="B81" s="65"/>
      <c r="C81" s="65"/>
      <c r="D81" s="65"/>
      <c r="E81" s="65"/>
      <c r="F81" s="66"/>
    </row>
    <row r="82" spans="1:6" ht="28.55" x14ac:dyDescent="0.25">
      <c r="A82" s="14" t="s">
        <v>82</v>
      </c>
      <c r="B82" s="67" t="s">
        <v>80</v>
      </c>
      <c r="C82" s="67"/>
      <c r="D82" s="67" t="s">
        <v>83</v>
      </c>
      <c r="E82" s="67"/>
      <c r="F82" s="68"/>
    </row>
    <row r="83" spans="1:6" ht="38.25" customHeight="1" thickBot="1" x14ac:dyDescent="0.3">
      <c r="A83" s="40"/>
      <c r="B83" s="58"/>
      <c r="C83" s="58"/>
      <c r="D83" s="58"/>
      <c r="E83" s="58"/>
      <c r="F83" s="59"/>
    </row>
  </sheetData>
  <sheetProtection algorithmName="SHA-512" hashValue="O7vG2qXRx1kXa1pnCet7lR3BGSoFFZSLLZMVjSzjCRwaS0kd3IHBD3urrplMf+uovHFmHfTaA2ti/Kg4XAbzUQ==" saltValue="0GiuCtYaoDEl9qXh451+8g==" spinCount="100000" sheet="1" formatRows="0"/>
  <mergeCells count="114">
    <mergeCell ref="B7:F7"/>
    <mergeCell ref="B8:F8"/>
    <mergeCell ref="B9:E9"/>
    <mergeCell ref="B10:F10"/>
    <mergeCell ref="B11:F11"/>
    <mergeCell ref="B12:F12"/>
    <mergeCell ref="A1:F1"/>
    <mergeCell ref="A2:F2"/>
    <mergeCell ref="B3:F3"/>
    <mergeCell ref="B4:F4"/>
    <mergeCell ref="B5:F5"/>
    <mergeCell ref="B6:F6"/>
    <mergeCell ref="A19:E19"/>
    <mergeCell ref="A20:E20"/>
    <mergeCell ref="A21:E21"/>
    <mergeCell ref="A23:F23"/>
    <mergeCell ref="A24:C24"/>
    <mergeCell ref="E24:F24"/>
    <mergeCell ref="B13:F13"/>
    <mergeCell ref="A14:F14"/>
    <mergeCell ref="B15:F15"/>
    <mergeCell ref="A16:F16"/>
    <mergeCell ref="A17:E17"/>
    <mergeCell ref="A18:E18"/>
    <mergeCell ref="A22:E22"/>
    <mergeCell ref="A29:C29"/>
    <mergeCell ref="A32:F32"/>
    <mergeCell ref="E33:F33"/>
    <mergeCell ref="E34:F34"/>
    <mergeCell ref="B35:B36"/>
    <mergeCell ref="E35:F36"/>
    <mergeCell ref="A25:C25"/>
    <mergeCell ref="E25:F25"/>
    <mergeCell ref="A26:C26"/>
    <mergeCell ref="E26:F26"/>
    <mergeCell ref="A27:C27"/>
    <mergeCell ref="E27:F27"/>
    <mergeCell ref="D35:D36"/>
    <mergeCell ref="A28:C28"/>
    <mergeCell ref="A30:C30"/>
    <mergeCell ref="A31:C31"/>
    <mergeCell ref="F28:F30"/>
    <mergeCell ref="E31:F31"/>
    <mergeCell ref="A51:F51"/>
    <mergeCell ref="A52:F52"/>
    <mergeCell ref="C53:F53"/>
    <mergeCell ref="C54:F54"/>
    <mergeCell ref="C55:F55"/>
    <mergeCell ref="C56:F56"/>
    <mergeCell ref="E37:F37"/>
    <mergeCell ref="A49:C49"/>
    <mergeCell ref="E49:F49"/>
    <mergeCell ref="A50:F50"/>
    <mergeCell ref="B38:B40"/>
    <mergeCell ref="E38:F40"/>
    <mergeCell ref="B41:B43"/>
    <mergeCell ref="E41:F43"/>
    <mergeCell ref="B44:B46"/>
    <mergeCell ref="E44:F46"/>
    <mergeCell ref="D38:D40"/>
    <mergeCell ref="D41:D43"/>
    <mergeCell ref="D44:D46"/>
    <mergeCell ref="E47:F47"/>
    <mergeCell ref="E48:F48"/>
    <mergeCell ref="A60:B60"/>
    <mergeCell ref="C60:D60"/>
    <mergeCell ref="A61:B61"/>
    <mergeCell ref="C61:D61"/>
    <mergeCell ref="A62:F62"/>
    <mergeCell ref="A63:C63"/>
    <mergeCell ref="D63:F63"/>
    <mergeCell ref="C57:F57"/>
    <mergeCell ref="A58:F58"/>
    <mergeCell ref="A59:B59"/>
    <mergeCell ref="C59:D59"/>
    <mergeCell ref="E61:F61"/>
    <mergeCell ref="A69:C69"/>
    <mergeCell ref="D69:F69"/>
    <mergeCell ref="A70:C70"/>
    <mergeCell ref="D70:F70"/>
    <mergeCell ref="A71:C71"/>
    <mergeCell ref="D71:F71"/>
    <mergeCell ref="A64:C64"/>
    <mergeCell ref="D64:F64"/>
    <mergeCell ref="A65:C65"/>
    <mergeCell ref="D65:F65"/>
    <mergeCell ref="A68:C68"/>
    <mergeCell ref="D68:F68"/>
    <mergeCell ref="D66:F66"/>
    <mergeCell ref="D67:F67"/>
    <mergeCell ref="A66:C66"/>
    <mergeCell ref="A67:C67"/>
    <mergeCell ref="A76:C76"/>
    <mergeCell ref="D76:F76"/>
    <mergeCell ref="A77:C77"/>
    <mergeCell ref="D77:F77"/>
    <mergeCell ref="A72:F72"/>
    <mergeCell ref="A73:C73"/>
    <mergeCell ref="D73:F73"/>
    <mergeCell ref="A74:C74"/>
    <mergeCell ref="D74:F74"/>
    <mergeCell ref="A75:C75"/>
    <mergeCell ref="D75:F75"/>
    <mergeCell ref="A78:C78"/>
    <mergeCell ref="D78:F78"/>
    <mergeCell ref="B83:C83"/>
    <mergeCell ref="D83:F83"/>
    <mergeCell ref="A79:F79"/>
    <mergeCell ref="B80:C80"/>
    <mergeCell ref="D80:F80"/>
    <mergeCell ref="B81:C81"/>
    <mergeCell ref="D81:F81"/>
    <mergeCell ref="B82:C82"/>
    <mergeCell ref="D82:F82"/>
  </mergeCells>
  <conditionalFormatting sqref="C34">
    <cfRule type="containsText" dxfId="14" priority="16" operator="containsText" text="NR">
      <formula>NOT(ISERROR(SEARCH("NR",C34)))</formula>
    </cfRule>
  </conditionalFormatting>
  <conditionalFormatting sqref="C35">
    <cfRule type="containsText" dxfId="13" priority="14" operator="containsText" text="nr">
      <formula>NOT(ISERROR(SEARCH("nr",C35)))</formula>
    </cfRule>
  </conditionalFormatting>
  <conditionalFormatting sqref="C36">
    <cfRule type="expression" dxfId="12" priority="13">
      <formula>$C$35="NR"</formula>
    </cfRule>
  </conditionalFormatting>
  <conditionalFormatting sqref="C37">
    <cfRule type="containsText" dxfId="11" priority="11" operator="containsText" text="nr">
      <formula>NOT(ISERROR(SEARCH("nr",C37)))</formula>
    </cfRule>
  </conditionalFormatting>
  <conditionalFormatting sqref="C38:C40">
    <cfRule type="containsText" dxfId="10" priority="7" operator="containsText" text="NR">
      <formula>NOT(ISERROR(SEARCH("NR",C38)))</formula>
    </cfRule>
  </conditionalFormatting>
  <conditionalFormatting sqref="C48">
    <cfRule type="containsText" dxfId="9" priority="1" operator="containsText" text="nr">
      <formula>NOT(ISERROR(SEARCH("nr",C48)))</formula>
    </cfRule>
  </conditionalFormatting>
  <conditionalFormatting sqref="C41:D46">
    <cfRule type="expression" dxfId="8" priority="5">
      <formula>$C$38="NR"</formula>
    </cfRule>
  </conditionalFormatting>
  <conditionalFormatting sqref="C47:D47">
    <cfRule type="expression" dxfId="7" priority="4">
      <formula>$C$26="NR"</formula>
    </cfRule>
  </conditionalFormatting>
  <conditionalFormatting sqref="D34">
    <cfRule type="expression" dxfId="6" priority="15">
      <formula>$C$34="NR"</formula>
    </cfRule>
  </conditionalFormatting>
  <conditionalFormatting sqref="D35:D36">
    <cfRule type="expression" dxfId="5" priority="12">
      <formula>$C$35="NR"</formula>
    </cfRule>
  </conditionalFormatting>
  <conditionalFormatting sqref="D37">
    <cfRule type="expression" dxfId="4" priority="10">
      <formula>$C$37="NR"</formula>
    </cfRule>
  </conditionalFormatting>
  <conditionalFormatting sqref="D38:D40">
    <cfRule type="expression" dxfId="3" priority="6">
      <formula>$C$38="NR"</formula>
    </cfRule>
  </conditionalFormatting>
  <conditionalFormatting sqref="D47">
    <cfRule type="expression" dxfId="2" priority="3">
      <formula>$C$47="NR"</formula>
    </cfRule>
  </conditionalFormatting>
  <conditionalFormatting sqref="D48">
    <cfRule type="expression" dxfId="1" priority="2">
      <formula>$C$48="NR"</formula>
    </cfRule>
  </conditionalFormatting>
  <conditionalFormatting sqref="E25:F27 E28:E31">
    <cfRule type="containsText" dxfId="0" priority="17" operator="containsText" text="NR">
      <formula>NOT(ISERROR(SEARCH("NR",E25)))</formula>
    </cfRule>
  </conditionalFormatting>
  <dataValidations count="7">
    <dataValidation type="list" allowBlank="1" showInputMessage="1" showErrorMessage="1" sqref="F18:F22" xr:uid="{969F64CC-DF4D-49DD-A819-AE863EDAA29C}">
      <formula1>"ANO, NE"</formula1>
    </dataValidation>
    <dataValidation type="decimal" allowBlank="1" showInputMessage="1" showErrorMessage="1" sqref="C36" xr:uid="{214D71D4-3658-4CE9-BB78-459B5BBF6A3C}">
      <formula1>0</formula1>
      <formula2>24</formula2>
    </dataValidation>
    <dataValidation type="custom" allowBlank="1" showInputMessage="1" showErrorMessage="1" sqref="C43 C40 C46:C48" xr:uid="{267C2668-A4C4-4AD0-809B-79DDF0A395C9}">
      <formula1>OR(AND(C40&gt;=0,C40&lt;=2),C40="NR")</formula1>
    </dataValidation>
    <dataValidation type="custom" allowBlank="1" showInputMessage="1" showErrorMessage="1" sqref="C44 C38 C41" xr:uid="{FF6D428D-23ED-488D-8921-6FB5C35D613E}">
      <formula1>OR(AND(C38&gt;=0,C38&lt;=1),C38="NR")</formula1>
    </dataValidation>
    <dataValidation type="date" operator="greaterThanOrEqual" allowBlank="1" showInputMessage="1" showErrorMessage="1" error="Realizace akce může být nejdříve od 13. 9. 2024" sqref="B54" xr:uid="{2BEF0093-7213-464F-B5B4-230E7F64AA9A}">
      <formula1>45548</formula1>
    </dataValidation>
    <dataValidation type="date" operator="lessThanOrEqual" allowBlank="1" showInputMessage="1" showErrorMessage="1" error="Akce musí skončit max. do 31. 12. 2026" sqref="C54:F54" xr:uid="{26372C52-2DA9-4907-8ECC-0B5CAC9FBE89}">
      <formula1>46387</formula1>
    </dataValidation>
    <dataValidation type="whole" operator="lessThanOrEqual" allowBlank="1" showInputMessage="1" showErrorMessage="1" sqref="D34:D48" xr:uid="{DDDD2146-9F7C-425C-AF00-C6AC994B354D}">
      <formula1>E34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 xml:space="preserve">&amp;L&amp;P/&amp;N&amp;CPříloha č. 2 - Formulář nahrazující DIS ZAD a projektový záměr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ADEBC6-E485-41C4-94C4-3375F49EE96D}">
          <x14:formula1>
            <xm:f>'číselníky žadatel'!$A$2:$A$10</xm:f>
          </x14:formula1>
          <xm:sqref>B9:E9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0A47-8F9A-472F-B4A2-0D6BDA925572}">
  <dimension ref="A1:H10"/>
  <sheetViews>
    <sheetView workbookViewId="0">
      <selection activeCell="D24" sqref="D24"/>
    </sheetView>
  </sheetViews>
  <sheetFormatPr defaultRowHeight="14.3" x14ac:dyDescent="0.25"/>
  <cols>
    <col min="1" max="1" width="52.375" customWidth="1"/>
    <col min="2" max="2" width="20.375" bestFit="1" customWidth="1"/>
    <col min="3" max="3" width="14.625" style="13" customWidth="1"/>
    <col min="4" max="4" width="46.875" style="13" customWidth="1"/>
    <col min="5" max="5" width="69.375" style="16" bestFit="1" customWidth="1"/>
    <col min="6" max="6" width="14.625" style="13" hidden="1" customWidth="1"/>
    <col min="7" max="7" width="41.125" style="13" hidden="1" customWidth="1"/>
    <col min="8" max="8" width="53.625" style="16" customWidth="1"/>
  </cols>
  <sheetData>
    <row r="1" spans="1:8" x14ac:dyDescent="0.25">
      <c r="A1" t="s">
        <v>84</v>
      </c>
      <c r="B1" t="s">
        <v>84</v>
      </c>
      <c r="C1" s="13" t="s">
        <v>85</v>
      </c>
      <c r="D1" s="13" t="s">
        <v>85</v>
      </c>
      <c r="E1" s="16" t="s">
        <v>85</v>
      </c>
      <c r="F1" s="13" t="s">
        <v>86</v>
      </c>
      <c r="H1" s="16" t="s">
        <v>87</v>
      </c>
    </row>
    <row r="2" spans="1:8" x14ac:dyDescent="0.25">
      <c r="A2" s="24" t="s">
        <v>88</v>
      </c>
      <c r="B2" t="s">
        <v>89</v>
      </c>
      <c r="C2" s="13" t="s">
        <v>90</v>
      </c>
      <c r="D2" s="13" t="s">
        <v>91</v>
      </c>
      <c r="E2" s="16" t="str">
        <f>CONCATENATE(C2," | ",D2)</f>
        <v>5050 | Náklady na nákup materiálu (bez DHM)</v>
      </c>
      <c r="F2" s="13" t="s">
        <v>92</v>
      </c>
      <c r="G2" s="13" t="s">
        <v>93</v>
      </c>
      <c r="H2" s="16" t="str">
        <f>CONCATENATE(F2," | ",G2)</f>
        <v>6091 | Náklady obnovy stavebních objektů</v>
      </c>
    </row>
    <row r="3" spans="1:8" x14ac:dyDescent="0.25">
      <c r="A3" s="24" t="s">
        <v>94</v>
      </c>
      <c r="B3" t="s">
        <v>95</v>
      </c>
      <c r="C3" s="13" t="s">
        <v>96</v>
      </c>
      <c r="D3" s="13" t="s">
        <v>97</v>
      </c>
      <c r="E3" s="16" t="str">
        <f t="shared" ref="E3:E6" si="0">CONCATENATE(C3," | ",D3)</f>
        <v>5073 | Náklady na nájemné</v>
      </c>
      <c r="F3" s="13" t="s">
        <v>98</v>
      </c>
      <c r="G3" s="13" t="s">
        <v>99</v>
      </c>
      <c r="H3" s="16" t="str">
        <f t="shared" ref="H3" si="1">CONCATENATE(F3," | ",G3)</f>
        <v>6159 | Jiné výše neuvedené náklady realizace projektu</v>
      </c>
    </row>
    <row r="4" spans="1:8" x14ac:dyDescent="0.25">
      <c r="A4" t="s">
        <v>100</v>
      </c>
      <c r="B4">
        <v>641</v>
      </c>
      <c r="C4" s="13" t="s">
        <v>101</v>
      </c>
      <c r="D4" s="13" t="s">
        <v>102</v>
      </c>
      <c r="E4" s="16" t="str">
        <f t="shared" si="0"/>
        <v>5078 | Náklady na služby ostatní výše neuvedené</v>
      </c>
    </row>
    <row r="5" spans="1:8" x14ac:dyDescent="0.25">
      <c r="A5" t="s">
        <v>103</v>
      </c>
      <c r="B5">
        <v>721</v>
      </c>
      <c r="C5" s="13" t="s">
        <v>104</v>
      </c>
      <c r="D5" s="13" t="s">
        <v>93</v>
      </c>
      <c r="E5" s="16" t="str">
        <f t="shared" si="0"/>
        <v>5091 | Náklady obnovy stavebních objektů</v>
      </c>
    </row>
    <row r="6" spans="1:8" x14ac:dyDescent="0.25">
      <c r="A6" t="s">
        <v>105</v>
      </c>
      <c r="B6">
        <v>771</v>
      </c>
      <c r="C6" s="13" t="s">
        <v>106</v>
      </c>
      <c r="D6" s="13" t="s">
        <v>99</v>
      </c>
      <c r="E6" s="16" t="str">
        <f t="shared" si="0"/>
        <v>5159 | Jiné výše neuvedené náklady realizace projektu</v>
      </c>
    </row>
    <row r="7" spans="1:8" x14ac:dyDescent="0.25">
      <c r="A7" t="s">
        <v>107</v>
      </c>
      <c r="B7">
        <v>801</v>
      </c>
    </row>
    <row r="8" spans="1:8" x14ac:dyDescent="0.25">
      <c r="A8" t="s">
        <v>108</v>
      </c>
      <c r="B8">
        <v>804</v>
      </c>
    </row>
    <row r="9" spans="1:8" x14ac:dyDescent="0.25">
      <c r="A9" t="s">
        <v>109</v>
      </c>
      <c r="B9">
        <v>811</v>
      </c>
    </row>
    <row r="10" spans="1:8" x14ac:dyDescent="0.25">
      <c r="A10" t="s">
        <v>110</v>
      </c>
      <c r="B10">
        <v>960</v>
      </c>
    </row>
  </sheetData>
  <sheetProtection algorithmName="SHA-512" hashValue="AnG8Llz4jyH+1NuptVN7ZNS0iiuhe3PvwP+tH86ZtX1bqevkEPXR9MSQdO0mv064FF7AFJwNHkXFs7Vgfz6uEw==" saltValue="0hKjsnuigc6gDUT98yg9XA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4CEDE290CD7408434DE462ABFB3A4" ma:contentTypeVersion="4" ma:contentTypeDescription="Create a new document." ma:contentTypeScope="" ma:versionID="a918f550dbed2702c1ec15f73e743706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63775aff7f0c801f6d1842b83f24d7ac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29D4B-319D-40DA-B71D-C802426D1AE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7f926add-3524-4531-8af5-a731d61c9c4a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D2DFFDA-6AA5-42A8-8B54-4574E9E331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AA5419-33F6-4393-9E42-CF72E64560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P2_Formulář žadatel</vt:lpstr>
      <vt:lpstr>číselníky žadatel</vt:lpstr>
      <vt:lpstr>'P2_Formulář žadatel'!_Hlk180317889</vt:lpstr>
      <vt:lpstr>'P2_Formulář žadatel'!Oblast_tisku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Adámková Lenka</dc:creator>
  <cp:keywords/>
  <dc:description/>
  <cp:lastModifiedBy>Ševc Pavel</cp:lastModifiedBy>
  <cp:revision/>
  <dcterms:created xsi:type="dcterms:W3CDTF">2024-10-16T06:43:55Z</dcterms:created>
  <dcterms:modified xsi:type="dcterms:W3CDTF">2025-01-24T10:48:24Z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