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7 - Vyjednávání\OP 2021-27\IROP Alokace\"/>
    </mc:Choice>
  </mc:AlternateContent>
  <xr:revisionPtr revIDLastSave="0" documentId="13_ncr:1_{B97EC439-03F0-4D68-8A5A-0862FC88B905}" xr6:coauthVersionLast="36" xr6:coauthVersionMax="36" xr10:uidLastSave="{00000000-0000-0000-0000-000000000000}"/>
  <bookViews>
    <workbookView xWindow="0" yWindow="0" windowWidth="19200" windowHeight="7500" xr2:uid="{00000000-000D-0000-FFFF-FFFF00000000}"/>
  </bookViews>
  <sheets>
    <sheet name="IROP 5.1" sheetId="3" r:id="rId1"/>
  </sheets>
  <definedNames>
    <definedName name="_xlnm._FilterDatabase" localSheetId="0" hidden="1">'IROP 5.1'!$A$12:$V$12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3" i="3" l="1"/>
  <c r="S19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3" i="3"/>
  <c r="E193" i="3" l="1"/>
  <c r="F193" i="3"/>
  <c r="G193" i="3"/>
  <c r="H193" i="3"/>
  <c r="I193" i="3"/>
  <c r="D193" i="3"/>
  <c r="J8" i="3" l="1"/>
  <c r="E7" i="3"/>
  <c r="E8" i="3" s="1"/>
  <c r="D7" i="3"/>
  <c r="D9" i="3" s="1"/>
  <c r="E9" i="3" l="1"/>
  <c r="E10" i="3" s="1"/>
  <c r="D10" i="3"/>
  <c r="L7" i="3" l="1"/>
  <c r="L6" i="3"/>
  <c r="L5" i="3"/>
  <c r="K6" i="3"/>
  <c r="K5" i="3"/>
  <c r="K7" i="3"/>
  <c r="L18" i="3" l="1"/>
  <c r="L23" i="3"/>
  <c r="L30" i="3"/>
  <c r="L33" i="3"/>
  <c r="L36" i="3"/>
  <c r="L42" i="3"/>
  <c r="L46" i="3"/>
  <c r="L51" i="3"/>
  <c r="L56" i="3"/>
  <c r="L58" i="3"/>
  <c r="L65" i="3"/>
  <c r="L74" i="3"/>
  <c r="L81" i="3"/>
  <c r="L90" i="3"/>
  <c r="L97" i="3"/>
  <c r="L106" i="3"/>
  <c r="L113" i="3"/>
  <c r="L14" i="3"/>
  <c r="V14" i="3" s="1"/>
  <c r="L21" i="3"/>
  <c r="L38" i="3"/>
  <c r="L63" i="3"/>
  <c r="L68" i="3"/>
  <c r="L79" i="3"/>
  <c r="L84" i="3"/>
  <c r="L95" i="3"/>
  <c r="L100" i="3"/>
  <c r="L111" i="3"/>
  <c r="L116" i="3"/>
  <c r="L127" i="3"/>
  <c r="L129" i="3"/>
  <c r="L132" i="3"/>
  <c r="L153" i="3"/>
  <c r="L155" i="3"/>
  <c r="L168" i="3"/>
  <c r="L174" i="3"/>
  <c r="L19" i="3"/>
  <c r="L24" i="3"/>
  <c r="L31" i="3"/>
  <c r="L61" i="3"/>
  <c r="L70" i="3"/>
  <c r="L77" i="3"/>
  <c r="L86" i="3"/>
  <c r="L93" i="3"/>
  <c r="L102" i="3"/>
  <c r="L109" i="3"/>
  <c r="L118" i="3"/>
  <c r="L125" i="3"/>
  <c r="L134" i="3"/>
  <c r="L147" i="3"/>
  <c r="L149" i="3"/>
  <c r="L151" i="3"/>
  <c r="L164" i="3"/>
  <c r="L170" i="3"/>
  <c r="L183" i="3"/>
  <c r="L185" i="3"/>
  <c r="L188" i="3"/>
  <c r="L191" i="3"/>
  <c r="L27" i="3"/>
  <c r="L15" i="3"/>
  <c r="L17" i="3"/>
  <c r="L26" i="3"/>
  <c r="L39" i="3"/>
  <c r="L41" i="3"/>
  <c r="L43" i="3"/>
  <c r="L45" i="3"/>
  <c r="L47" i="3"/>
  <c r="L49" i="3"/>
  <c r="L52" i="3"/>
  <c r="L54" i="3"/>
  <c r="L59" i="3"/>
  <c r="L64" i="3"/>
  <c r="L75" i="3"/>
  <c r="L80" i="3"/>
  <c r="L91" i="3"/>
  <c r="L96" i="3"/>
  <c r="L107" i="3"/>
  <c r="L112" i="3"/>
  <c r="L123" i="3"/>
  <c r="L128" i="3"/>
  <c r="L139" i="3"/>
  <c r="L141" i="3"/>
  <c r="L143" i="3"/>
  <c r="L145" i="3"/>
  <c r="L160" i="3"/>
  <c r="L166" i="3"/>
  <c r="L177" i="3"/>
  <c r="L179" i="3"/>
  <c r="L181" i="3"/>
  <c r="V181" i="3" s="1"/>
  <c r="L16" i="3"/>
  <c r="L20" i="3"/>
  <c r="L29" i="3"/>
  <c r="L32" i="3"/>
  <c r="L34" i="3"/>
  <c r="L37" i="3"/>
  <c r="L66" i="3"/>
  <c r="L73" i="3"/>
  <c r="L82" i="3"/>
  <c r="L89" i="3"/>
  <c r="L98" i="3"/>
  <c r="L105" i="3"/>
  <c r="L114" i="3"/>
  <c r="L121" i="3"/>
  <c r="L130" i="3"/>
  <c r="L148" i="3"/>
  <c r="L156" i="3"/>
  <c r="L162" i="3"/>
  <c r="L173" i="3"/>
  <c r="L175" i="3"/>
  <c r="L186" i="3"/>
  <c r="L22" i="3"/>
  <c r="L35" i="3"/>
  <c r="L40" i="3"/>
  <c r="L44" i="3"/>
  <c r="L48" i="3"/>
  <c r="L50" i="3"/>
  <c r="L55" i="3"/>
  <c r="L62" i="3"/>
  <c r="L69" i="3"/>
  <c r="L78" i="3"/>
  <c r="L85" i="3"/>
  <c r="L94" i="3"/>
  <c r="L101" i="3"/>
  <c r="L110" i="3"/>
  <c r="L117" i="3"/>
  <c r="L126" i="3"/>
  <c r="L154" i="3"/>
  <c r="L165" i="3"/>
  <c r="L167" i="3"/>
  <c r="L184" i="3"/>
  <c r="L187" i="3"/>
  <c r="L189" i="3"/>
  <c r="L192" i="3"/>
  <c r="L25" i="3"/>
  <c r="L28" i="3"/>
  <c r="L83" i="3"/>
  <c r="L119" i="3"/>
  <c r="L131" i="3"/>
  <c r="L137" i="3"/>
  <c r="L142" i="3"/>
  <c r="L159" i="3"/>
  <c r="L171" i="3"/>
  <c r="L182" i="3"/>
  <c r="L178" i="3"/>
  <c r="L163" i="3"/>
  <c r="L57" i="3"/>
  <c r="L76" i="3"/>
  <c r="L103" i="3"/>
  <c r="L120" i="3"/>
  <c r="L144" i="3"/>
  <c r="L60" i="3"/>
  <c r="L87" i="3"/>
  <c r="L133" i="3"/>
  <c r="L115" i="3"/>
  <c r="L122" i="3"/>
  <c r="L135" i="3"/>
  <c r="L152" i="3"/>
  <c r="L169" i="3"/>
  <c r="L180" i="3"/>
  <c r="L72" i="3"/>
  <c r="L99" i="3"/>
  <c r="L124" i="3"/>
  <c r="L136" i="3"/>
  <c r="L158" i="3"/>
  <c r="L92" i="3"/>
  <c r="L176" i="3"/>
  <c r="L67" i="3"/>
  <c r="L104" i="3"/>
  <c r="L138" i="3"/>
  <c r="L161" i="3"/>
  <c r="L172" i="3"/>
  <c r="L190" i="3"/>
  <c r="L140" i="3"/>
  <c r="L150" i="3"/>
  <c r="L88" i="3"/>
  <c r="L71" i="3"/>
  <c r="L108" i="3"/>
  <c r="L146" i="3"/>
  <c r="L157" i="3"/>
  <c r="L53" i="3"/>
  <c r="K14" i="3"/>
  <c r="N14" i="3" s="1"/>
  <c r="M14" i="3" s="1"/>
  <c r="K21" i="3"/>
  <c r="K38" i="3"/>
  <c r="K63" i="3"/>
  <c r="K68" i="3"/>
  <c r="K79" i="3"/>
  <c r="K84" i="3"/>
  <c r="K95" i="3"/>
  <c r="K100" i="3"/>
  <c r="K111" i="3"/>
  <c r="K116" i="3"/>
  <c r="K19" i="3"/>
  <c r="K24" i="3"/>
  <c r="K31" i="3"/>
  <c r="K61" i="3"/>
  <c r="K70" i="3"/>
  <c r="K77" i="3"/>
  <c r="K86" i="3"/>
  <c r="K93" i="3"/>
  <c r="K102" i="3"/>
  <c r="K109" i="3"/>
  <c r="K118" i="3"/>
  <c r="K125" i="3"/>
  <c r="K134" i="3"/>
  <c r="K147" i="3"/>
  <c r="K149" i="3"/>
  <c r="K151" i="3"/>
  <c r="K164" i="3"/>
  <c r="K170" i="3"/>
  <c r="K183" i="3"/>
  <c r="K185" i="3"/>
  <c r="K188" i="3"/>
  <c r="K191" i="3"/>
  <c r="K13" i="3"/>
  <c r="K22" i="3"/>
  <c r="K35" i="3"/>
  <c r="K15" i="3"/>
  <c r="K17" i="3"/>
  <c r="K26" i="3"/>
  <c r="K39" i="3"/>
  <c r="K41" i="3"/>
  <c r="K43" i="3"/>
  <c r="K45" i="3"/>
  <c r="K47" i="3"/>
  <c r="K49" i="3"/>
  <c r="K52" i="3"/>
  <c r="K54" i="3"/>
  <c r="K59" i="3"/>
  <c r="K64" i="3"/>
  <c r="K75" i="3"/>
  <c r="K80" i="3"/>
  <c r="K91" i="3"/>
  <c r="K96" i="3"/>
  <c r="K107" i="3"/>
  <c r="K112" i="3"/>
  <c r="K123" i="3"/>
  <c r="K128" i="3"/>
  <c r="K139" i="3"/>
  <c r="K141" i="3"/>
  <c r="K143" i="3"/>
  <c r="K145" i="3"/>
  <c r="K160" i="3"/>
  <c r="K166" i="3"/>
  <c r="K177" i="3"/>
  <c r="K179" i="3"/>
  <c r="K181" i="3"/>
  <c r="K40" i="3"/>
  <c r="K48" i="3"/>
  <c r="K20" i="3"/>
  <c r="K29" i="3"/>
  <c r="K32" i="3"/>
  <c r="K34" i="3"/>
  <c r="K37" i="3"/>
  <c r="K66" i="3"/>
  <c r="K73" i="3"/>
  <c r="K82" i="3"/>
  <c r="K89" i="3"/>
  <c r="K98" i="3"/>
  <c r="K105" i="3"/>
  <c r="K114" i="3"/>
  <c r="K121" i="3"/>
  <c r="K130" i="3"/>
  <c r="K148" i="3"/>
  <c r="K156" i="3"/>
  <c r="K162" i="3"/>
  <c r="K173" i="3"/>
  <c r="K175" i="3"/>
  <c r="K186" i="3"/>
  <c r="K16" i="3"/>
  <c r="K27" i="3"/>
  <c r="K57" i="3"/>
  <c r="K60" i="3"/>
  <c r="K71" i="3"/>
  <c r="K76" i="3"/>
  <c r="K87" i="3"/>
  <c r="K92" i="3"/>
  <c r="K103" i="3"/>
  <c r="K108" i="3"/>
  <c r="K119" i="3"/>
  <c r="K124" i="3"/>
  <c r="K135" i="3"/>
  <c r="K137" i="3"/>
  <c r="K140" i="3"/>
  <c r="K144" i="3"/>
  <c r="K152" i="3"/>
  <c r="K158" i="3"/>
  <c r="K169" i="3"/>
  <c r="K171" i="3"/>
  <c r="K44" i="3"/>
  <c r="K50" i="3"/>
  <c r="K25" i="3"/>
  <c r="K28" i="3"/>
  <c r="K53" i="3"/>
  <c r="K67" i="3"/>
  <c r="K72" i="3"/>
  <c r="K83" i="3"/>
  <c r="K88" i="3"/>
  <c r="K99" i="3"/>
  <c r="K104" i="3"/>
  <c r="K115" i="3"/>
  <c r="K120" i="3"/>
  <c r="K131" i="3"/>
  <c r="K133" i="3"/>
  <c r="K136" i="3"/>
  <c r="K146" i="3"/>
  <c r="K150" i="3"/>
  <c r="K161" i="3"/>
  <c r="K163" i="3"/>
  <c r="K176" i="3"/>
  <c r="K180" i="3"/>
  <c r="K182" i="3"/>
  <c r="K18" i="3"/>
  <c r="K23" i="3"/>
  <c r="K56" i="3"/>
  <c r="K65" i="3"/>
  <c r="K74" i="3"/>
  <c r="K154" i="3"/>
  <c r="K189" i="3"/>
  <c r="K30" i="3"/>
  <c r="K62" i="3"/>
  <c r="K117" i="3"/>
  <c r="K187" i="3"/>
  <c r="K110" i="3"/>
  <c r="K142" i="3"/>
  <c r="K42" i="3"/>
  <c r="K85" i="3"/>
  <c r="K94" i="3"/>
  <c r="K126" i="3"/>
  <c r="K132" i="3"/>
  <c r="K138" i="3"/>
  <c r="K172" i="3"/>
  <c r="K190" i="3"/>
  <c r="K69" i="3"/>
  <c r="K97" i="3"/>
  <c r="K157" i="3"/>
  <c r="K168" i="3"/>
  <c r="K33" i="3"/>
  <c r="K36" i="3"/>
  <c r="K55" i="3"/>
  <c r="K159" i="3"/>
  <c r="K58" i="3"/>
  <c r="K113" i="3"/>
  <c r="K155" i="3"/>
  <c r="K167" i="3"/>
  <c r="K178" i="3"/>
  <c r="K184" i="3"/>
  <c r="K46" i="3"/>
  <c r="K78" i="3"/>
  <c r="K127" i="3"/>
  <c r="K192" i="3"/>
  <c r="K106" i="3"/>
  <c r="K122" i="3"/>
  <c r="K51" i="3"/>
  <c r="K174" i="3"/>
  <c r="K81" i="3"/>
  <c r="K90" i="3"/>
  <c r="K129" i="3"/>
  <c r="K101" i="3"/>
  <c r="K153" i="3"/>
  <c r="K165" i="3"/>
  <c r="L13" i="3"/>
  <c r="U33" i="3" l="1"/>
  <c r="N33" i="3"/>
  <c r="M33" i="3" s="1"/>
  <c r="U44" i="3"/>
  <c r="N44" i="3"/>
  <c r="M44" i="3" s="1"/>
  <c r="U145" i="3"/>
  <c r="N145" i="3"/>
  <c r="M145" i="3" s="1"/>
  <c r="U24" i="3"/>
  <c r="N24" i="3"/>
  <c r="M24" i="3" s="1"/>
  <c r="U168" i="3"/>
  <c r="N168" i="3"/>
  <c r="M168" i="3" s="1"/>
  <c r="U83" i="3"/>
  <c r="N83" i="3"/>
  <c r="M83" i="3" s="1"/>
  <c r="U82" i="3"/>
  <c r="N82" i="3"/>
  <c r="M82" i="3" s="1"/>
  <c r="U35" i="3"/>
  <c r="W35" i="3" s="1"/>
  <c r="N35" i="3"/>
  <c r="M35" i="3" s="1"/>
  <c r="U94" i="3"/>
  <c r="N94" i="3"/>
  <c r="M94" i="3" s="1"/>
  <c r="U169" i="3"/>
  <c r="N169" i="3"/>
  <c r="M169" i="3" s="1"/>
  <c r="U40" i="3"/>
  <c r="N40" i="3"/>
  <c r="M40" i="3" s="1"/>
  <c r="U151" i="3"/>
  <c r="W151" i="3" s="1"/>
  <c r="N151" i="3"/>
  <c r="M151" i="3" s="1"/>
  <c r="U85" i="3"/>
  <c r="N85" i="3"/>
  <c r="M85" i="3" s="1"/>
  <c r="U131" i="3"/>
  <c r="N131" i="3"/>
  <c r="M131" i="3" s="1"/>
  <c r="U158" i="3"/>
  <c r="N158" i="3"/>
  <c r="M158" i="3" s="1"/>
  <c r="U108" i="3"/>
  <c r="N108" i="3"/>
  <c r="M108" i="3" s="1"/>
  <c r="U27" i="3"/>
  <c r="N27" i="3"/>
  <c r="M27" i="3" s="1"/>
  <c r="U130" i="3"/>
  <c r="N130" i="3"/>
  <c r="M130" i="3" s="1"/>
  <c r="U66" i="3"/>
  <c r="N66" i="3"/>
  <c r="M66" i="3" s="1"/>
  <c r="N181" i="3"/>
  <c r="M181" i="3" s="1"/>
  <c r="U139" i="3"/>
  <c r="W139" i="3" s="1"/>
  <c r="N139" i="3"/>
  <c r="M139" i="3" s="1"/>
  <c r="U75" i="3"/>
  <c r="N75" i="3"/>
  <c r="M75" i="3" s="1"/>
  <c r="U43" i="3"/>
  <c r="N43" i="3"/>
  <c r="M43" i="3" s="1"/>
  <c r="N13" i="3"/>
  <c r="U149" i="3"/>
  <c r="N149" i="3"/>
  <c r="M149" i="3" s="1"/>
  <c r="U86" i="3"/>
  <c r="N86" i="3"/>
  <c r="M86" i="3" s="1"/>
  <c r="U111" i="3"/>
  <c r="N111" i="3"/>
  <c r="M111" i="3" s="1"/>
  <c r="U21" i="3"/>
  <c r="N21" i="3"/>
  <c r="M21" i="3" s="1"/>
  <c r="U132" i="3"/>
  <c r="W132" i="3" s="1"/>
  <c r="N132" i="3"/>
  <c r="M132" i="3" s="1"/>
  <c r="U88" i="3"/>
  <c r="N88" i="3"/>
  <c r="M88" i="3" s="1"/>
  <c r="U89" i="3"/>
  <c r="N89" i="3"/>
  <c r="M89" i="3" s="1"/>
  <c r="U49" i="3"/>
  <c r="N49" i="3"/>
  <c r="M49" i="3" s="1"/>
  <c r="U68" i="3"/>
  <c r="W68" i="3" s="1"/>
  <c r="N68" i="3"/>
  <c r="M68" i="3" s="1"/>
  <c r="U167" i="3"/>
  <c r="N167" i="3"/>
  <c r="M167" i="3" s="1"/>
  <c r="U136" i="3"/>
  <c r="N136" i="3"/>
  <c r="M136" i="3" s="1"/>
  <c r="U156" i="3"/>
  <c r="N156" i="3"/>
  <c r="M156" i="3" s="1"/>
  <c r="U47" i="3"/>
  <c r="W47" i="3" s="1"/>
  <c r="N47" i="3"/>
  <c r="M47" i="3" s="1"/>
  <c r="U19" i="3"/>
  <c r="N19" i="3"/>
  <c r="M19" i="3" s="1"/>
  <c r="U106" i="3"/>
  <c r="N106" i="3"/>
  <c r="M106" i="3" s="1"/>
  <c r="U182" i="3"/>
  <c r="N182" i="3"/>
  <c r="M182" i="3" s="1"/>
  <c r="U57" i="3"/>
  <c r="W57" i="3" s="1"/>
  <c r="N57" i="3"/>
  <c r="M57" i="3" s="1"/>
  <c r="U80" i="3"/>
  <c r="N80" i="3"/>
  <c r="M80" i="3" s="1"/>
  <c r="U116" i="3"/>
  <c r="N116" i="3"/>
  <c r="M116" i="3" s="1"/>
  <c r="U101" i="3"/>
  <c r="N101" i="3"/>
  <c r="M101" i="3" s="1"/>
  <c r="U189" i="3"/>
  <c r="W189" i="3" s="1"/>
  <c r="N189" i="3"/>
  <c r="M189" i="3" s="1"/>
  <c r="U67" i="3"/>
  <c r="N67" i="3"/>
  <c r="M67" i="3" s="1"/>
  <c r="U129" i="3"/>
  <c r="N129" i="3"/>
  <c r="M129" i="3" s="1"/>
  <c r="U127" i="3"/>
  <c r="N127" i="3"/>
  <c r="M127" i="3" s="1"/>
  <c r="U58" i="3"/>
  <c r="N58" i="3"/>
  <c r="M58" i="3" s="1"/>
  <c r="U69" i="3"/>
  <c r="N69" i="3"/>
  <c r="M69" i="3" s="1"/>
  <c r="U42" i="3"/>
  <c r="N42" i="3"/>
  <c r="M42" i="3" s="1"/>
  <c r="U154" i="3"/>
  <c r="N154" i="3"/>
  <c r="M154" i="3" s="1"/>
  <c r="U176" i="3"/>
  <c r="N176" i="3"/>
  <c r="M176" i="3" s="1"/>
  <c r="U120" i="3"/>
  <c r="N120" i="3"/>
  <c r="M120" i="3" s="1"/>
  <c r="U53" i="3"/>
  <c r="N53" i="3"/>
  <c r="M53" i="3" s="1"/>
  <c r="U152" i="3"/>
  <c r="N152" i="3"/>
  <c r="M152" i="3" s="1"/>
  <c r="U103" i="3"/>
  <c r="W103" i="3" s="1"/>
  <c r="N103" i="3"/>
  <c r="M103" i="3" s="1"/>
  <c r="U16" i="3"/>
  <c r="N16" i="3"/>
  <c r="M16" i="3" s="1"/>
  <c r="U121" i="3"/>
  <c r="N121" i="3"/>
  <c r="M121" i="3" s="1"/>
  <c r="U37" i="3"/>
  <c r="N37" i="3"/>
  <c r="M37" i="3" s="1"/>
  <c r="U179" i="3"/>
  <c r="N179" i="3"/>
  <c r="M179" i="3" s="1"/>
  <c r="U128" i="3"/>
  <c r="N128" i="3"/>
  <c r="M128" i="3" s="1"/>
  <c r="U64" i="3"/>
  <c r="N64" i="3"/>
  <c r="M64" i="3" s="1"/>
  <c r="U41" i="3"/>
  <c r="N41" i="3"/>
  <c r="M41" i="3" s="1"/>
  <c r="U191" i="3"/>
  <c r="W191" i="3" s="1"/>
  <c r="N191" i="3"/>
  <c r="M191" i="3" s="1"/>
  <c r="U147" i="3"/>
  <c r="N147" i="3"/>
  <c r="M147" i="3" s="1"/>
  <c r="U77" i="3"/>
  <c r="N77" i="3"/>
  <c r="M77" i="3" s="1"/>
  <c r="U100" i="3"/>
  <c r="N100" i="3"/>
  <c r="M100" i="3" s="1"/>
  <c r="U51" i="3"/>
  <c r="N51" i="3"/>
  <c r="M51" i="3" s="1"/>
  <c r="U23" i="3"/>
  <c r="N23" i="3"/>
  <c r="M23" i="3" s="1"/>
  <c r="U71" i="3"/>
  <c r="N71" i="3"/>
  <c r="M71" i="3" s="1"/>
  <c r="U96" i="3"/>
  <c r="N96" i="3"/>
  <c r="M96" i="3" s="1"/>
  <c r="U109" i="3"/>
  <c r="W109" i="3" s="1"/>
  <c r="N109" i="3"/>
  <c r="M109" i="3" s="1"/>
  <c r="U165" i="3"/>
  <c r="N165" i="3"/>
  <c r="M165" i="3" s="1"/>
  <c r="U62" i="3"/>
  <c r="N62" i="3"/>
  <c r="M62" i="3" s="1"/>
  <c r="U124" i="3"/>
  <c r="N124" i="3"/>
  <c r="M124" i="3" s="1"/>
  <c r="U91" i="3"/>
  <c r="W91" i="3" s="1"/>
  <c r="N91" i="3"/>
  <c r="M91" i="3" s="1"/>
  <c r="U63" i="3"/>
  <c r="N63" i="3"/>
  <c r="M63" i="3" s="1"/>
  <c r="U157" i="3"/>
  <c r="N157" i="3"/>
  <c r="M157" i="3" s="1"/>
  <c r="U72" i="3"/>
  <c r="N72" i="3"/>
  <c r="M72" i="3" s="1"/>
  <c r="U73" i="3"/>
  <c r="W73" i="3" s="1"/>
  <c r="N73" i="3"/>
  <c r="M73" i="3" s="1"/>
  <c r="U45" i="3"/>
  <c r="N45" i="3"/>
  <c r="M45" i="3" s="1"/>
  <c r="U38" i="3"/>
  <c r="N38" i="3"/>
  <c r="M38" i="3" s="1"/>
  <c r="U97" i="3"/>
  <c r="N97" i="3"/>
  <c r="M97" i="3" s="1"/>
  <c r="U90" i="3"/>
  <c r="W90" i="3" s="1"/>
  <c r="N90" i="3"/>
  <c r="M90" i="3" s="1"/>
  <c r="U159" i="3"/>
  <c r="N159" i="3"/>
  <c r="M159" i="3" s="1"/>
  <c r="U190" i="3"/>
  <c r="N190" i="3"/>
  <c r="M190" i="3" s="1"/>
  <c r="U142" i="3"/>
  <c r="N142" i="3"/>
  <c r="M142" i="3" s="1"/>
  <c r="U74" i="3"/>
  <c r="W74" i="3" s="1"/>
  <c r="N74" i="3"/>
  <c r="M74" i="3" s="1"/>
  <c r="U163" i="3"/>
  <c r="N163" i="3"/>
  <c r="M163" i="3" s="1"/>
  <c r="U115" i="3"/>
  <c r="N115" i="3"/>
  <c r="M115" i="3" s="1"/>
  <c r="U28" i="3"/>
  <c r="N28" i="3"/>
  <c r="M28" i="3" s="1"/>
  <c r="U144" i="3"/>
  <c r="W144" i="3" s="1"/>
  <c r="N144" i="3"/>
  <c r="M144" i="3" s="1"/>
  <c r="U92" i="3"/>
  <c r="N92" i="3"/>
  <c r="M92" i="3" s="1"/>
  <c r="U186" i="3"/>
  <c r="N186" i="3"/>
  <c r="M186" i="3" s="1"/>
  <c r="U114" i="3"/>
  <c r="N114" i="3"/>
  <c r="M114" i="3" s="1"/>
  <c r="U34" i="3"/>
  <c r="W34" i="3" s="1"/>
  <c r="N34" i="3"/>
  <c r="M34" i="3" s="1"/>
  <c r="U177" i="3"/>
  <c r="N177" i="3"/>
  <c r="M177" i="3" s="1"/>
  <c r="U123" i="3"/>
  <c r="N123" i="3"/>
  <c r="M123" i="3" s="1"/>
  <c r="U59" i="3"/>
  <c r="N59" i="3"/>
  <c r="M59" i="3" s="1"/>
  <c r="U39" i="3"/>
  <c r="N39" i="3"/>
  <c r="M39" i="3" s="1"/>
  <c r="U188" i="3"/>
  <c r="N188" i="3"/>
  <c r="M188" i="3" s="1"/>
  <c r="U134" i="3"/>
  <c r="N134" i="3"/>
  <c r="M134" i="3" s="1"/>
  <c r="U70" i="3"/>
  <c r="N70" i="3"/>
  <c r="M70" i="3" s="1"/>
  <c r="U95" i="3"/>
  <c r="W95" i="3" s="1"/>
  <c r="N95" i="3"/>
  <c r="M95" i="3" s="1"/>
  <c r="U178" i="3"/>
  <c r="N178" i="3"/>
  <c r="M178" i="3" s="1"/>
  <c r="U146" i="3"/>
  <c r="N146" i="3"/>
  <c r="M146" i="3" s="1"/>
  <c r="U162" i="3"/>
  <c r="N162" i="3"/>
  <c r="M162" i="3" s="1"/>
  <c r="U15" i="3"/>
  <c r="W15" i="3" s="1"/>
  <c r="N15" i="3"/>
  <c r="M15" i="3" s="1"/>
  <c r="U122" i="3"/>
  <c r="N122" i="3"/>
  <c r="M122" i="3" s="1"/>
  <c r="U18" i="3"/>
  <c r="N18" i="3"/>
  <c r="M18" i="3" s="1"/>
  <c r="U60" i="3"/>
  <c r="N60" i="3"/>
  <c r="M60" i="3" s="1"/>
  <c r="U143" i="3"/>
  <c r="N143" i="3"/>
  <c r="M143" i="3" s="1"/>
  <c r="U164" i="3"/>
  <c r="N164" i="3"/>
  <c r="M164" i="3" s="1"/>
  <c r="U153" i="3"/>
  <c r="N153" i="3"/>
  <c r="M153" i="3" s="1"/>
  <c r="U30" i="3"/>
  <c r="N30" i="3"/>
  <c r="M30" i="3" s="1"/>
  <c r="U119" i="3"/>
  <c r="N119" i="3"/>
  <c r="M119" i="3" s="1"/>
  <c r="U141" i="3"/>
  <c r="N141" i="3"/>
  <c r="M141" i="3" s="1"/>
  <c r="U93" i="3"/>
  <c r="N93" i="3"/>
  <c r="M93" i="3" s="1"/>
  <c r="U192" i="3"/>
  <c r="N192" i="3"/>
  <c r="M192" i="3" s="1"/>
  <c r="U180" i="3"/>
  <c r="N180" i="3"/>
  <c r="M180" i="3" s="1"/>
  <c r="U78" i="3"/>
  <c r="N78" i="3"/>
  <c r="M78" i="3" s="1"/>
  <c r="U81" i="3"/>
  <c r="N81" i="3"/>
  <c r="M81" i="3" s="1"/>
  <c r="U46" i="3"/>
  <c r="N46" i="3"/>
  <c r="M46" i="3" s="1"/>
  <c r="U55" i="3"/>
  <c r="N55" i="3"/>
  <c r="M55" i="3" s="1"/>
  <c r="U172" i="3"/>
  <c r="N172" i="3"/>
  <c r="M172" i="3" s="1"/>
  <c r="U110" i="3"/>
  <c r="N110" i="3"/>
  <c r="M110" i="3" s="1"/>
  <c r="U65" i="3"/>
  <c r="N65" i="3"/>
  <c r="M65" i="3" s="1"/>
  <c r="U161" i="3"/>
  <c r="W161" i="3" s="1"/>
  <c r="N161" i="3"/>
  <c r="M161" i="3" s="1"/>
  <c r="U104" i="3"/>
  <c r="N104" i="3"/>
  <c r="M104" i="3" s="1"/>
  <c r="U25" i="3"/>
  <c r="N25" i="3"/>
  <c r="M25" i="3" s="1"/>
  <c r="U140" i="3"/>
  <c r="N140" i="3"/>
  <c r="M140" i="3" s="1"/>
  <c r="U87" i="3"/>
  <c r="N87" i="3"/>
  <c r="M87" i="3" s="1"/>
  <c r="U175" i="3"/>
  <c r="N175" i="3"/>
  <c r="M175" i="3" s="1"/>
  <c r="U105" i="3"/>
  <c r="N105" i="3"/>
  <c r="M105" i="3" s="1"/>
  <c r="U32" i="3"/>
  <c r="N32" i="3"/>
  <c r="M32" i="3" s="1"/>
  <c r="U166" i="3"/>
  <c r="W166" i="3" s="1"/>
  <c r="N166" i="3"/>
  <c r="M166" i="3" s="1"/>
  <c r="U112" i="3"/>
  <c r="N112" i="3"/>
  <c r="M112" i="3" s="1"/>
  <c r="U54" i="3"/>
  <c r="N54" i="3"/>
  <c r="M54" i="3" s="1"/>
  <c r="U26" i="3"/>
  <c r="N26" i="3"/>
  <c r="M26" i="3" s="1"/>
  <c r="U185" i="3"/>
  <c r="N185" i="3"/>
  <c r="M185" i="3" s="1"/>
  <c r="U125" i="3"/>
  <c r="N125" i="3"/>
  <c r="M125" i="3" s="1"/>
  <c r="U61" i="3"/>
  <c r="N61" i="3"/>
  <c r="M61" i="3" s="1"/>
  <c r="U84" i="3"/>
  <c r="N84" i="3"/>
  <c r="M84" i="3" s="1"/>
  <c r="U117" i="3"/>
  <c r="W117" i="3" s="1"/>
  <c r="N117" i="3"/>
  <c r="M117" i="3" s="1"/>
  <c r="U135" i="3"/>
  <c r="N135" i="3"/>
  <c r="M135" i="3" s="1"/>
  <c r="U20" i="3"/>
  <c r="N20" i="3"/>
  <c r="M20" i="3" s="1"/>
  <c r="U170" i="3"/>
  <c r="N170" i="3"/>
  <c r="M170" i="3" s="1"/>
  <c r="U126" i="3"/>
  <c r="W126" i="3" s="1"/>
  <c r="N126" i="3"/>
  <c r="M126" i="3" s="1"/>
  <c r="U171" i="3"/>
  <c r="N171" i="3"/>
  <c r="M171" i="3" s="1"/>
  <c r="U48" i="3"/>
  <c r="N48" i="3"/>
  <c r="M48" i="3" s="1"/>
  <c r="U102" i="3"/>
  <c r="N102" i="3"/>
  <c r="M102" i="3" s="1"/>
  <c r="U155" i="3"/>
  <c r="N155" i="3"/>
  <c r="M155" i="3" s="1"/>
  <c r="U133" i="3"/>
  <c r="N133" i="3"/>
  <c r="M133" i="3" s="1"/>
  <c r="U148" i="3"/>
  <c r="N148" i="3"/>
  <c r="M148" i="3" s="1"/>
  <c r="U22" i="3"/>
  <c r="N22" i="3"/>
  <c r="M22" i="3" s="1"/>
  <c r="U113" i="3"/>
  <c r="W113" i="3" s="1"/>
  <c r="N113" i="3"/>
  <c r="M113" i="3" s="1"/>
  <c r="U174" i="3"/>
  <c r="N174" i="3"/>
  <c r="M174" i="3" s="1"/>
  <c r="U184" i="3"/>
  <c r="N184" i="3"/>
  <c r="M184" i="3" s="1"/>
  <c r="U36" i="3"/>
  <c r="N36" i="3"/>
  <c r="M36" i="3" s="1"/>
  <c r="U138" i="3"/>
  <c r="W138" i="3" s="1"/>
  <c r="N138" i="3"/>
  <c r="M138" i="3" s="1"/>
  <c r="U187" i="3"/>
  <c r="N187" i="3"/>
  <c r="M187" i="3" s="1"/>
  <c r="U56" i="3"/>
  <c r="N56" i="3"/>
  <c r="M56" i="3" s="1"/>
  <c r="U150" i="3"/>
  <c r="N150" i="3"/>
  <c r="M150" i="3" s="1"/>
  <c r="U99" i="3"/>
  <c r="W99" i="3" s="1"/>
  <c r="N99" i="3"/>
  <c r="M99" i="3" s="1"/>
  <c r="U50" i="3"/>
  <c r="N50" i="3"/>
  <c r="M50" i="3" s="1"/>
  <c r="U137" i="3"/>
  <c r="N137" i="3"/>
  <c r="M137" i="3" s="1"/>
  <c r="U76" i="3"/>
  <c r="N76" i="3"/>
  <c r="M76" i="3" s="1"/>
  <c r="U173" i="3"/>
  <c r="N173" i="3"/>
  <c r="M173" i="3" s="1"/>
  <c r="U98" i="3"/>
  <c r="N98" i="3"/>
  <c r="M98" i="3" s="1"/>
  <c r="U29" i="3"/>
  <c r="N29" i="3"/>
  <c r="M29" i="3" s="1"/>
  <c r="U160" i="3"/>
  <c r="N160" i="3"/>
  <c r="M160" i="3" s="1"/>
  <c r="U107" i="3"/>
  <c r="W107" i="3" s="1"/>
  <c r="N107" i="3"/>
  <c r="M107" i="3" s="1"/>
  <c r="U52" i="3"/>
  <c r="N52" i="3"/>
  <c r="M52" i="3" s="1"/>
  <c r="U17" i="3"/>
  <c r="N17" i="3"/>
  <c r="M17" i="3" s="1"/>
  <c r="U183" i="3"/>
  <c r="N183" i="3"/>
  <c r="M183" i="3" s="1"/>
  <c r="U118" i="3"/>
  <c r="W118" i="3" s="1"/>
  <c r="N118" i="3"/>
  <c r="M118" i="3" s="1"/>
  <c r="U31" i="3"/>
  <c r="N31" i="3"/>
  <c r="M31" i="3" s="1"/>
  <c r="U79" i="3"/>
  <c r="N79" i="3"/>
  <c r="M79" i="3" s="1"/>
  <c r="Q138" i="3"/>
  <c r="V138" i="3"/>
  <c r="Q119" i="3"/>
  <c r="V119" i="3"/>
  <c r="Q148" i="3"/>
  <c r="V148" i="3"/>
  <c r="Q139" i="3"/>
  <c r="V139" i="3"/>
  <c r="Q75" i="3"/>
  <c r="V75" i="3"/>
  <c r="Q70" i="3"/>
  <c r="V70" i="3"/>
  <c r="Q153" i="3"/>
  <c r="V153" i="3"/>
  <c r="Q84" i="3"/>
  <c r="V84" i="3"/>
  <c r="Q106" i="3"/>
  <c r="V106" i="3"/>
  <c r="Q51" i="3"/>
  <c r="V51" i="3"/>
  <c r="Q71" i="3"/>
  <c r="V71" i="3"/>
  <c r="Q104" i="3"/>
  <c r="V104" i="3"/>
  <c r="Q72" i="3"/>
  <c r="V72" i="3"/>
  <c r="Q87" i="3"/>
  <c r="V87" i="3"/>
  <c r="Q178" i="3"/>
  <c r="V178" i="3"/>
  <c r="Q83" i="3"/>
  <c r="V83" i="3"/>
  <c r="Q165" i="3"/>
  <c r="V165" i="3"/>
  <c r="Q78" i="3"/>
  <c r="V78" i="3"/>
  <c r="Q35" i="3"/>
  <c r="V35" i="3"/>
  <c r="Q130" i="3"/>
  <c r="V130" i="3"/>
  <c r="Q66" i="3"/>
  <c r="V66" i="3"/>
  <c r="Q179" i="3"/>
  <c r="V179" i="3"/>
  <c r="Q128" i="3"/>
  <c r="V128" i="3"/>
  <c r="Q64" i="3"/>
  <c r="V64" i="3"/>
  <c r="Q41" i="3"/>
  <c r="V41" i="3"/>
  <c r="Q185" i="3"/>
  <c r="V185" i="3"/>
  <c r="Q125" i="3"/>
  <c r="V125" i="3"/>
  <c r="Q61" i="3"/>
  <c r="V61" i="3"/>
  <c r="Q132" i="3"/>
  <c r="V132" i="3"/>
  <c r="Q79" i="3"/>
  <c r="V79" i="3"/>
  <c r="Q97" i="3"/>
  <c r="V97" i="3"/>
  <c r="Q46" i="3"/>
  <c r="V46" i="3"/>
  <c r="Q133" i="3"/>
  <c r="V133" i="3"/>
  <c r="Q40" i="3"/>
  <c r="V40" i="3"/>
  <c r="Q43" i="3"/>
  <c r="V43" i="3"/>
  <c r="Q88" i="3"/>
  <c r="V88" i="3"/>
  <c r="Q67" i="3"/>
  <c r="V67" i="3"/>
  <c r="Q180" i="3"/>
  <c r="V180" i="3"/>
  <c r="Q60" i="3"/>
  <c r="V60" i="3"/>
  <c r="Q182" i="3"/>
  <c r="V182" i="3"/>
  <c r="Q28" i="3"/>
  <c r="V28" i="3"/>
  <c r="Q154" i="3"/>
  <c r="V154" i="3"/>
  <c r="Q69" i="3"/>
  <c r="V69" i="3"/>
  <c r="Q22" i="3"/>
  <c r="V22" i="3"/>
  <c r="Q121" i="3"/>
  <c r="V121" i="3"/>
  <c r="Q37" i="3"/>
  <c r="V37" i="3"/>
  <c r="Q177" i="3"/>
  <c r="V177" i="3"/>
  <c r="Q123" i="3"/>
  <c r="V123" i="3"/>
  <c r="Q59" i="3"/>
  <c r="V59" i="3"/>
  <c r="Q39" i="3"/>
  <c r="V39" i="3"/>
  <c r="Q183" i="3"/>
  <c r="V183" i="3"/>
  <c r="Q118" i="3"/>
  <c r="V118" i="3"/>
  <c r="Q31" i="3"/>
  <c r="V31" i="3"/>
  <c r="Q129" i="3"/>
  <c r="V129" i="3"/>
  <c r="Q68" i="3"/>
  <c r="V68" i="3"/>
  <c r="Q90" i="3"/>
  <c r="V90" i="3"/>
  <c r="Q42" i="3"/>
  <c r="V42" i="3"/>
  <c r="Q108" i="3"/>
  <c r="V108" i="3"/>
  <c r="Q163" i="3"/>
  <c r="V163" i="3"/>
  <c r="Q85" i="3"/>
  <c r="V85" i="3"/>
  <c r="Q73" i="3"/>
  <c r="V73" i="3"/>
  <c r="Q134" i="3"/>
  <c r="V134" i="3"/>
  <c r="P181" i="3"/>
  <c r="U181" i="3"/>
  <c r="W181" i="3" s="1"/>
  <c r="U13" i="3"/>
  <c r="K193" i="3"/>
  <c r="Q150" i="3"/>
  <c r="V150" i="3"/>
  <c r="Q176" i="3"/>
  <c r="V176" i="3"/>
  <c r="Q169" i="3"/>
  <c r="V169" i="3"/>
  <c r="Q144" i="3"/>
  <c r="V144" i="3"/>
  <c r="Q171" i="3"/>
  <c r="V171" i="3"/>
  <c r="Q25" i="3"/>
  <c r="V25" i="3"/>
  <c r="Q126" i="3"/>
  <c r="V126" i="3"/>
  <c r="Q62" i="3"/>
  <c r="V62" i="3"/>
  <c r="Q186" i="3"/>
  <c r="V186" i="3"/>
  <c r="Q114" i="3"/>
  <c r="V114" i="3"/>
  <c r="Q34" i="3"/>
  <c r="V34" i="3"/>
  <c r="Q166" i="3"/>
  <c r="V166" i="3"/>
  <c r="Q112" i="3"/>
  <c r="V112" i="3"/>
  <c r="Q54" i="3"/>
  <c r="V54" i="3"/>
  <c r="Q26" i="3"/>
  <c r="V26" i="3"/>
  <c r="Q170" i="3"/>
  <c r="V170" i="3"/>
  <c r="Q109" i="3"/>
  <c r="V109" i="3"/>
  <c r="Q24" i="3"/>
  <c r="V24" i="3"/>
  <c r="Q127" i="3"/>
  <c r="V127" i="3"/>
  <c r="Q63" i="3"/>
  <c r="V63" i="3"/>
  <c r="Q81" i="3"/>
  <c r="V81" i="3"/>
  <c r="Q36" i="3"/>
  <c r="V36" i="3"/>
  <c r="Q99" i="3"/>
  <c r="V99" i="3"/>
  <c r="Q167" i="3"/>
  <c r="V167" i="3"/>
  <c r="Q188" i="3"/>
  <c r="V188" i="3"/>
  <c r="P14" i="3"/>
  <c r="R14" i="3" s="1"/>
  <c r="U14" i="3"/>
  <c r="W14" i="3" s="1"/>
  <c r="Q140" i="3"/>
  <c r="V140" i="3"/>
  <c r="Q92" i="3"/>
  <c r="V92" i="3"/>
  <c r="Q152" i="3"/>
  <c r="V152" i="3"/>
  <c r="Q120" i="3"/>
  <c r="V120" i="3"/>
  <c r="Q159" i="3"/>
  <c r="V159" i="3"/>
  <c r="Q192" i="3"/>
  <c r="V192" i="3"/>
  <c r="Q117" i="3"/>
  <c r="V117" i="3"/>
  <c r="Q55" i="3"/>
  <c r="V55" i="3"/>
  <c r="Q175" i="3"/>
  <c r="V175" i="3"/>
  <c r="Q105" i="3"/>
  <c r="V105" i="3"/>
  <c r="Q32" i="3"/>
  <c r="V32" i="3"/>
  <c r="Q160" i="3"/>
  <c r="V160" i="3"/>
  <c r="Q107" i="3"/>
  <c r="V107" i="3"/>
  <c r="Q52" i="3"/>
  <c r="V52" i="3"/>
  <c r="Q17" i="3"/>
  <c r="V17" i="3"/>
  <c r="Q164" i="3"/>
  <c r="V164" i="3"/>
  <c r="Q102" i="3"/>
  <c r="V102" i="3"/>
  <c r="Q19" i="3"/>
  <c r="V19" i="3"/>
  <c r="Q116" i="3"/>
  <c r="V116" i="3"/>
  <c r="Q38" i="3"/>
  <c r="V38" i="3"/>
  <c r="Q74" i="3"/>
  <c r="V74" i="3"/>
  <c r="Q33" i="3"/>
  <c r="V33" i="3"/>
  <c r="Q53" i="3"/>
  <c r="V53" i="3"/>
  <c r="Q190" i="3"/>
  <c r="V190" i="3"/>
  <c r="Q158" i="3"/>
  <c r="V158" i="3"/>
  <c r="Q135" i="3"/>
  <c r="V135" i="3"/>
  <c r="Q103" i="3"/>
  <c r="V103" i="3"/>
  <c r="Q142" i="3"/>
  <c r="V142" i="3"/>
  <c r="Q189" i="3"/>
  <c r="V189" i="3"/>
  <c r="Q110" i="3"/>
  <c r="V110" i="3"/>
  <c r="Q50" i="3"/>
  <c r="V50" i="3"/>
  <c r="Q173" i="3"/>
  <c r="V173" i="3"/>
  <c r="Q98" i="3"/>
  <c r="V98" i="3"/>
  <c r="Q29" i="3"/>
  <c r="V29" i="3"/>
  <c r="Q145" i="3"/>
  <c r="V145" i="3"/>
  <c r="Q96" i="3"/>
  <c r="V96" i="3"/>
  <c r="Q49" i="3"/>
  <c r="V49" i="3"/>
  <c r="Q15" i="3"/>
  <c r="V15" i="3"/>
  <c r="Q151" i="3"/>
  <c r="V151" i="3"/>
  <c r="Q93" i="3"/>
  <c r="V93" i="3"/>
  <c r="Q174" i="3"/>
  <c r="V174" i="3"/>
  <c r="Q111" i="3"/>
  <c r="V111" i="3"/>
  <c r="Q21" i="3"/>
  <c r="V21" i="3"/>
  <c r="Q65" i="3"/>
  <c r="V65" i="3"/>
  <c r="Q30" i="3"/>
  <c r="V30" i="3"/>
  <c r="Q13" i="3"/>
  <c r="L193" i="3"/>
  <c r="V13" i="3"/>
  <c r="Q157" i="3"/>
  <c r="V157" i="3"/>
  <c r="Q172" i="3"/>
  <c r="V172" i="3"/>
  <c r="Q136" i="3"/>
  <c r="V136" i="3"/>
  <c r="Q122" i="3"/>
  <c r="V122" i="3"/>
  <c r="Q76" i="3"/>
  <c r="V76" i="3"/>
  <c r="Q137" i="3"/>
  <c r="V137" i="3"/>
  <c r="Q187" i="3"/>
  <c r="V187" i="3"/>
  <c r="Q101" i="3"/>
  <c r="V101" i="3"/>
  <c r="Q48" i="3"/>
  <c r="V48" i="3"/>
  <c r="Q162" i="3"/>
  <c r="V162" i="3"/>
  <c r="Q89" i="3"/>
  <c r="V89" i="3"/>
  <c r="Q20" i="3"/>
  <c r="V20" i="3"/>
  <c r="Q143" i="3"/>
  <c r="V143" i="3"/>
  <c r="Q91" i="3"/>
  <c r="V91" i="3"/>
  <c r="Q47" i="3"/>
  <c r="V47" i="3"/>
  <c r="Q27" i="3"/>
  <c r="V27" i="3"/>
  <c r="Q149" i="3"/>
  <c r="V149" i="3"/>
  <c r="Q86" i="3"/>
  <c r="V86" i="3"/>
  <c r="Q168" i="3"/>
  <c r="V168" i="3"/>
  <c r="Q100" i="3"/>
  <c r="V100" i="3"/>
  <c r="Q58" i="3"/>
  <c r="V58" i="3"/>
  <c r="Q23" i="3"/>
  <c r="V23" i="3"/>
  <c r="Q146" i="3"/>
  <c r="V146" i="3"/>
  <c r="Q161" i="3"/>
  <c r="V161" i="3"/>
  <c r="Q124" i="3"/>
  <c r="V124" i="3"/>
  <c r="Q115" i="3"/>
  <c r="V115" i="3"/>
  <c r="Q57" i="3"/>
  <c r="V57" i="3"/>
  <c r="Q131" i="3"/>
  <c r="V131" i="3"/>
  <c r="Q184" i="3"/>
  <c r="V184" i="3"/>
  <c r="Q94" i="3"/>
  <c r="V94" i="3"/>
  <c r="Q44" i="3"/>
  <c r="V44" i="3"/>
  <c r="Q156" i="3"/>
  <c r="V156" i="3"/>
  <c r="Q82" i="3"/>
  <c r="V82" i="3"/>
  <c r="Q16" i="3"/>
  <c r="V16" i="3"/>
  <c r="Q141" i="3"/>
  <c r="V141" i="3"/>
  <c r="Q80" i="3"/>
  <c r="V80" i="3"/>
  <c r="Q45" i="3"/>
  <c r="V45" i="3"/>
  <c r="Q191" i="3"/>
  <c r="V191" i="3"/>
  <c r="Q147" i="3"/>
  <c r="V147" i="3"/>
  <c r="Q77" i="3"/>
  <c r="V77" i="3"/>
  <c r="Q155" i="3"/>
  <c r="V155" i="3"/>
  <c r="Q95" i="3"/>
  <c r="V95" i="3"/>
  <c r="Q113" i="3"/>
  <c r="V113" i="3"/>
  <c r="Q56" i="3"/>
  <c r="V56" i="3"/>
  <c r="Q18" i="3"/>
  <c r="V18" i="3"/>
  <c r="J69" i="3"/>
  <c r="P69" i="3"/>
  <c r="R69" i="3" s="1"/>
  <c r="J120" i="3"/>
  <c r="P120" i="3"/>
  <c r="J121" i="3"/>
  <c r="P121" i="3"/>
  <c r="R121" i="3" s="1"/>
  <c r="J41" i="3"/>
  <c r="P41" i="3"/>
  <c r="R41" i="3" s="1"/>
  <c r="J100" i="3"/>
  <c r="P100" i="3"/>
  <c r="P159" i="3"/>
  <c r="R159" i="3" s="1"/>
  <c r="J159" i="3"/>
  <c r="J115" i="3"/>
  <c r="P115" i="3"/>
  <c r="P114" i="3"/>
  <c r="J114" i="3"/>
  <c r="J177" i="3"/>
  <c r="P177" i="3"/>
  <c r="R177" i="3" s="1"/>
  <c r="P81" i="3"/>
  <c r="R81" i="3" s="1"/>
  <c r="J81" i="3"/>
  <c r="J172" i="3"/>
  <c r="P172" i="3"/>
  <c r="J104" i="3"/>
  <c r="P104" i="3"/>
  <c r="R104" i="3" s="1"/>
  <c r="J87" i="3"/>
  <c r="P87" i="3"/>
  <c r="J32" i="3"/>
  <c r="P32" i="3"/>
  <c r="R32" i="3" s="1"/>
  <c r="P26" i="3"/>
  <c r="R26" i="3" s="1"/>
  <c r="J26" i="3"/>
  <c r="J84" i="3"/>
  <c r="P84" i="3"/>
  <c r="R84" i="3" s="1"/>
  <c r="J184" i="3"/>
  <c r="P184" i="3"/>
  <c r="P187" i="3"/>
  <c r="R187" i="3" s="1"/>
  <c r="J187" i="3"/>
  <c r="P50" i="3"/>
  <c r="R50" i="3" s="1"/>
  <c r="J50" i="3"/>
  <c r="J76" i="3"/>
  <c r="P76" i="3"/>
  <c r="R76" i="3" s="1"/>
  <c r="P29" i="3"/>
  <c r="R29" i="3" s="1"/>
  <c r="J29" i="3"/>
  <c r="J52" i="3"/>
  <c r="P52" i="3"/>
  <c r="R52" i="3" s="1"/>
  <c r="P178" i="3"/>
  <c r="R178" i="3" s="1"/>
  <c r="J178" i="3"/>
  <c r="J117" i="3"/>
  <c r="P117" i="3"/>
  <c r="R117" i="3" s="1"/>
  <c r="J88" i="3"/>
  <c r="P88" i="3"/>
  <c r="R88" i="3" s="1"/>
  <c r="J71" i="3"/>
  <c r="P71" i="3"/>
  <c r="R71" i="3" s="1"/>
  <c r="J20" i="3"/>
  <c r="P20" i="3"/>
  <c r="P49" i="3"/>
  <c r="R49" i="3" s="1"/>
  <c r="J49" i="3"/>
  <c r="J109" i="3"/>
  <c r="P109" i="3"/>
  <c r="R109" i="3" s="1"/>
  <c r="J68" i="3"/>
  <c r="P68" i="3"/>
  <c r="R68" i="3" s="1"/>
  <c r="J181" i="3"/>
  <c r="Q181" i="3"/>
  <c r="J165" i="3"/>
  <c r="P165" i="3"/>
  <c r="R165" i="3" s="1"/>
  <c r="P122" i="3"/>
  <c r="R122" i="3" s="1"/>
  <c r="J122" i="3"/>
  <c r="P167" i="3"/>
  <c r="R167" i="3" s="1"/>
  <c r="J167" i="3"/>
  <c r="J168" i="3"/>
  <c r="P168" i="3"/>
  <c r="R168" i="3" s="1"/>
  <c r="P126" i="3"/>
  <c r="R126" i="3" s="1"/>
  <c r="J126" i="3"/>
  <c r="P62" i="3"/>
  <c r="R62" i="3" s="1"/>
  <c r="J62" i="3"/>
  <c r="P18" i="3"/>
  <c r="J18" i="3"/>
  <c r="J136" i="3"/>
  <c r="P136" i="3"/>
  <c r="R136" i="3" s="1"/>
  <c r="J83" i="3"/>
  <c r="P83" i="3"/>
  <c r="R83" i="3" s="1"/>
  <c r="P171" i="3"/>
  <c r="R171" i="3" s="1"/>
  <c r="J171" i="3"/>
  <c r="J124" i="3"/>
  <c r="P124" i="3"/>
  <c r="J60" i="3"/>
  <c r="P60" i="3"/>
  <c r="R60" i="3" s="1"/>
  <c r="J156" i="3"/>
  <c r="P156" i="3"/>
  <c r="R156" i="3" s="1"/>
  <c r="P82" i="3"/>
  <c r="R82" i="3" s="1"/>
  <c r="J82" i="3"/>
  <c r="J48" i="3"/>
  <c r="P48" i="3"/>
  <c r="J143" i="3"/>
  <c r="P143" i="3"/>
  <c r="J91" i="3"/>
  <c r="P91" i="3"/>
  <c r="P47" i="3"/>
  <c r="R47" i="3" s="1"/>
  <c r="J47" i="3"/>
  <c r="J35" i="3"/>
  <c r="P35" i="3"/>
  <c r="R35" i="3" s="1"/>
  <c r="J164" i="3"/>
  <c r="P164" i="3"/>
  <c r="P102" i="3"/>
  <c r="R102" i="3" s="1"/>
  <c r="J102" i="3"/>
  <c r="P19" i="3"/>
  <c r="R19" i="3" s="1"/>
  <c r="J19" i="3"/>
  <c r="J63" i="3"/>
  <c r="P63" i="3"/>
  <c r="R63" i="3" s="1"/>
  <c r="P58" i="3"/>
  <c r="J58" i="3"/>
  <c r="P53" i="3"/>
  <c r="R53" i="3" s="1"/>
  <c r="J53" i="3"/>
  <c r="J37" i="3"/>
  <c r="P37" i="3"/>
  <c r="P191" i="3"/>
  <c r="J191" i="3"/>
  <c r="P190" i="3"/>
  <c r="J190" i="3"/>
  <c r="J144" i="3"/>
  <c r="P144" i="3"/>
  <c r="R144" i="3" s="1"/>
  <c r="P39" i="3"/>
  <c r="R39" i="3" s="1"/>
  <c r="J39" i="3"/>
  <c r="J55" i="3"/>
  <c r="P55" i="3"/>
  <c r="P65" i="3"/>
  <c r="J65" i="3"/>
  <c r="J140" i="3"/>
  <c r="P140" i="3"/>
  <c r="R140" i="3" s="1"/>
  <c r="J105" i="3"/>
  <c r="P105" i="3"/>
  <c r="R105" i="3" s="1"/>
  <c r="J54" i="3"/>
  <c r="P54" i="3"/>
  <c r="J61" i="3"/>
  <c r="P61" i="3"/>
  <c r="R61" i="3" s="1"/>
  <c r="J36" i="3"/>
  <c r="P36" i="3"/>
  <c r="R36" i="3" s="1"/>
  <c r="J56" i="3"/>
  <c r="P56" i="3"/>
  <c r="P137" i="3"/>
  <c r="J137" i="3"/>
  <c r="P98" i="3"/>
  <c r="R98" i="3" s="1"/>
  <c r="J98" i="3"/>
  <c r="J160" i="3"/>
  <c r="P160" i="3"/>
  <c r="R160" i="3" s="1"/>
  <c r="J17" i="3"/>
  <c r="P17" i="3"/>
  <c r="R17" i="3" s="1"/>
  <c r="J79" i="3"/>
  <c r="P79" i="3"/>
  <c r="J132" i="3"/>
  <c r="P132" i="3"/>
  <c r="R132" i="3" s="1"/>
  <c r="P146" i="3"/>
  <c r="R146" i="3" s="1"/>
  <c r="J146" i="3"/>
  <c r="J135" i="3"/>
  <c r="P135" i="3"/>
  <c r="R135" i="3" s="1"/>
  <c r="J89" i="3"/>
  <c r="P89" i="3"/>
  <c r="R89" i="3" s="1"/>
  <c r="J96" i="3"/>
  <c r="P96" i="3"/>
  <c r="P170" i="3"/>
  <c r="R170" i="3" s="1"/>
  <c r="J170" i="3"/>
  <c r="P153" i="3"/>
  <c r="R153" i="3" s="1"/>
  <c r="J153" i="3"/>
  <c r="P106" i="3"/>
  <c r="R106" i="3" s="1"/>
  <c r="J106" i="3"/>
  <c r="P155" i="3"/>
  <c r="J155" i="3"/>
  <c r="P157" i="3"/>
  <c r="R157" i="3" s="1"/>
  <c r="J157" i="3"/>
  <c r="P94" i="3"/>
  <c r="R94" i="3" s="1"/>
  <c r="J94" i="3"/>
  <c r="P30" i="3"/>
  <c r="R30" i="3" s="1"/>
  <c r="J30" i="3"/>
  <c r="P182" i="3"/>
  <c r="R182" i="3" s="1"/>
  <c r="J182" i="3"/>
  <c r="P133" i="3"/>
  <c r="R133" i="3" s="1"/>
  <c r="J133" i="3"/>
  <c r="J72" i="3"/>
  <c r="P72" i="3"/>
  <c r="R72" i="3" s="1"/>
  <c r="J169" i="3"/>
  <c r="P169" i="3"/>
  <c r="R169" i="3" s="1"/>
  <c r="J119" i="3"/>
  <c r="P119" i="3"/>
  <c r="P57" i="3"/>
  <c r="R57" i="3" s="1"/>
  <c r="J57" i="3"/>
  <c r="J148" i="3"/>
  <c r="P148" i="3"/>
  <c r="R148" i="3" s="1"/>
  <c r="J73" i="3"/>
  <c r="P73" i="3"/>
  <c r="R73" i="3" s="1"/>
  <c r="J40" i="3"/>
  <c r="P40" i="3"/>
  <c r="J141" i="3"/>
  <c r="P141" i="3"/>
  <c r="R141" i="3" s="1"/>
  <c r="J80" i="3"/>
  <c r="P80" i="3"/>
  <c r="J45" i="3"/>
  <c r="P45" i="3"/>
  <c r="P22" i="3"/>
  <c r="R22" i="3" s="1"/>
  <c r="J22" i="3"/>
  <c r="P151" i="3"/>
  <c r="R151" i="3" s="1"/>
  <c r="J151" i="3"/>
  <c r="J93" i="3"/>
  <c r="P93" i="3"/>
  <c r="J116" i="3"/>
  <c r="P116" i="3"/>
  <c r="R116" i="3" s="1"/>
  <c r="P38" i="3"/>
  <c r="J38" i="3"/>
  <c r="P42" i="3"/>
  <c r="R42" i="3" s="1"/>
  <c r="J42" i="3"/>
  <c r="J103" i="3"/>
  <c r="P103" i="3"/>
  <c r="R103" i="3" s="1"/>
  <c r="J128" i="3"/>
  <c r="P128" i="3"/>
  <c r="R128" i="3" s="1"/>
  <c r="J77" i="3"/>
  <c r="P77" i="3"/>
  <c r="P78" i="3"/>
  <c r="J78" i="3"/>
  <c r="P163" i="3"/>
  <c r="R163" i="3" s="1"/>
  <c r="J163" i="3"/>
  <c r="P186" i="3"/>
  <c r="R186" i="3" s="1"/>
  <c r="J186" i="3"/>
  <c r="J123" i="3"/>
  <c r="P123" i="3"/>
  <c r="R123" i="3" s="1"/>
  <c r="P46" i="3"/>
  <c r="R46" i="3" s="1"/>
  <c r="J46" i="3"/>
  <c r="J161" i="3"/>
  <c r="P161" i="3"/>
  <c r="P175" i="3"/>
  <c r="R175" i="3" s="1"/>
  <c r="J175" i="3"/>
  <c r="J112" i="3"/>
  <c r="P112" i="3"/>
  <c r="R112" i="3" s="1"/>
  <c r="J185" i="3"/>
  <c r="P185" i="3"/>
  <c r="R185" i="3" s="1"/>
  <c r="J14" i="3"/>
  <c r="Q14" i="3"/>
  <c r="P174" i="3"/>
  <c r="R174" i="3" s="1"/>
  <c r="J174" i="3"/>
  <c r="P138" i="3"/>
  <c r="R138" i="3" s="1"/>
  <c r="J138" i="3"/>
  <c r="J99" i="3"/>
  <c r="P99" i="3"/>
  <c r="R99" i="3" s="1"/>
  <c r="J173" i="3"/>
  <c r="P173" i="3"/>
  <c r="J107" i="3"/>
  <c r="P107" i="3"/>
  <c r="R107" i="3" s="1"/>
  <c r="P183" i="3"/>
  <c r="R183" i="3" s="1"/>
  <c r="J183" i="3"/>
  <c r="J31" i="3"/>
  <c r="P31" i="3"/>
  <c r="R31" i="3" s="1"/>
  <c r="P51" i="3"/>
  <c r="R51" i="3" s="1"/>
  <c r="J51" i="3"/>
  <c r="P33" i="3"/>
  <c r="R33" i="3" s="1"/>
  <c r="J33" i="3"/>
  <c r="J23" i="3"/>
  <c r="P23" i="3"/>
  <c r="J44" i="3"/>
  <c r="P44" i="3"/>
  <c r="R44" i="3" s="1"/>
  <c r="J162" i="3"/>
  <c r="P162" i="3"/>
  <c r="P145" i="3"/>
  <c r="R145" i="3" s="1"/>
  <c r="J145" i="3"/>
  <c r="P15" i="3"/>
  <c r="R15" i="3" s="1"/>
  <c r="J15" i="3"/>
  <c r="J24" i="3"/>
  <c r="P24" i="3"/>
  <c r="R24" i="3" s="1"/>
  <c r="J101" i="3"/>
  <c r="P101" i="3"/>
  <c r="R101" i="3" s="1"/>
  <c r="J192" i="3"/>
  <c r="P192" i="3"/>
  <c r="R192" i="3" s="1"/>
  <c r="P113" i="3"/>
  <c r="R113" i="3" s="1"/>
  <c r="J113" i="3"/>
  <c r="P97" i="3"/>
  <c r="R97" i="3" s="1"/>
  <c r="J97" i="3"/>
  <c r="J85" i="3"/>
  <c r="P85" i="3"/>
  <c r="R85" i="3" s="1"/>
  <c r="J189" i="3"/>
  <c r="P189" i="3"/>
  <c r="R189" i="3" s="1"/>
  <c r="P180" i="3"/>
  <c r="J180" i="3"/>
  <c r="J131" i="3"/>
  <c r="P131" i="3"/>
  <c r="R131" i="3" s="1"/>
  <c r="J67" i="3"/>
  <c r="P67" i="3"/>
  <c r="R67" i="3" s="1"/>
  <c r="J158" i="3"/>
  <c r="P158" i="3"/>
  <c r="R158" i="3" s="1"/>
  <c r="J108" i="3"/>
  <c r="P108" i="3"/>
  <c r="J27" i="3"/>
  <c r="P27" i="3"/>
  <c r="R27" i="3" s="1"/>
  <c r="P130" i="3"/>
  <c r="R130" i="3" s="1"/>
  <c r="J130" i="3"/>
  <c r="P66" i="3"/>
  <c r="R66" i="3" s="1"/>
  <c r="J66" i="3"/>
  <c r="J139" i="3"/>
  <c r="P139" i="3"/>
  <c r="R139" i="3" s="1"/>
  <c r="J75" i="3"/>
  <c r="P75" i="3"/>
  <c r="R75" i="3" s="1"/>
  <c r="P43" i="3"/>
  <c r="R43" i="3" s="1"/>
  <c r="J43" i="3"/>
  <c r="J13" i="3"/>
  <c r="P13" i="3"/>
  <c r="R13" i="3" s="1"/>
  <c r="P149" i="3"/>
  <c r="J149" i="3"/>
  <c r="P86" i="3"/>
  <c r="J86" i="3"/>
  <c r="J111" i="3"/>
  <c r="P111" i="3"/>
  <c r="R111" i="3" s="1"/>
  <c r="P21" i="3"/>
  <c r="R21" i="3" s="1"/>
  <c r="J21" i="3"/>
  <c r="J127" i="3"/>
  <c r="P127" i="3"/>
  <c r="R127" i="3" s="1"/>
  <c r="P176" i="3"/>
  <c r="J176" i="3"/>
  <c r="J16" i="3"/>
  <c r="P16" i="3"/>
  <c r="J64" i="3"/>
  <c r="P64" i="3"/>
  <c r="R64" i="3" s="1"/>
  <c r="P142" i="3"/>
  <c r="J142" i="3"/>
  <c r="J28" i="3"/>
  <c r="P28" i="3"/>
  <c r="R28" i="3" s="1"/>
  <c r="P34" i="3"/>
  <c r="R34" i="3" s="1"/>
  <c r="J34" i="3"/>
  <c r="P188" i="3"/>
  <c r="R188" i="3" s="1"/>
  <c r="J188" i="3"/>
  <c r="P134" i="3"/>
  <c r="J134" i="3"/>
  <c r="P70" i="3"/>
  <c r="J70" i="3"/>
  <c r="J95" i="3"/>
  <c r="P95" i="3"/>
  <c r="P129" i="3"/>
  <c r="J129" i="3"/>
  <c r="J154" i="3"/>
  <c r="P154" i="3"/>
  <c r="J152" i="3"/>
  <c r="P152" i="3"/>
  <c r="R152" i="3" s="1"/>
  <c r="P179" i="3"/>
  <c r="R179" i="3" s="1"/>
  <c r="J179" i="3"/>
  <c r="J147" i="3"/>
  <c r="P147" i="3"/>
  <c r="R147" i="3" s="1"/>
  <c r="P90" i="3"/>
  <c r="R90" i="3" s="1"/>
  <c r="J90" i="3"/>
  <c r="P74" i="3"/>
  <c r="R74" i="3" s="1"/>
  <c r="J74" i="3"/>
  <c r="J92" i="3"/>
  <c r="P92" i="3"/>
  <c r="R92" i="3" s="1"/>
  <c r="J59" i="3"/>
  <c r="P59" i="3"/>
  <c r="R59" i="3" s="1"/>
  <c r="P110" i="3"/>
  <c r="R110" i="3" s="1"/>
  <c r="J110" i="3"/>
  <c r="P25" i="3"/>
  <c r="J25" i="3"/>
  <c r="J166" i="3"/>
  <c r="P166" i="3"/>
  <c r="R166" i="3" s="1"/>
  <c r="P125" i="3"/>
  <c r="R125" i="3" s="1"/>
  <c r="J125" i="3"/>
  <c r="P150" i="3"/>
  <c r="R150" i="3" s="1"/>
  <c r="J150" i="3"/>
  <c r="P118" i="3"/>
  <c r="R118" i="3" s="1"/>
  <c r="J118" i="3"/>
  <c r="R91" i="3" l="1"/>
  <c r="W173" i="3"/>
  <c r="W87" i="3"/>
  <c r="W51" i="3"/>
  <c r="W58" i="3"/>
  <c r="R114" i="3"/>
  <c r="N193" i="3"/>
  <c r="M13" i="3"/>
  <c r="M193" i="3" s="1"/>
  <c r="R154" i="3"/>
  <c r="R108" i="3"/>
  <c r="R23" i="3"/>
  <c r="R77" i="3"/>
  <c r="R40" i="3"/>
  <c r="R119" i="3"/>
  <c r="R96" i="3"/>
  <c r="R164" i="3"/>
  <c r="R143" i="3"/>
  <c r="R20" i="3"/>
  <c r="R172" i="3"/>
  <c r="R115" i="3"/>
  <c r="W183" i="3"/>
  <c r="W160" i="3"/>
  <c r="W76" i="3"/>
  <c r="W150" i="3"/>
  <c r="W36" i="3"/>
  <c r="W22" i="3"/>
  <c r="W102" i="3"/>
  <c r="W170" i="3"/>
  <c r="W84" i="3"/>
  <c r="W26" i="3"/>
  <c r="W32" i="3"/>
  <c r="W140" i="3"/>
  <c r="W65" i="3"/>
  <c r="W46" i="3"/>
  <c r="W192" i="3"/>
  <c r="W30" i="3"/>
  <c r="W60" i="3"/>
  <c r="W162" i="3"/>
  <c r="W70" i="3"/>
  <c r="W59" i="3"/>
  <c r="W114" i="3"/>
  <c r="W28" i="3"/>
  <c r="W142" i="3"/>
  <c r="W97" i="3"/>
  <c r="W72" i="3"/>
  <c r="W124" i="3"/>
  <c r="W96" i="3"/>
  <c r="W100" i="3"/>
  <c r="W41" i="3"/>
  <c r="W37" i="3"/>
  <c r="W152" i="3"/>
  <c r="W154" i="3"/>
  <c r="W127" i="3"/>
  <c r="W101" i="3"/>
  <c r="W182" i="3"/>
  <c r="W156" i="3"/>
  <c r="W49" i="3"/>
  <c r="W21" i="3"/>
  <c r="W66" i="3"/>
  <c r="W158" i="3"/>
  <c r="W40" i="3"/>
  <c r="W82" i="3"/>
  <c r="W145" i="3"/>
  <c r="W55" i="3"/>
  <c r="R176" i="3"/>
  <c r="R180" i="3"/>
  <c r="R65" i="3"/>
  <c r="R58" i="3"/>
  <c r="W43" i="3"/>
  <c r="W119" i="3"/>
  <c r="W39" i="3"/>
  <c r="W179" i="3"/>
  <c r="W24" i="3"/>
  <c r="R70" i="3"/>
  <c r="R134" i="3"/>
  <c r="R149" i="3"/>
  <c r="R45" i="3"/>
  <c r="R79" i="3"/>
  <c r="R54" i="3"/>
  <c r="R55" i="3"/>
  <c r="R48" i="3"/>
  <c r="R124" i="3"/>
  <c r="R120" i="3"/>
  <c r="W13" i="3"/>
  <c r="W79" i="3"/>
  <c r="W17" i="3"/>
  <c r="W29" i="3"/>
  <c r="W137" i="3"/>
  <c r="W56" i="3"/>
  <c r="W184" i="3"/>
  <c r="W148" i="3"/>
  <c r="W48" i="3"/>
  <c r="W20" i="3"/>
  <c r="W61" i="3"/>
  <c r="W54" i="3"/>
  <c r="W105" i="3"/>
  <c r="W25" i="3"/>
  <c r="W110" i="3"/>
  <c r="W81" i="3"/>
  <c r="W93" i="3"/>
  <c r="W153" i="3"/>
  <c r="W18" i="3"/>
  <c r="W146" i="3"/>
  <c r="W134" i="3"/>
  <c r="W123" i="3"/>
  <c r="W186" i="3"/>
  <c r="W115" i="3"/>
  <c r="W190" i="3"/>
  <c r="W38" i="3"/>
  <c r="W157" i="3"/>
  <c r="W62" i="3"/>
  <c r="W71" i="3"/>
  <c r="W77" i="3"/>
  <c r="W64" i="3"/>
  <c r="W121" i="3"/>
  <c r="W53" i="3"/>
  <c r="W42" i="3"/>
  <c r="W129" i="3"/>
  <c r="W116" i="3"/>
  <c r="W106" i="3"/>
  <c r="W136" i="3"/>
  <c r="W89" i="3"/>
  <c r="W111" i="3"/>
  <c r="W130" i="3"/>
  <c r="W131" i="3"/>
  <c r="W169" i="3"/>
  <c r="W83" i="3"/>
  <c r="W44" i="3"/>
  <c r="W155" i="3"/>
  <c r="W143" i="3"/>
  <c r="W176" i="3"/>
  <c r="R86" i="3"/>
  <c r="R38" i="3"/>
  <c r="R155" i="3"/>
  <c r="R190" i="3"/>
  <c r="R137" i="3"/>
  <c r="R191" i="3"/>
  <c r="R18" i="3"/>
  <c r="W75" i="3"/>
  <c r="W185" i="3"/>
  <c r="W180" i="3"/>
  <c r="W149" i="3"/>
  <c r="W108" i="3"/>
  <c r="R25" i="3"/>
  <c r="R78" i="3"/>
  <c r="R142" i="3"/>
  <c r="R129" i="3"/>
  <c r="R95" i="3"/>
  <c r="R16" i="3"/>
  <c r="R162" i="3"/>
  <c r="R173" i="3"/>
  <c r="R161" i="3"/>
  <c r="R93" i="3"/>
  <c r="R80" i="3"/>
  <c r="R56" i="3"/>
  <c r="R37" i="3"/>
  <c r="R184" i="3"/>
  <c r="R87" i="3"/>
  <c r="R100" i="3"/>
  <c r="R181" i="3"/>
  <c r="W31" i="3"/>
  <c r="W52" i="3"/>
  <c r="W98" i="3"/>
  <c r="W50" i="3"/>
  <c r="W187" i="3"/>
  <c r="W174" i="3"/>
  <c r="W133" i="3"/>
  <c r="W171" i="3"/>
  <c r="W135" i="3"/>
  <c r="W125" i="3"/>
  <c r="W112" i="3"/>
  <c r="W175" i="3"/>
  <c r="W104" i="3"/>
  <c r="W172" i="3"/>
  <c r="W78" i="3"/>
  <c r="W141" i="3"/>
  <c r="W164" i="3"/>
  <c r="W122" i="3"/>
  <c r="W178" i="3"/>
  <c r="W188" i="3"/>
  <c r="W177" i="3"/>
  <c r="W92" i="3"/>
  <c r="W163" i="3"/>
  <c r="W159" i="3"/>
  <c r="W45" i="3"/>
  <c r="W63" i="3"/>
  <c r="W165" i="3"/>
  <c r="W23" i="3"/>
  <c r="W147" i="3"/>
  <c r="W128" i="3"/>
  <c r="W16" i="3"/>
  <c r="W120" i="3"/>
  <c r="W69" i="3"/>
  <c r="W67" i="3"/>
  <c r="W80" i="3"/>
  <c r="W19" i="3"/>
  <c r="W167" i="3"/>
  <c r="W88" i="3"/>
  <c r="W86" i="3"/>
  <c r="W27" i="3"/>
  <c r="W85" i="3"/>
  <c r="W94" i="3"/>
  <c r="W168" i="3"/>
  <c r="W33" i="3"/>
  <c r="V193" i="3"/>
  <c r="O118" i="3"/>
  <c r="T118" i="3"/>
  <c r="O70" i="3"/>
  <c r="T70" i="3"/>
  <c r="O152" i="3"/>
  <c r="T152" i="3"/>
  <c r="O75" i="3"/>
  <c r="T75" i="3"/>
  <c r="O150" i="3"/>
  <c r="T150" i="3"/>
  <c r="O90" i="3"/>
  <c r="T90" i="3"/>
  <c r="O134" i="3"/>
  <c r="T134" i="3"/>
  <c r="O149" i="3"/>
  <c r="T149" i="3"/>
  <c r="O15" i="3"/>
  <c r="T15" i="3"/>
  <c r="O183" i="3"/>
  <c r="T183" i="3"/>
  <c r="O38" i="3"/>
  <c r="T38" i="3"/>
  <c r="O182" i="3"/>
  <c r="T182" i="3"/>
  <c r="O65" i="3"/>
  <c r="T65" i="3"/>
  <c r="O127" i="3"/>
  <c r="T127" i="3"/>
  <c r="O139" i="3"/>
  <c r="T139" i="3"/>
  <c r="O112" i="3"/>
  <c r="T112" i="3"/>
  <c r="O77" i="3"/>
  <c r="T77" i="3"/>
  <c r="O119" i="3"/>
  <c r="T119" i="3"/>
  <c r="O132" i="3"/>
  <c r="T132" i="3"/>
  <c r="O61" i="3"/>
  <c r="T61" i="3"/>
  <c r="O164" i="3"/>
  <c r="T164" i="3"/>
  <c r="O60" i="3"/>
  <c r="T60" i="3"/>
  <c r="O168" i="3"/>
  <c r="T168" i="3"/>
  <c r="O20" i="3"/>
  <c r="T20" i="3"/>
  <c r="O172" i="3"/>
  <c r="T172" i="3"/>
  <c r="O121" i="3"/>
  <c r="T121" i="3"/>
  <c r="P193" i="3"/>
  <c r="O66" i="3"/>
  <c r="T66" i="3"/>
  <c r="O145" i="3"/>
  <c r="T145" i="3"/>
  <c r="O33" i="3"/>
  <c r="T33" i="3"/>
  <c r="O174" i="3"/>
  <c r="T174" i="3"/>
  <c r="O175" i="3"/>
  <c r="T175" i="3"/>
  <c r="O186" i="3"/>
  <c r="T186" i="3"/>
  <c r="O30" i="3"/>
  <c r="T30" i="3"/>
  <c r="O106" i="3"/>
  <c r="T106" i="3"/>
  <c r="O137" i="3"/>
  <c r="T137" i="3"/>
  <c r="O191" i="3"/>
  <c r="T191" i="3"/>
  <c r="O18" i="3"/>
  <c r="T18" i="3"/>
  <c r="O167" i="3"/>
  <c r="T167" i="3"/>
  <c r="O187" i="3"/>
  <c r="T187" i="3"/>
  <c r="O81" i="3"/>
  <c r="T81" i="3"/>
  <c r="O159" i="3"/>
  <c r="T159" i="3"/>
  <c r="Q193" i="3"/>
  <c r="U193" i="3"/>
  <c r="O176" i="3"/>
  <c r="T176" i="3"/>
  <c r="O44" i="3"/>
  <c r="T44" i="3"/>
  <c r="O110" i="3"/>
  <c r="T110" i="3"/>
  <c r="O180" i="3"/>
  <c r="T180" i="3"/>
  <c r="O138" i="3"/>
  <c r="T138" i="3"/>
  <c r="O22" i="3"/>
  <c r="T22" i="3"/>
  <c r="O58" i="3"/>
  <c r="T58" i="3"/>
  <c r="O154" i="3"/>
  <c r="T154" i="3"/>
  <c r="O108" i="3"/>
  <c r="T108" i="3"/>
  <c r="O23" i="3"/>
  <c r="T23" i="3"/>
  <c r="O123" i="3"/>
  <c r="T123" i="3"/>
  <c r="O40" i="3"/>
  <c r="T40" i="3"/>
  <c r="O96" i="3"/>
  <c r="T96" i="3"/>
  <c r="O143" i="3"/>
  <c r="T143" i="3"/>
  <c r="O136" i="3"/>
  <c r="T136" i="3"/>
  <c r="O181" i="3"/>
  <c r="T181" i="3"/>
  <c r="O115" i="3"/>
  <c r="T115" i="3"/>
  <c r="O125" i="3"/>
  <c r="T125" i="3"/>
  <c r="O129" i="3"/>
  <c r="T129" i="3"/>
  <c r="O188" i="3"/>
  <c r="T188" i="3"/>
  <c r="O21" i="3"/>
  <c r="T21" i="3"/>
  <c r="O59" i="3"/>
  <c r="T59" i="3"/>
  <c r="O147" i="3"/>
  <c r="T147" i="3"/>
  <c r="O64" i="3"/>
  <c r="T64" i="3"/>
  <c r="O13" i="3"/>
  <c r="J193" i="3"/>
  <c r="T13" i="3"/>
  <c r="O158" i="3"/>
  <c r="T158" i="3"/>
  <c r="O189" i="3"/>
  <c r="T189" i="3"/>
  <c r="O192" i="3"/>
  <c r="T192" i="3"/>
  <c r="O107" i="3"/>
  <c r="T107" i="3"/>
  <c r="O128" i="3"/>
  <c r="T128" i="3"/>
  <c r="O116" i="3"/>
  <c r="T116" i="3"/>
  <c r="O45" i="3"/>
  <c r="T45" i="3"/>
  <c r="O73" i="3"/>
  <c r="T73" i="3"/>
  <c r="O169" i="3"/>
  <c r="T169" i="3"/>
  <c r="O89" i="3"/>
  <c r="T89" i="3"/>
  <c r="O79" i="3"/>
  <c r="T79" i="3"/>
  <c r="O54" i="3"/>
  <c r="T54" i="3"/>
  <c r="O55" i="3"/>
  <c r="T55" i="3"/>
  <c r="O63" i="3"/>
  <c r="T63" i="3"/>
  <c r="O35" i="3"/>
  <c r="T35" i="3"/>
  <c r="O48" i="3"/>
  <c r="T48" i="3"/>
  <c r="O124" i="3"/>
  <c r="T124" i="3"/>
  <c r="O68" i="3"/>
  <c r="T68" i="3"/>
  <c r="O71" i="3"/>
  <c r="T71" i="3"/>
  <c r="O52" i="3"/>
  <c r="T52" i="3"/>
  <c r="O32" i="3"/>
  <c r="T32" i="3"/>
  <c r="O120" i="3"/>
  <c r="T120" i="3"/>
  <c r="O179" i="3"/>
  <c r="T179" i="3"/>
  <c r="O34" i="3"/>
  <c r="T34" i="3"/>
  <c r="O43" i="3"/>
  <c r="T43" i="3"/>
  <c r="O130" i="3"/>
  <c r="T130" i="3"/>
  <c r="O51" i="3"/>
  <c r="T51" i="3"/>
  <c r="O163" i="3"/>
  <c r="T163" i="3"/>
  <c r="O153" i="3"/>
  <c r="T153" i="3"/>
  <c r="O47" i="3"/>
  <c r="T47" i="3"/>
  <c r="O62" i="3"/>
  <c r="T62" i="3"/>
  <c r="O29" i="3"/>
  <c r="T29" i="3"/>
  <c r="O94" i="3"/>
  <c r="T94" i="3"/>
  <c r="O39" i="3"/>
  <c r="T39" i="3"/>
  <c r="O19" i="3"/>
  <c r="T19" i="3"/>
  <c r="O82" i="3"/>
  <c r="T82" i="3"/>
  <c r="O171" i="3"/>
  <c r="T171" i="3"/>
  <c r="O122" i="3"/>
  <c r="T122" i="3"/>
  <c r="O166" i="3"/>
  <c r="T166" i="3"/>
  <c r="O92" i="3"/>
  <c r="T92" i="3"/>
  <c r="O95" i="3"/>
  <c r="T95" i="3"/>
  <c r="O16" i="3"/>
  <c r="T16" i="3"/>
  <c r="O111" i="3"/>
  <c r="T111" i="3"/>
  <c r="O67" i="3"/>
  <c r="T67" i="3"/>
  <c r="O85" i="3"/>
  <c r="T85" i="3"/>
  <c r="O101" i="3"/>
  <c r="T101" i="3"/>
  <c r="O162" i="3"/>
  <c r="T162" i="3"/>
  <c r="O173" i="3"/>
  <c r="T173" i="3"/>
  <c r="O14" i="3"/>
  <c r="T14" i="3"/>
  <c r="O161" i="3"/>
  <c r="T161" i="3"/>
  <c r="O103" i="3"/>
  <c r="T103" i="3"/>
  <c r="O93" i="3"/>
  <c r="T93" i="3"/>
  <c r="O80" i="3"/>
  <c r="T80" i="3"/>
  <c r="O148" i="3"/>
  <c r="T148" i="3"/>
  <c r="O72" i="3"/>
  <c r="T72" i="3"/>
  <c r="O135" i="3"/>
  <c r="T135" i="3"/>
  <c r="O17" i="3"/>
  <c r="T17" i="3"/>
  <c r="O56" i="3"/>
  <c r="T56" i="3"/>
  <c r="O105" i="3"/>
  <c r="T105" i="3"/>
  <c r="O37" i="3"/>
  <c r="T37" i="3"/>
  <c r="O109" i="3"/>
  <c r="T109" i="3"/>
  <c r="O88" i="3"/>
  <c r="T88" i="3"/>
  <c r="O184" i="3"/>
  <c r="T184" i="3"/>
  <c r="O87" i="3"/>
  <c r="T87" i="3"/>
  <c r="O177" i="3"/>
  <c r="T177" i="3"/>
  <c r="O100" i="3"/>
  <c r="T100" i="3"/>
  <c r="O69" i="3"/>
  <c r="T69" i="3"/>
  <c r="O74" i="3"/>
  <c r="T74" i="3"/>
  <c r="O86" i="3"/>
  <c r="T86" i="3"/>
  <c r="O97" i="3"/>
  <c r="T97" i="3"/>
  <c r="O46" i="3"/>
  <c r="T46" i="3"/>
  <c r="O78" i="3"/>
  <c r="T78" i="3"/>
  <c r="O42" i="3"/>
  <c r="T42" i="3"/>
  <c r="O151" i="3"/>
  <c r="T151" i="3"/>
  <c r="O57" i="3"/>
  <c r="T57" i="3"/>
  <c r="O133" i="3"/>
  <c r="T133" i="3"/>
  <c r="O157" i="3"/>
  <c r="T157" i="3"/>
  <c r="O170" i="3"/>
  <c r="T170" i="3"/>
  <c r="O146" i="3"/>
  <c r="T146" i="3"/>
  <c r="O53" i="3"/>
  <c r="T53" i="3"/>
  <c r="O102" i="3"/>
  <c r="T102" i="3"/>
  <c r="O126" i="3"/>
  <c r="T126" i="3"/>
  <c r="O49" i="3"/>
  <c r="T49" i="3"/>
  <c r="O114" i="3"/>
  <c r="T114" i="3"/>
  <c r="O25" i="3"/>
  <c r="T25" i="3"/>
  <c r="O28" i="3"/>
  <c r="T28" i="3"/>
  <c r="O27" i="3"/>
  <c r="T27" i="3"/>
  <c r="O24" i="3"/>
  <c r="T24" i="3"/>
  <c r="O31" i="3"/>
  <c r="T31" i="3"/>
  <c r="O99" i="3"/>
  <c r="T99" i="3"/>
  <c r="O185" i="3"/>
  <c r="T185" i="3"/>
  <c r="O141" i="3"/>
  <c r="T141" i="3"/>
  <c r="O160" i="3"/>
  <c r="T160" i="3"/>
  <c r="O36" i="3"/>
  <c r="T36" i="3"/>
  <c r="O140" i="3"/>
  <c r="T140" i="3"/>
  <c r="O144" i="3"/>
  <c r="T144" i="3"/>
  <c r="O91" i="3"/>
  <c r="T91" i="3"/>
  <c r="O156" i="3"/>
  <c r="T156" i="3"/>
  <c r="O83" i="3"/>
  <c r="T83" i="3"/>
  <c r="O165" i="3"/>
  <c r="T165" i="3"/>
  <c r="O117" i="3"/>
  <c r="T117" i="3"/>
  <c r="O76" i="3"/>
  <c r="T76" i="3"/>
  <c r="O84" i="3"/>
  <c r="T84" i="3"/>
  <c r="O104" i="3"/>
  <c r="T104" i="3"/>
  <c r="O41" i="3"/>
  <c r="T41" i="3"/>
  <c r="O131" i="3"/>
  <c r="T131" i="3"/>
  <c r="O142" i="3"/>
  <c r="T142" i="3"/>
  <c r="O113" i="3"/>
  <c r="T113" i="3"/>
  <c r="O155" i="3"/>
  <c r="T155" i="3"/>
  <c r="O98" i="3"/>
  <c r="T98" i="3"/>
  <c r="O190" i="3"/>
  <c r="T190" i="3"/>
  <c r="O178" i="3"/>
  <c r="T178" i="3"/>
  <c r="O50" i="3"/>
  <c r="T50" i="3"/>
  <c r="O26" i="3"/>
  <c r="T26" i="3"/>
  <c r="O193" i="3" l="1"/>
  <c r="T193" i="3"/>
</calcChain>
</file>

<file path=xl/sharedStrings.xml><?xml version="1.0" encoding="utf-8"?>
<sst xmlns="http://schemas.openxmlformats.org/spreadsheetml/2006/main" count="587" uniqueCount="238">
  <si>
    <t>název MAS</t>
  </si>
  <si>
    <t>MRR</t>
  </si>
  <si>
    <t>PR</t>
  </si>
  <si>
    <t>CZV MRR</t>
  </si>
  <si>
    <t>CZV PR</t>
  </si>
  <si>
    <t>CZV</t>
  </si>
  <si>
    <t>Obcí MRR</t>
  </si>
  <si>
    <t>Obcí PR</t>
  </si>
  <si>
    <t>SR</t>
  </si>
  <si>
    <t>žadatel</t>
  </si>
  <si>
    <t>Kč / 1 EUR</t>
  </si>
  <si>
    <t>EU - EUR</t>
  </si>
  <si>
    <t>EU - Kč</t>
  </si>
  <si>
    <t>alokace IROP 5.1</t>
  </si>
  <si>
    <t>počet obyv.</t>
  </si>
  <si>
    <t>počet obcí</t>
  </si>
  <si>
    <t>území všech MAS</t>
  </si>
  <si>
    <t>váha ukazatelů</t>
  </si>
  <si>
    <t>CZV CELKEM</t>
  </si>
  <si>
    <t>návrh Výboru NS MAS z 10.5.2022</t>
  </si>
  <si>
    <t>MRR = Karlovarský, Ústecký, Liberecký, Královehradecký, Pardubický, Olomoucký, Moravskoslezský a Zlínský kraj.</t>
  </si>
  <si>
    <r>
      <t>Rozloha MRR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</si>
  <si>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Obyv MRR
(31.12.2019)</t>
  </si>
  <si>
    <t>Obyv PR
(31.12.2019)</t>
  </si>
  <si>
    <t>kurz IROP</t>
  </si>
  <si>
    <t>PR = Plzeňský, Jihočeský, Středočeský a Jihomoravský kraj a Kraj Vysočina.</t>
  </si>
  <si>
    <r>
      <t>Rozloha PR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</si>
  <si>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kraj</t>
  </si>
  <si>
    <t>70% CZV</t>
  </si>
  <si>
    <t>70% CZV MRR</t>
  </si>
  <si>
    <t>70% CZV PR</t>
  </si>
  <si>
    <t>kategorie regionu</t>
  </si>
  <si>
    <t>MRR+PR</t>
  </si>
  <si>
    <t>Středočeský</t>
  </si>
  <si>
    <t>Olomoucký</t>
  </si>
  <si>
    <t>Plzeňský</t>
  </si>
  <si>
    <t>Vysočina</t>
  </si>
  <si>
    <t>Královéhradecký</t>
  </si>
  <si>
    <t>Zlínský</t>
  </si>
  <si>
    <t>Jihomoravský</t>
  </si>
  <si>
    <t>Liberecký</t>
  </si>
  <si>
    <t>Karlovarský</t>
  </si>
  <si>
    <t>JIhomoravský</t>
  </si>
  <si>
    <t>Pardubický</t>
  </si>
  <si>
    <t>Jihočeský</t>
  </si>
  <si>
    <t>Ústecký</t>
  </si>
  <si>
    <t>Moravskoslezský</t>
  </si>
  <si>
    <t>Brdy - Vltava o.p.s.</t>
  </si>
  <si>
    <t>Bystřička, o.p.s.</t>
  </si>
  <si>
    <t>Dolní Pojizeří z.ú.</t>
  </si>
  <si>
    <t>Ekoregion Úhlava, z.s.</t>
  </si>
  <si>
    <t>Havlíčkův kraj, o.p.s.</t>
  </si>
  <si>
    <t>Hradecký venkov o.p.s.</t>
  </si>
  <si>
    <t>Jižní Haná o. p. s.</t>
  </si>
  <si>
    <t>Královská stezka o.p.s.</t>
  </si>
  <si>
    <t>Kyjovské Slovácko v pohybu, z. s.</t>
  </si>
  <si>
    <t>LAG Podralsko z. s.</t>
  </si>
  <si>
    <t>Lípa pro venkov z.s.</t>
  </si>
  <si>
    <t>Luhačovské Zálesí, o.p.s.</t>
  </si>
  <si>
    <t>MAS - Partnerství Moštěnka, o.p.s.</t>
  </si>
  <si>
    <t>MAS - Střední Polabí, z. s.</t>
  </si>
  <si>
    <t>MAS "Přiďte pobejt!" z. s.</t>
  </si>
  <si>
    <t>MAS 21, o.p.s.</t>
  </si>
  <si>
    <t>MAS Achát z.s.</t>
  </si>
  <si>
    <t>MAS Aktivios, z.s.</t>
  </si>
  <si>
    <t>MAS Blaník, z. s.</t>
  </si>
  <si>
    <t>MAS Bobrava, z.s.</t>
  </si>
  <si>
    <t>MAS Bohdanečsko, z. s.</t>
  </si>
  <si>
    <t>MAS Bojkovska, z.s.</t>
  </si>
  <si>
    <t>MAS Boleslavsko z.ú.</t>
  </si>
  <si>
    <t>MAS Brána do Českého ráje, z.s.</t>
  </si>
  <si>
    <t>MAS BRÁNA PÍSECKA z.s.</t>
  </si>
  <si>
    <t>MAS Brdy, z.ú.</t>
  </si>
  <si>
    <t>MAS Broumovsko+, z. s.</t>
  </si>
  <si>
    <t>MAS Buchlov, z.s.</t>
  </si>
  <si>
    <t>MAS CÍNOVECKO o. p. s.</t>
  </si>
  <si>
    <t>MAS Česká Kanada o.p.s.</t>
  </si>
  <si>
    <t>MAS České středohoří, z.s.</t>
  </si>
  <si>
    <t>MAS Českomoravské pomezí o.p.s.</t>
  </si>
  <si>
    <t>MAS Český les, z. s.</t>
  </si>
  <si>
    <t>MAS Český sever, z.s.</t>
  </si>
  <si>
    <t>MAS Český Západ, z.s.</t>
  </si>
  <si>
    <t>MAS Dolnobřežansko o.p.s.</t>
  </si>
  <si>
    <t>MAS Frýdlantsko - Beskydy z.s.</t>
  </si>
  <si>
    <t>MAS Frýdlantsko, z.s.</t>
  </si>
  <si>
    <t>MAS Hanácké Království, z.s.</t>
  </si>
  <si>
    <t>MAS Hanácký venkov, z. s.</t>
  </si>
  <si>
    <t>MAS Holicko, o.p.s.</t>
  </si>
  <si>
    <t>MAS Horňácko a Ostrožsko z.s.</t>
  </si>
  <si>
    <t>MAS Horní Pomoraví o.p.s.</t>
  </si>
  <si>
    <t>MAS Hornolidečska, z.s.</t>
  </si>
  <si>
    <t>MAS Hranicko z. s.</t>
  </si>
  <si>
    <t>MAS Hrubý Jeseník, z.s.</t>
  </si>
  <si>
    <t>MAS Hrušovansko, z. s.</t>
  </si>
  <si>
    <t>MAS Hustopečsko, z. s.</t>
  </si>
  <si>
    <t>MAS Chrudimsko, z.s.</t>
  </si>
  <si>
    <t>MAS Jablunkovsko, z. s.</t>
  </si>
  <si>
    <t>MAS Jihozápad o.p.s.</t>
  </si>
  <si>
    <t>MAS Karlštejnsko, z.ú.</t>
  </si>
  <si>
    <t>MAS Kraj živých vod, z.s.</t>
  </si>
  <si>
    <t>MAS Krajina srdce, z.s.</t>
  </si>
  <si>
    <t>MAS Královédvorsko, z. s.</t>
  </si>
  <si>
    <t>MAS Krušné hory, o.p.s.</t>
  </si>
  <si>
    <t>MAS Labské skály, z.s.</t>
  </si>
  <si>
    <t>MAS Lašsko, z. s.</t>
  </si>
  <si>
    <t>MAS LEADER - Loucko, z. s.</t>
  </si>
  <si>
    <t>MAS Lednicko-valtický areál, z.s.</t>
  </si>
  <si>
    <t>MAS Litomyšlsko o.p.s.</t>
  </si>
  <si>
    <t>MAS Lužnice, z.s.</t>
  </si>
  <si>
    <t>MAS Mezi Hrady, z.s.</t>
  </si>
  <si>
    <t>MAS Mikulovsko o.p.s.</t>
  </si>
  <si>
    <t>MAS Mohelnicko, z.s.</t>
  </si>
  <si>
    <t>MAS MORAVSKÁ BRÁNA, z.s.</t>
  </si>
  <si>
    <t>MAS Moravská cesta, z. s.</t>
  </si>
  <si>
    <t>MAS Moravskotřebovsko a Jevíčsko o.p.s.</t>
  </si>
  <si>
    <t>MAS Moravský kras z.s.</t>
  </si>
  <si>
    <t>MAS Nad Prahou o.p.s.</t>
  </si>
  <si>
    <t>MAS Naděje o.p.s.</t>
  </si>
  <si>
    <t>MAS ORLICKO, z.s.</t>
  </si>
  <si>
    <t>MAS Partnerství venkova, z. s.</t>
  </si>
  <si>
    <t>MAS Ploština, z. s.</t>
  </si>
  <si>
    <t>MAS Pobeskydí, z. s.</t>
  </si>
  <si>
    <t>MAS PODBRDSKO, z.s.</t>
  </si>
  <si>
    <t>MAS Podchlumí, z. s.</t>
  </si>
  <si>
    <t>MAS Podlipansko, o.p.s.</t>
  </si>
  <si>
    <t>MAS POLIČSKO z.s.</t>
  </si>
  <si>
    <t>MAS Radbuza, z.s.</t>
  </si>
  <si>
    <t>MAS Region Kunětické hory, z.s.</t>
  </si>
  <si>
    <t>MAS Regionu Poodří, z.s.</t>
  </si>
  <si>
    <t>MAS Rokytná, o.p.s.</t>
  </si>
  <si>
    <t>MAS Rozkvět, z.s.</t>
  </si>
  <si>
    <t>MAS rozvoj Kladenska a Prahy-západ, z.s.</t>
  </si>
  <si>
    <t>MAS Říčansko o.p.s.</t>
  </si>
  <si>
    <t>MAS Sdružení Růže z.s.</t>
  </si>
  <si>
    <t>MAS Sdružení Západní Krušnohoří, z.s.</t>
  </si>
  <si>
    <t>MAS Sedlčansko, o.p.s.</t>
  </si>
  <si>
    <t>MAS Skutečsko, Košumbersko a Chrastecko, z.s.</t>
  </si>
  <si>
    <t>MAS Slavkovské bojiště, z.s.</t>
  </si>
  <si>
    <t>MAS Slezská brána, z. s.</t>
  </si>
  <si>
    <t>MAS Sokolovsko o.p.s.</t>
  </si>
  <si>
    <t>MAS Staroměstsko, z.s.</t>
  </si>
  <si>
    <t>MAS Strakonicko, z.s.</t>
  </si>
  <si>
    <t>MAS Strážnicko, z.s.</t>
  </si>
  <si>
    <t>MAS Střední Vsetínsko, z. s.</t>
  </si>
  <si>
    <t>MAS SVATOVÁCLAVSKO, z.s.</t>
  </si>
  <si>
    <t>MAS Světovina o.p.s.</t>
  </si>
  <si>
    <t>MAS Šternbersko o.p.s.</t>
  </si>
  <si>
    <t>MAS Šumavsko, z.s.</t>
  </si>
  <si>
    <t>MAS Šumperský venkov, z. s.</t>
  </si>
  <si>
    <t>MAS Uničovsko, o.p.s.</t>
  </si>
  <si>
    <t>MAS Vincenze Priessnitze pro Jesenicko, o.p.s.</t>
  </si>
  <si>
    <t>MAS Vizovicko a Slušovicko, o.p.s.</t>
  </si>
  <si>
    <t>MAS Vladař o.p.s.</t>
  </si>
  <si>
    <t>MAS VLTAVA, z.s.</t>
  </si>
  <si>
    <t>MAS Vodňanská ryba, z.s.</t>
  </si>
  <si>
    <t>MAS Vyhlídky,z.s.</t>
  </si>
  <si>
    <t>MAS Východní Slovácko, z.s.</t>
  </si>
  <si>
    <t>MAS Vyškovsko, z.s.</t>
  </si>
  <si>
    <t>MAS Zlatá cesta, o.p.s.</t>
  </si>
  <si>
    <t>MAS Znojemské vinařství, z.s.</t>
  </si>
  <si>
    <t>MAS Zubří země, o.p.s.</t>
  </si>
  <si>
    <t>MAS Železnohorský region, z.s.</t>
  </si>
  <si>
    <t>Místní akční skupina Blanský les - Netolicko o.p.s.</t>
  </si>
  <si>
    <t>Místní akční skupina Blatensko, o.p.s.</t>
  </si>
  <si>
    <t>Místní akční skupina Bohumínsko, z.s.</t>
  </si>
  <si>
    <t>Místní akční skupina Boskovicko PLUS, z. s.</t>
  </si>
  <si>
    <t>Místní akční skupina Brána Brněnska, z.s.</t>
  </si>
  <si>
    <t>Místní akční skupina Brána Vysočiny, z.s.</t>
  </si>
  <si>
    <t>Místní akční skupina Dolní Poolšaví, z.s.</t>
  </si>
  <si>
    <t>Místní akční skupina Hlinecko, z. s.</t>
  </si>
  <si>
    <t>Místní akční skupina Hlubocko - Lišovsko o.p.s.</t>
  </si>
  <si>
    <t>Místní akční skupina Hlučínsko z.s.</t>
  </si>
  <si>
    <t>Místní akční skupina Hříběcí hory, z.s.</t>
  </si>
  <si>
    <t>Místní akční skupina Jemnicko, o.p.s.</t>
  </si>
  <si>
    <t>Místní akční skupina Jižní Slovácko, z. s.</t>
  </si>
  <si>
    <t>Místní akční skupina Království - Jestřebí hory, o.p.s.</t>
  </si>
  <si>
    <t>Místní akční skupina Krkonoše, z. s.</t>
  </si>
  <si>
    <t>Místní akční skupina Lanškrounsko, z.s.</t>
  </si>
  <si>
    <t>Místní akční skupina Mezi Úpou a Metují, z. s.</t>
  </si>
  <si>
    <t>Místní akční skupina Mezilesí, z.s.</t>
  </si>
  <si>
    <t>Místní akční skupina Mikroregionu Telčsko, z. s.</t>
  </si>
  <si>
    <t>Místní akční skupina Opavsko z.s.</t>
  </si>
  <si>
    <t>Místní akční skupina Podbrněnsko, spolek</t>
  </si>
  <si>
    <t>Místní akční skupina Podhostýnska, z. s.</t>
  </si>
  <si>
    <t>Místní akční skupina Podještědí, z.s.</t>
  </si>
  <si>
    <t>Místní akční skupina Podřipsko, z.s.</t>
  </si>
  <si>
    <t>Místní akční skupina POHODA venkova, z.s.</t>
  </si>
  <si>
    <t>Místní akční skupina Pomalší o.p.s.</t>
  </si>
  <si>
    <t>Místní akční skupina POŠUMAVÍ, zapsaný spolek</t>
  </si>
  <si>
    <t>Místní akční skupina Rožnovsko, z.s.</t>
  </si>
  <si>
    <t>Místní akční skupina Severní Chřiby a Pomoraví, z.s.</t>
  </si>
  <si>
    <t>Místní akční skupina Stolové hory, z. s.</t>
  </si>
  <si>
    <t>Místní akční skupina Střední Povltaví z. s.</t>
  </si>
  <si>
    <t>Místní akční skupina svatého Jana z Nepomuku, z.s.</t>
  </si>
  <si>
    <t>Místní akční skupina SVATOJIŘSKÝ LES, z.s.</t>
  </si>
  <si>
    <t>Místní akční skupina Svitava z. s.</t>
  </si>
  <si>
    <t>Místní akční skupina Šipka, z. s.</t>
  </si>
  <si>
    <t>Místní akční skupina Třeboňsko o.p.s.</t>
  </si>
  <si>
    <t>Místní akční skupina Třešťsko, o.p.s.</t>
  </si>
  <si>
    <t>Místní akční skupina Valašsko - Horní Vsacko, z.s.</t>
  </si>
  <si>
    <t>Místní akční skupina Zálabí, z. s.</t>
  </si>
  <si>
    <t>MOST Vysočiny, o.p.s.</t>
  </si>
  <si>
    <t>NAD ORLICÍ, o.p.s.</t>
  </si>
  <si>
    <t>Obecně prospěšná společnost pro Český ráj</t>
  </si>
  <si>
    <t>OSLAVKA o.p.s.</t>
  </si>
  <si>
    <t>Otevřené zahrady Jičínska z. s.</t>
  </si>
  <si>
    <t>Podhorácko, o.p.s.</t>
  </si>
  <si>
    <t>Podhůří Železných hor o.p.s.</t>
  </si>
  <si>
    <t>Posázaví o.p.s.</t>
  </si>
  <si>
    <t>Prostějov venkov o.p.s.</t>
  </si>
  <si>
    <t>Přemyslovské střední Čechy o.p.s.</t>
  </si>
  <si>
    <t>Rakovnicko o. p. s.</t>
  </si>
  <si>
    <t>Region HANÁ, z. s.</t>
  </si>
  <si>
    <t>Region Pošembeří o.p.s.</t>
  </si>
  <si>
    <t>Rozvoj Krnovska o.p.s.</t>
  </si>
  <si>
    <t>Rozvoj Tanvaldska z.s.</t>
  </si>
  <si>
    <t>RÝMAŘOVSKO, o.p.s.</t>
  </si>
  <si>
    <t>Sdružení SPLAV, z.s.</t>
  </si>
  <si>
    <t>SERVISO, o. p. s.</t>
  </si>
  <si>
    <t>Společná CIDLINA, z.s.</t>
  </si>
  <si>
    <t>Společnost pro rozvoj Humpolecka, z.s.</t>
  </si>
  <si>
    <t>Střední Haná, o.p.s.</t>
  </si>
  <si>
    <t>Via rustica z.s.</t>
  </si>
  <si>
    <t>Živé pomezí Krumlovsko-Jevišovicko, z.s.</t>
  </si>
  <si>
    <t>MAS Voticko z.s.</t>
  </si>
  <si>
    <t>MAS Hřebeny, z. s.</t>
  </si>
  <si>
    <t>MAS Kralupsko, z.s.</t>
  </si>
  <si>
    <t>30% CZV</t>
  </si>
  <si>
    <t>30% CZV MRR</t>
  </si>
  <si>
    <t>30% CZV PR</t>
  </si>
  <si>
    <t>CELKEM</t>
  </si>
  <si>
    <r>
      <t>počet km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</si>
  <si>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vzorec pro rozdělení alokace IROP 5.1 CLLD na MAS </t>
    </r>
    <r>
      <rPr>
        <b/>
        <sz val="10"/>
        <color theme="4"/>
        <rFont val="Calibri"/>
        <family val="2"/>
        <charset val="238"/>
        <scheme val="minor"/>
      </rPr>
      <t>- návrh Výboru NS MAS ČR 10.5.2022 - rozpočítáno na jednotlivé MAS</t>
    </r>
  </si>
  <si>
    <r>
      <t xml:space="preserve">EU CELKEM (Kč)
</t>
    </r>
    <r>
      <rPr>
        <sz val="10"/>
        <color theme="1"/>
        <rFont val="Calibri"/>
        <family val="2"/>
        <charset val="238"/>
        <scheme val="minor"/>
      </rPr>
      <t>(součet Fin. plánu MAS za 2024-2026, resp. 2029)</t>
    </r>
  </si>
  <si>
    <t>70% EU (Kč)</t>
  </si>
  <si>
    <t>30% EU (Kč)</t>
  </si>
  <si>
    <t xml:space="preserve">Alokace EU CELKEM (EUR)
</t>
  </si>
  <si>
    <r>
      <t xml:space="preserve">70% EU (EUR)
</t>
    </r>
    <r>
      <rPr>
        <sz val="10"/>
        <color theme="1"/>
        <rFont val="Calibri"/>
        <family val="2"/>
        <charset val="238"/>
        <scheme val="minor"/>
      </rPr>
      <t>(k vyplnění do pole D30 do Kontrol.tabulky Fin. plánu)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</si>
</sst>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Kč&quot;;[Red]\-#,##0\ &quot;Kč&quot;"/>
    <numFmt numFmtId="164" formatCode="_-* #,##0.00_-;\-* #,##0.00_-;_-* &quot;-&quot;??_-;_-@_-"/>
    <numFmt numFmtId="165" formatCode="0.0%"/>
    <numFmt numFmtId="166" formatCode="_-* #,##0\ _K_č_-;\-* #,##0\ _K_č_-;_-* &quot;-&quot;??\ _K_č_-;_-@_-"/>
    <numFmt numFmtId="167" formatCode="#,##0.00_ ;\-#,##0.00\ "/>
    <numFmt numFmtId="168" formatCode="_-* #,##0\ [$€-1]_-;\-* #,##0\ [$€-1]_-;_-* &quot;-&quot;??\ [$€-1]_-;_-@_-"/>
    <numFmt numFmtId="169" formatCode="_-* #,##0.00\ [$Kč-405]_-;\-* #,##0.00\ [$Kč-405]_-;_-* &quot;-&quot;??\ [$Kč-405]_-;_-@_-"/>
    <numFmt numFmtId="170" formatCode="_-* #,##0\ [$Kč-405]_-;\-* #,##0\ [$Kč-405]_-;_-* &quot;-&quot;??\ [$Kč-405]_-;_-@_-"/>
    <numFmt numFmtId="171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6" borderId="0" xfId="0" applyFont="1" applyFill="1"/>
    <xf numFmtId="0" fontId="2" fillId="3" borderId="0" xfId="0" applyFont="1" applyFill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3" fillId="7" borderId="19" xfId="0" applyFont="1" applyFill="1" applyBorder="1" applyAlignment="1">
      <alignment wrapText="1"/>
    </xf>
    <xf numFmtId="3" fontId="3" fillId="7" borderId="20" xfId="0" applyNumberFormat="1" applyFont="1" applyFill="1" applyBorder="1"/>
    <xf numFmtId="3" fontId="3" fillId="7" borderId="21" xfId="0" applyNumberFormat="1" applyFont="1" applyFill="1" applyBorder="1"/>
    <xf numFmtId="6" fontId="2" fillId="8" borderId="3" xfId="0" applyNumberFormat="1" applyFont="1" applyFill="1" applyBorder="1"/>
    <xf numFmtId="6" fontId="2" fillId="9" borderId="2" xfId="0" applyNumberFormat="1" applyFont="1" applyFill="1" applyBorder="1"/>
    <xf numFmtId="6" fontId="2" fillId="7" borderId="13" xfId="0" applyNumberFormat="1" applyFont="1" applyFill="1" applyBorder="1"/>
    <xf numFmtId="6" fontId="2" fillId="9" borderId="1" xfId="0" applyNumberFormat="1" applyFont="1" applyFill="1" applyBorder="1"/>
    <xf numFmtId="6" fontId="2" fillId="8" borderId="17" xfId="0" applyNumberFormat="1" applyFont="1" applyFill="1" applyBorder="1"/>
    <xf numFmtId="6" fontId="2" fillId="9" borderId="16" xfId="0" applyNumberFormat="1" applyFont="1" applyFill="1" applyBorder="1"/>
    <xf numFmtId="6" fontId="2" fillId="7" borderId="18" xfId="0" applyNumberFormat="1" applyFont="1" applyFill="1" applyBorder="1"/>
    <xf numFmtId="6" fontId="2" fillId="9" borderId="4" xfId="0" applyNumberFormat="1" applyFont="1" applyFill="1" applyBorder="1"/>
    <xf numFmtId="0" fontId="2" fillId="0" borderId="0" xfId="0" applyFont="1"/>
    <xf numFmtId="3" fontId="2" fillId="0" borderId="2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3" fontId="3" fillId="7" borderId="22" xfId="0" applyNumberFormat="1" applyFont="1" applyFill="1" applyBorder="1"/>
    <xf numFmtId="3" fontId="3" fillId="7" borderId="23" xfId="0" applyNumberFormat="1" applyFont="1" applyFill="1" applyBorder="1"/>
    <xf numFmtId="6" fontId="3" fillId="7" borderId="13" xfId="0" applyNumberFormat="1" applyFont="1" applyFill="1" applyBorder="1"/>
    <xf numFmtId="6" fontId="3" fillId="7" borderId="18" xfId="0" applyNumberFormat="1" applyFont="1" applyFill="1" applyBorder="1"/>
    <xf numFmtId="3" fontId="3" fillId="7" borderId="15" xfId="0" applyNumberFormat="1" applyFont="1" applyFill="1" applyBorder="1"/>
    <xf numFmtId="0" fontId="2" fillId="0" borderId="0" xfId="0" applyFont="1" applyBorder="1"/>
    <xf numFmtId="0" fontId="2" fillId="0" borderId="0" xfId="0" applyFont="1" applyFill="1"/>
    <xf numFmtId="0" fontId="3" fillId="0" borderId="1" xfId="0" applyFont="1" applyFill="1" applyBorder="1"/>
    <xf numFmtId="167" fontId="3" fillId="0" borderId="1" xfId="2" applyNumberFormat="1" applyFont="1" applyFill="1" applyBorder="1"/>
    <xf numFmtId="166" fontId="3" fillId="0" borderId="1" xfId="2" applyNumberFormat="1" applyFont="1" applyFill="1" applyBorder="1"/>
    <xf numFmtId="166" fontId="3" fillId="0" borderId="0" xfId="2" applyNumberFormat="1" applyFont="1" applyFill="1" applyBorder="1"/>
    <xf numFmtId="165" fontId="2" fillId="0" borderId="0" xfId="1" applyNumberFormat="1" applyFont="1" applyFill="1" applyBorder="1"/>
    <xf numFmtId="0" fontId="3" fillId="0" borderId="0" xfId="0" applyFont="1" applyFill="1" applyBorder="1"/>
    <xf numFmtId="166" fontId="3" fillId="6" borderId="1" xfId="2" applyNumberFormat="1" applyFont="1" applyFill="1" applyBorder="1"/>
    <xf numFmtId="166" fontId="3" fillId="3" borderId="2" xfId="2" applyNumberFormat="1" applyFont="1" applyFill="1" applyBorder="1"/>
    <xf numFmtId="0" fontId="3" fillId="0" borderId="11" xfId="0" applyFont="1" applyFill="1" applyBorder="1"/>
    <xf numFmtId="0" fontId="3" fillId="6" borderId="1" xfId="0" applyFont="1" applyFill="1" applyBorder="1"/>
    <xf numFmtId="0" fontId="3" fillId="3" borderId="8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2" fillId="0" borderId="1" xfId="0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9" fontId="3" fillId="2" borderId="12" xfId="1" applyFont="1" applyFill="1" applyBorder="1"/>
    <xf numFmtId="169" fontId="2" fillId="0" borderId="3" xfId="0" applyNumberFormat="1" applyFont="1" applyFill="1" applyBorder="1"/>
    <xf numFmtId="169" fontId="2" fillId="0" borderId="8" xfId="0" applyNumberFormat="1" applyFont="1" applyFill="1" applyBorder="1"/>
    <xf numFmtId="168" fontId="2" fillId="4" borderId="1" xfId="0" applyNumberFormat="1" applyFont="1" applyFill="1" applyBorder="1"/>
    <xf numFmtId="9" fontId="3" fillId="2" borderId="13" xfId="1" applyFont="1" applyFill="1" applyBorder="1"/>
    <xf numFmtId="170" fontId="2" fillId="0" borderId="1" xfId="0" applyNumberFormat="1" applyFont="1" applyBorder="1"/>
    <xf numFmtId="9" fontId="3" fillId="2" borderId="14" xfId="1" applyFont="1" applyFill="1" applyBorder="1"/>
    <xf numFmtId="169" fontId="2" fillId="0" borderId="10" xfId="0" applyNumberFormat="1" applyFont="1" applyFill="1" applyBorder="1"/>
    <xf numFmtId="169" fontId="2" fillId="0" borderId="9" xfId="0" applyNumberFormat="1" applyFont="1" applyFill="1" applyBorder="1"/>
    <xf numFmtId="0" fontId="2" fillId="0" borderId="0" xfId="0" applyFont="1" applyFill="1" applyBorder="1"/>
    <xf numFmtId="166" fontId="2" fillId="0" borderId="0" xfId="2" applyNumberFormat="1" applyFont="1" applyFill="1" applyBorder="1"/>
    <xf numFmtId="9" fontId="3" fillId="0" borderId="0" xfId="0" applyNumberFormat="1" applyFont="1"/>
    <xf numFmtId="0" fontId="3" fillId="5" borderId="1" xfId="0" applyFont="1" applyFill="1" applyBorder="1"/>
    <xf numFmtId="170" fontId="3" fillId="5" borderId="1" xfId="0" applyNumberFormat="1" applyFont="1" applyFill="1" applyBorder="1"/>
    <xf numFmtId="0" fontId="2" fillId="0" borderId="24" xfId="0" applyFont="1" applyBorder="1" applyAlignment="1">
      <alignment wrapText="1"/>
    </xf>
    <xf numFmtId="3" fontId="2" fillId="0" borderId="24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6" fontId="3" fillId="7" borderId="26" xfId="0" applyNumberFormat="1" applyFont="1" applyFill="1" applyBorder="1"/>
    <xf numFmtId="6" fontId="2" fillId="8" borderId="27" xfId="0" applyNumberFormat="1" applyFont="1" applyFill="1" applyBorder="1"/>
    <xf numFmtId="6" fontId="2" fillId="9" borderId="25" xfId="0" applyNumberFormat="1" applyFont="1" applyFill="1" applyBorder="1"/>
    <xf numFmtId="6" fontId="2" fillId="7" borderId="26" xfId="0" applyNumberFormat="1" applyFont="1" applyFill="1" applyBorder="1"/>
    <xf numFmtId="6" fontId="2" fillId="9" borderId="24" xfId="0" applyNumberFormat="1" applyFont="1" applyFill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7" borderId="20" xfId="0" applyNumberFormat="1" applyFont="1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6" fontId="2" fillId="7" borderId="28" xfId="0" applyNumberFormat="1" applyFont="1" applyFill="1" applyBorder="1"/>
    <xf numFmtId="6" fontId="2" fillId="7" borderId="29" xfId="0" applyNumberFormat="1" applyFont="1" applyFill="1" applyBorder="1"/>
    <xf numFmtId="6" fontId="2" fillId="7" borderId="30" xfId="0" applyNumberFormat="1" applyFont="1" applyFill="1" applyBorder="1"/>
    <xf numFmtId="0" fontId="3" fillId="7" borderId="31" xfId="0" applyFont="1" applyFill="1" applyBorder="1" applyAlignment="1">
      <alignment horizontal="center" vertical="center" wrapText="1"/>
    </xf>
    <xf numFmtId="171" fontId="2" fillId="11" borderId="32" xfId="0" applyNumberFormat="1" applyFont="1" applyFill="1" applyBorder="1"/>
    <xf numFmtId="6" fontId="2" fillId="11" borderId="8" xfId="0" applyNumberFormat="1" applyFont="1" applyFill="1" applyBorder="1"/>
    <xf numFmtId="171" fontId="2" fillId="11" borderId="33" xfId="0" applyNumberFormat="1" applyFont="1" applyFill="1" applyBorder="1"/>
    <xf numFmtId="6" fontId="2" fillId="11" borderId="9" xfId="0" applyNumberFormat="1" applyFont="1" applyFill="1" applyBorder="1"/>
    <xf numFmtId="171" fontId="2" fillId="11" borderId="34" xfId="0" applyNumberFormat="1" applyFont="1" applyFill="1" applyBorder="1"/>
    <xf numFmtId="6" fontId="2" fillId="11" borderId="35" xfId="0" applyNumberFormat="1" applyFont="1" applyFill="1" applyBorder="1"/>
    <xf numFmtId="0" fontId="3" fillId="10" borderId="1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3" fontId="3" fillId="7" borderId="19" xfId="0" applyNumberFormat="1" applyFont="1" applyFill="1" applyBorder="1"/>
    <xf numFmtId="0" fontId="3" fillId="6" borderId="19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8" fontId="2" fillId="0" borderId="0" xfId="0" applyNumberFormat="1" applyFont="1"/>
    <xf numFmtId="6" fontId="2" fillId="0" borderId="0" xfId="0" applyNumberFormat="1" applyFont="1"/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5"/>
  <sheetViews>
    <sheetView tabSelected="1" topLeftCell="J1" zoomScaleNormal="100" workbookViewId="0">
      <selection activeCell="S13" sqref="S13"/>
    </sheetView>
  </sheetViews>
  <sheetFormatPr defaultColWidth="9.109375" defaultRowHeight="13.8" x14ac:dyDescent="0.3"/>
  <cols>
    <col min="1" max="1" width="8.44140625" style="20" customWidth="1"/>
    <col min="2" max="2" width="14.5546875" style="20" bestFit="1" customWidth="1"/>
    <col min="3" max="3" width="43.44140625" style="20" customWidth="1"/>
    <col min="4" max="4" width="16.88671875" style="20" bestFit="1" customWidth="1"/>
    <col min="5" max="6" width="16.44140625" style="20" bestFit="1" customWidth="1"/>
    <col min="7" max="7" width="16.88671875" style="20" bestFit="1" customWidth="1"/>
    <col min="8" max="8" width="16.6640625" style="20" customWidth="1"/>
    <col min="9" max="9" width="15" style="20" bestFit="1" customWidth="1"/>
    <col min="10" max="23" width="13.88671875" style="20" customWidth="1"/>
    <col min="24" max="16384" width="9.109375" style="20"/>
  </cols>
  <sheetData>
    <row r="1" spans="1:23" s="28" customFormat="1" ht="12.75" customHeight="1" x14ac:dyDescent="0.3">
      <c r="A1" s="79" t="s">
        <v>232</v>
      </c>
      <c r="C1" s="78"/>
      <c r="D1" s="78"/>
      <c r="E1" s="78"/>
    </row>
    <row r="2" spans="1:23" s="28" customFormat="1" ht="14.4" thickBot="1" x14ac:dyDescent="0.35">
      <c r="B2" s="78"/>
      <c r="C2" s="78"/>
      <c r="D2" s="78"/>
      <c r="E2" s="78"/>
    </row>
    <row r="3" spans="1:23" x14ac:dyDescent="0.3">
      <c r="B3" s="29"/>
      <c r="C3" s="30" t="s">
        <v>24</v>
      </c>
      <c r="D3" s="31">
        <v>24.5</v>
      </c>
      <c r="E3" s="32" t="s">
        <v>10</v>
      </c>
      <c r="F3" s="33"/>
      <c r="G3" s="29"/>
      <c r="H3" s="33"/>
      <c r="I3" s="34"/>
      <c r="J3" s="95" t="s">
        <v>19</v>
      </c>
      <c r="K3" s="96"/>
      <c r="L3" s="97"/>
      <c r="M3" s="28"/>
      <c r="N3" s="28"/>
    </row>
    <row r="4" spans="1:23" ht="14.4" thickBot="1" x14ac:dyDescent="0.35">
      <c r="B4" s="29"/>
      <c r="C4" s="35"/>
      <c r="D4" s="33"/>
      <c r="E4" s="33"/>
      <c r="F4" s="33"/>
      <c r="G4" s="30" t="s">
        <v>16</v>
      </c>
      <c r="H4" s="36" t="s">
        <v>1</v>
      </c>
      <c r="I4" s="37" t="s">
        <v>2</v>
      </c>
      <c r="J4" s="38" t="s">
        <v>17</v>
      </c>
      <c r="K4" s="39" t="s">
        <v>1</v>
      </c>
      <c r="L4" s="40" t="s">
        <v>2</v>
      </c>
      <c r="M4" s="28"/>
      <c r="N4" s="28"/>
    </row>
    <row r="5" spans="1:23" x14ac:dyDescent="0.3">
      <c r="B5" s="29"/>
      <c r="C5" s="41" t="s">
        <v>13</v>
      </c>
      <c r="D5" s="39" t="s">
        <v>1</v>
      </c>
      <c r="E5" s="42" t="s">
        <v>2</v>
      </c>
      <c r="G5" s="43" t="s">
        <v>14</v>
      </c>
      <c r="H5" s="44">
        <v>3229410</v>
      </c>
      <c r="I5" s="45">
        <v>3223218</v>
      </c>
      <c r="J5" s="46">
        <v>0.45</v>
      </c>
      <c r="K5" s="47">
        <f>$D$10*J5/$H5</f>
        <v>750.19835204540368</v>
      </c>
      <c r="L5" s="48">
        <f>$E$10*J5/$I5</f>
        <v>498.07543447262952</v>
      </c>
      <c r="M5" s="28"/>
      <c r="N5" s="28"/>
    </row>
    <row r="6" spans="1:23" ht="15" x14ac:dyDescent="0.3">
      <c r="B6" s="29"/>
      <c r="C6" s="30" t="s">
        <v>11</v>
      </c>
      <c r="D6" s="49">
        <v>208758563</v>
      </c>
      <c r="E6" s="49">
        <v>116492024</v>
      </c>
      <c r="G6" s="43" t="s">
        <v>231</v>
      </c>
      <c r="H6" s="44">
        <v>32782.716697999997</v>
      </c>
      <c r="I6" s="45">
        <v>40297.202798999999</v>
      </c>
      <c r="J6" s="50">
        <v>0.1</v>
      </c>
      <c r="K6" s="47">
        <f>$D$10*J6/$H6</f>
        <v>16422.597054534403</v>
      </c>
      <c r="L6" s="48">
        <f>$E$10*J6/$I6</f>
        <v>8853.1411294099344</v>
      </c>
      <c r="M6" s="28"/>
      <c r="N6" s="28"/>
    </row>
    <row r="7" spans="1:23" ht="14.4" thickBot="1" x14ac:dyDescent="0.35">
      <c r="B7" s="29"/>
      <c r="C7" s="30" t="s">
        <v>12</v>
      </c>
      <c r="D7" s="51">
        <f>D6*D3</f>
        <v>5114584793.5</v>
      </c>
      <c r="E7" s="51">
        <f>E6*D3</f>
        <v>2854054588</v>
      </c>
      <c r="G7" s="43" t="s">
        <v>15</v>
      </c>
      <c r="H7" s="44">
        <v>2527</v>
      </c>
      <c r="I7" s="45">
        <v>3474</v>
      </c>
      <c r="J7" s="52">
        <v>0.45</v>
      </c>
      <c r="K7" s="53">
        <f>$D$10*J7/$H7</f>
        <v>958724.9940953491</v>
      </c>
      <c r="L7" s="54">
        <f>$E$10*J7/$I7</f>
        <v>462120.23769430054</v>
      </c>
      <c r="M7" s="28"/>
      <c r="N7" s="28"/>
    </row>
    <row r="8" spans="1:23" x14ac:dyDescent="0.3">
      <c r="B8" s="29"/>
      <c r="C8" s="30" t="s">
        <v>8</v>
      </c>
      <c r="D8" s="51">
        <v>0</v>
      </c>
      <c r="E8" s="51">
        <f>E7/80*15</f>
        <v>535135235.25</v>
      </c>
      <c r="G8" s="55"/>
      <c r="H8" s="56"/>
      <c r="I8" s="56"/>
      <c r="J8" s="57">
        <f>SUM(J5:J7)</f>
        <v>1</v>
      </c>
      <c r="M8" s="28"/>
      <c r="N8" s="28"/>
    </row>
    <row r="9" spans="1:23" x14ac:dyDescent="0.3">
      <c r="B9" s="29"/>
      <c r="C9" s="30" t="s">
        <v>9</v>
      </c>
      <c r="D9" s="51">
        <f>D7/95*5</f>
        <v>269188673.34210527</v>
      </c>
      <c r="E9" s="51">
        <f>E7/80*5</f>
        <v>178378411.75</v>
      </c>
      <c r="G9" s="1" t="s">
        <v>20</v>
      </c>
      <c r="H9" s="1"/>
      <c r="I9" s="1"/>
      <c r="J9" s="1"/>
      <c r="K9" s="1"/>
      <c r="L9" s="1"/>
      <c r="M9" s="28"/>
      <c r="N9" s="28"/>
    </row>
    <row r="10" spans="1:23" x14ac:dyDescent="0.3">
      <c r="B10" s="29"/>
      <c r="C10" s="58" t="s">
        <v>5</v>
      </c>
      <c r="D10" s="59">
        <f>SUM(D7:D9)</f>
        <v>5383773466.8421049</v>
      </c>
      <c r="E10" s="59">
        <f>SUM(E7:E9)</f>
        <v>3567568235</v>
      </c>
      <c r="G10" s="2" t="s">
        <v>25</v>
      </c>
      <c r="H10" s="2"/>
      <c r="I10" s="2"/>
      <c r="J10" s="2"/>
      <c r="K10" s="2"/>
      <c r="L10" s="2"/>
      <c r="M10" s="28"/>
      <c r="N10" s="28"/>
      <c r="R10" s="99"/>
    </row>
    <row r="11" spans="1:23" ht="14.4" thickBot="1" x14ac:dyDescent="0.35">
      <c r="B11" s="29"/>
      <c r="C11" s="29"/>
      <c r="D11" s="29"/>
      <c r="E11" s="29"/>
      <c r="G11" s="29"/>
      <c r="H11" s="29"/>
      <c r="I11" s="29"/>
      <c r="K11" s="29"/>
      <c r="R11" s="99"/>
    </row>
    <row r="12" spans="1:23" ht="69.599999999999994" thickBot="1" x14ac:dyDescent="0.35">
      <c r="A12" s="69" t="s">
        <v>31</v>
      </c>
      <c r="B12" s="70" t="s">
        <v>27</v>
      </c>
      <c r="C12" s="70" t="s">
        <v>0</v>
      </c>
      <c r="D12" s="71" t="s">
        <v>22</v>
      </c>
      <c r="E12" s="72" t="s">
        <v>23</v>
      </c>
      <c r="F12" s="71" t="s">
        <v>21</v>
      </c>
      <c r="G12" s="72" t="s">
        <v>26</v>
      </c>
      <c r="H12" s="71" t="s">
        <v>6</v>
      </c>
      <c r="I12" s="73" t="s">
        <v>7</v>
      </c>
      <c r="J12" s="74" t="s">
        <v>18</v>
      </c>
      <c r="K12" s="75" t="s">
        <v>3</v>
      </c>
      <c r="L12" s="73" t="s">
        <v>4</v>
      </c>
      <c r="M12" s="90" t="s">
        <v>236</v>
      </c>
      <c r="N12" s="91" t="s">
        <v>233</v>
      </c>
      <c r="O12" s="83" t="s">
        <v>28</v>
      </c>
      <c r="P12" s="93" t="s">
        <v>29</v>
      </c>
      <c r="Q12" s="73" t="s">
        <v>30</v>
      </c>
      <c r="R12" s="94" t="s">
        <v>234</v>
      </c>
      <c r="S12" s="91" t="s">
        <v>237</v>
      </c>
      <c r="T12" s="83" t="s">
        <v>227</v>
      </c>
      <c r="U12" s="75" t="s">
        <v>228</v>
      </c>
      <c r="V12" s="76" t="s">
        <v>229</v>
      </c>
      <c r="W12" s="94" t="s">
        <v>235</v>
      </c>
    </row>
    <row r="13" spans="1:23" x14ac:dyDescent="0.3">
      <c r="A13" s="60" t="s">
        <v>2</v>
      </c>
      <c r="B13" s="60" t="s">
        <v>33</v>
      </c>
      <c r="C13" s="60" t="s">
        <v>47</v>
      </c>
      <c r="D13" s="61">
        <v>0</v>
      </c>
      <c r="E13" s="61">
        <v>30410</v>
      </c>
      <c r="F13" s="62">
        <v>0</v>
      </c>
      <c r="G13" s="62">
        <v>398.41087299999998</v>
      </c>
      <c r="H13" s="61">
        <v>0</v>
      </c>
      <c r="I13" s="63">
        <v>32</v>
      </c>
      <c r="J13" s="64">
        <f t="shared" ref="J13:J44" si="0">SUM(K13:L13)</f>
        <v>33461509.254690699</v>
      </c>
      <c r="K13" s="65">
        <f t="shared" ref="K13:K44" si="1">$D13*K$5+$F13*K$6+$H13*K$7</f>
        <v>0</v>
      </c>
      <c r="L13" s="66">
        <f t="shared" ref="L13:L44" si="2">$E13*L$5+$G13*L$6+$I13*L$7</f>
        <v>33461509.254690699</v>
      </c>
      <c r="M13" s="88">
        <f>N13/D$3</f>
        <v>1092620.7103572474</v>
      </c>
      <c r="N13" s="89">
        <f>K13*0.95+L13*0.8</f>
        <v>26769207.403752562</v>
      </c>
      <c r="O13" s="80">
        <f t="shared" ref="O13:O44" si="3">0.7*J13</f>
        <v>23423056.478283487</v>
      </c>
      <c r="P13" s="65">
        <f t="shared" ref="P13:P44" si="4">0.7*K13</f>
        <v>0</v>
      </c>
      <c r="Q13" s="66">
        <f t="shared" ref="Q13:Q44" si="5">0.7*L13</f>
        <v>23423056.478283487</v>
      </c>
      <c r="R13" s="89">
        <f>P13*0.95+Q13*0.8</f>
        <v>18738445.182626791</v>
      </c>
      <c r="S13" s="88">
        <f>R13/$D$3</f>
        <v>764834.49725007312</v>
      </c>
      <c r="T13" s="67">
        <f t="shared" ref="T13:T44" si="6">0.3*J13</f>
        <v>10038452.77640721</v>
      </c>
      <c r="U13" s="65">
        <f t="shared" ref="U13:U44" si="7">0.3*K13</f>
        <v>0</v>
      </c>
      <c r="V13" s="68">
        <f t="shared" ref="V13:V44" si="8">0.3*L13</f>
        <v>10038452.77640721</v>
      </c>
      <c r="W13" s="89">
        <f>U13*0.95+V13*0.8</f>
        <v>8030762.2211257685</v>
      </c>
    </row>
    <row r="14" spans="1:23" x14ac:dyDescent="0.3">
      <c r="A14" s="3" t="s">
        <v>1</v>
      </c>
      <c r="B14" s="3" t="s">
        <v>34</v>
      </c>
      <c r="C14" s="3" t="s">
        <v>48</v>
      </c>
      <c r="D14" s="4">
        <v>21868</v>
      </c>
      <c r="E14" s="4">
        <v>0</v>
      </c>
      <c r="F14" s="5">
        <v>281.02601499999997</v>
      </c>
      <c r="G14" s="5">
        <v>0</v>
      </c>
      <c r="H14" s="4">
        <v>17</v>
      </c>
      <c r="I14" s="21">
        <v>0</v>
      </c>
      <c r="J14" s="25">
        <f t="shared" si="0"/>
        <v>37318839.468336359</v>
      </c>
      <c r="K14" s="12">
        <f t="shared" si="1"/>
        <v>37318839.468336359</v>
      </c>
      <c r="L14" s="13">
        <f t="shared" si="2"/>
        <v>0</v>
      </c>
      <c r="M14" s="84">
        <f t="shared" ref="M14:M77" si="9">N14/D$3</f>
        <v>1447057.0406089607</v>
      </c>
      <c r="N14" s="85">
        <f t="shared" ref="N14:N77" si="10">K14*0.95+L14*0.8</f>
        <v>35452897.494919538</v>
      </c>
      <c r="O14" s="81">
        <f t="shared" si="3"/>
        <v>26123187.627835449</v>
      </c>
      <c r="P14" s="12">
        <f t="shared" si="4"/>
        <v>26123187.627835449</v>
      </c>
      <c r="Q14" s="13">
        <f t="shared" si="5"/>
        <v>0</v>
      </c>
      <c r="R14" s="89">
        <f t="shared" ref="R14:R77" si="11">P14*0.95+Q14*0.8</f>
        <v>24817028.246443674</v>
      </c>
      <c r="S14" s="88">
        <f t="shared" ref="S14:S77" si="12">R14/$D$3</f>
        <v>1012939.9284262724</v>
      </c>
      <c r="T14" s="14">
        <f t="shared" si="6"/>
        <v>11195651.840500908</v>
      </c>
      <c r="U14" s="12">
        <f t="shared" si="7"/>
        <v>11195651.840500908</v>
      </c>
      <c r="V14" s="15">
        <f t="shared" si="8"/>
        <v>0</v>
      </c>
      <c r="W14" s="89">
        <f t="shared" ref="W14:W77" si="13">U14*0.95+V14*0.8</f>
        <v>10635869.248475863</v>
      </c>
    </row>
    <row r="15" spans="1:23" x14ac:dyDescent="0.3">
      <c r="A15" s="3" t="s">
        <v>2</v>
      </c>
      <c r="B15" s="3" t="s">
        <v>33</v>
      </c>
      <c r="C15" s="3" t="s">
        <v>49</v>
      </c>
      <c r="D15" s="4">
        <v>0</v>
      </c>
      <c r="E15" s="4">
        <v>53211</v>
      </c>
      <c r="F15" s="5">
        <v>0</v>
      </c>
      <c r="G15" s="5">
        <v>451.936374</v>
      </c>
      <c r="H15" s="4">
        <v>0</v>
      </c>
      <c r="I15" s="21">
        <v>53</v>
      </c>
      <c r="J15" s="25">
        <f t="shared" si="0"/>
        <v>54996521.042056814</v>
      </c>
      <c r="K15" s="12">
        <f t="shared" si="1"/>
        <v>0</v>
      </c>
      <c r="L15" s="13">
        <f t="shared" si="2"/>
        <v>54996521.042056814</v>
      </c>
      <c r="M15" s="84">
        <f t="shared" si="9"/>
        <v>1795804.7687202226</v>
      </c>
      <c r="N15" s="85">
        <f t="shared" si="10"/>
        <v>43997216.833645456</v>
      </c>
      <c r="O15" s="81">
        <f t="shared" si="3"/>
        <v>38497564.729439765</v>
      </c>
      <c r="P15" s="12">
        <f t="shared" si="4"/>
        <v>0</v>
      </c>
      <c r="Q15" s="13">
        <f t="shared" si="5"/>
        <v>38497564.729439765</v>
      </c>
      <c r="R15" s="89">
        <f t="shared" si="11"/>
        <v>30798051.783551812</v>
      </c>
      <c r="S15" s="88">
        <f t="shared" si="12"/>
        <v>1257063.3381041556</v>
      </c>
      <c r="T15" s="14">
        <f t="shared" si="6"/>
        <v>16498956.312617043</v>
      </c>
      <c r="U15" s="12">
        <f t="shared" si="7"/>
        <v>0</v>
      </c>
      <c r="V15" s="15">
        <f t="shared" si="8"/>
        <v>16498956.312617043</v>
      </c>
      <c r="W15" s="89">
        <f t="shared" si="13"/>
        <v>13199165.050093636</v>
      </c>
    </row>
    <row r="16" spans="1:23" x14ac:dyDescent="0.3">
      <c r="A16" s="3" t="s">
        <v>2</v>
      </c>
      <c r="B16" s="3" t="s">
        <v>35</v>
      </c>
      <c r="C16" s="3" t="s">
        <v>50</v>
      </c>
      <c r="D16" s="4">
        <v>0</v>
      </c>
      <c r="E16" s="4">
        <v>13723</v>
      </c>
      <c r="F16" s="5">
        <v>0</v>
      </c>
      <c r="G16" s="5">
        <v>624.39963599999999</v>
      </c>
      <c r="H16" s="4">
        <v>0</v>
      </c>
      <c r="I16" s="21">
        <v>13</v>
      </c>
      <c r="J16" s="25">
        <f t="shared" si="0"/>
        <v>18370550.375953995</v>
      </c>
      <c r="K16" s="12">
        <f t="shared" si="1"/>
        <v>0</v>
      </c>
      <c r="L16" s="13">
        <f t="shared" si="2"/>
        <v>18370550.375953995</v>
      </c>
      <c r="M16" s="84">
        <f t="shared" si="9"/>
        <v>599854.70615359989</v>
      </c>
      <c r="N16" s="85">
        <f t="shared" si="10"/>
        <v>14696440.300763197</v>
      </c>
      <c r="O16" s="81">
        <f t="shared" si="3"/>
        <v>12859385.263167795</v>
      </c>
      <c r="P16" s="12">
        <f t="shared" si="4"/>
        <v>0</v>
      </c>
      <c r="Q16" s="13">
        <f t="shared" si="5"/>
        <v>12859385.263167795</v>
      </c>
      <c r="R16" s="89">
        <f t="shared" si="11"/>
        <v>10287508.210534237</v>
      </c>
      <c r="S16" s="88">
        <f t="shared" si="12"/>
        <v>419898.29430751991</v>
      </c>
      <c r="T16" s="14">
        <f t="shared" si="6"/>
        <v>5511165.112786198</v>
      </c>
      <c r="U16" s="12">
        <f t="shared" si="7"/>
        <v>0</v>
      </c>
      <c r="V16" s="15">
        <f t="shared" si="8"/>
        <v>5511165.112786198</v>
      </c>
      <c r="W16" s="89">
        <f t="shared" si="13"/>
        <v>4408932.090228959</v>
      </c>
    </row>
    <row r="17" spans="1:23" x14ac:dyDescent="0.3">
      <c r="A17" s="3" t="s">
        <v>32</v>
      </c>
      <c r="B17" s="3" t="s">
        <v>36</v>
      </c>
      <c r="C17" s="3" t="s">
        <v>51</v>
      </c>
      <c r="D17" s="4">
        <v>2355</v>
      </c>
      <c r="E17" s="4">
        <v>56636</v>
      </c>
      <c r="F17" s="5">
        <v>40.097343000000002</v>
      </c>
      <c r="G17" s="5">
        <v>676.04158299999995</v>
      </c>
      <c r="H17" s="4">
        <v>4</v>
      </c>
      <c r="I17" s="21">
        <v>61</v>
      </c>
      <c r="J17" s="25">
        <f t="shared" si="0"/>
        <v>68643545.952287659</v>
      </c>
      <c r="K17" s="12">
        <f t="shared" si="1"/>
        <v>6260119.6024947781</v>
      </c>
      <c r="L17" s="13">
        <f t="shared" si="2"/>
        <v>62383426.349792883</v>
      </c>
      <c r="M17" s="84">
        <f t="shared" si="9"/>
        <v>2279749.1715185451</v>
      </c>
      <c r="N17" s="85">
        <f t="shared" si="10"/>
        <v>55853854.702204354</v>
      </c>
      <c r="O17" s="81">
        <f t="shared" si="3"/>
        <v>48050482.16660136</v>
      </c>
      <c r="P17" s="12">
        <f t="shared" si="4"/>
        <v>4382083.7217463441</v>
      </c>
      <c r="Q17" s="13">
        <f t="shared" si="5"/>
        <v>43668398.444855012</v>
      </c>
      <c r="R17" s="89">
        <f t="shared" si="11"/>
        <v>39097698.291543044</v>
      </c>
      <c r="S17" s="88">
        <f t="shared" si="12"/>
        <v>1595824.4200629813</v>
      </c>
      <c r="T17" s="14">
        <f t="shared" si="6"/>
        <v>20593063.785686295</v>
      </c>
      <c r="U17" s="12">
        <f t="shared" si="7"/>
        <v>1878035.8807484333</v>
      </c>
      <c r="V17" s="15">
        <f t="shared" si="8"/>
        <v>18715027.904937863</v>
      </c>
      <c r="W17" s="89">
        <f t="shared" si="13"/>
        <v>16756156.410661303</v>
      </c>
    </row>
    <row r="18" spans="1:23" x14ac:dyDescent="0.3">
      <c r="A18" s="3" t="s">
        <v>1</v>
      </c>
      <c r="B18" s="3" t="s">
        <v>37</v>
      </c>
      <c r="C18" s="3" t="s">
        <v>52</v>
      </c>
      <c r="D18" s="4">
        <v>32783</v>
      </c>
      <c r="E18" s="4">
        <v>0</v>
      </c>
      <c r="F18" s="5">
        <v>409.85620399999999</v>
      </c>
      <c r="G18" s="5">
        <v>0</v>
      </c>
      <c r="H18" s="4">
        <v>63</v>
      </c>
      <c r="I18" s="21">
        <v>0</v>
      </c>
      <c r="J18" s="25">
        <f t="shared" si="0"/>
        <v>91724330.491704509</v>
      </c>
      <c r="K18" s="12">
        <f t="shared" si="1"/>
        <v>91724330.491704509</v>
      </c>
      <c r="L18" s="13">
        <f t="shared" si="2"/>
        <v>0</v>
      </c>
      <c r="M18" s="84">
        <f t="shared" si="9"/>
        <v>3556657.7129436438</v>
      </c>
      <c r="N18" s="85">
        <f t="shared" si="10"/>
        <v>87138113.967119277</v>
      </c>
      <c r="O18" s="81">
        <f t="shared" si="3"/>
        <v>64207031.344193153</v>
      </c>
      <c r="P18" s="12">
        <f t="shared" si="4"/>
        <v>64207031.344193153</v>
      </c>
      <c r="Q18" s="13">
        <f t="shared" si="5"/>
        <v>0</v>
      </c>
      <c r="R18" s="89">
        <f t="shared" si="11"/>
        <v>60996679.776983492</v>
      </c>
      <c r="S18" s="88">
        <f t="shared" si="12"/>
        <v>2489660.3990605506</v>
      </c>
      <c r="T18" s="14">
        <f t="shared" si="6"/>
        <v>27517299.147511352</v>
      </c>
      <c r="U18" s="12">
        <f t="shared" si="7"/>
        <v>27517299.147511352</v>
      </c>
      <c r="V18" s="15">
        <f t="shared" si="8"/>
        <v>0</v>
      </c>
      <c r="W18" s="89">
        <f t="shared" si="13"/>
        <v>26141434.190135784</v>
      </c>
    </row>
    <row r="19" spans="1:23" x14ac:dyDescent="0.3">
      <c r="A19" s="3" t="s">
        <v>1</v>
      </c>
      <c r="B19" s="3" t="s">
        <v>38</v>
      </c>
      <c r="C19" s="3" t="s">
        <v>53</v>
      </c>
      <c r="D19" s="4">
        <v>19106</v>
      </c>
      <c r="E19" s="4">
        <v>0</v>
      </c>
      <c r="F19" s="5">
        <v>115.299414</v>
      </c>
      <c r="G19" s="5">
        <v>0</v>
      </c>
      <c r="H19" s="4">
        <v>11</v>
      </c>
      <c r="I19" s="21">
        <v>0</v>
      </c>
      <c r="J19" s="25">
        <f t="shared" si="0"/>
        <v>26772780.465974264</v>
      </c>
      <c r="K19" s="12">
        <f t="shared" si="1"/>
        <v>26772780.465974264</v>
      </c>
      <c r="L19" s="13">
        <f t="shared" si="2"/>
        <v>0</v>
      </c>
      <c r="M19" s="84">
        <f t="shared" si="9"/>
        <v>1038128.2221500224</v>
      </c>
      <c r="N19" s="85">
        <f t="shared" si="10"/>
        <v>25434141.44267555</v>
      </c>
      <c r="O19" s="81">
        <f t="shared" si="3"/>
        <v>18740946.326181982</v>
      </c>
      <c r="P19" s="12">
        <f t="shared" si="4"/>
        <v>18740946.326181982</v>
      </c>
      <c r="Q19" s="13">
        <f t="shared" si="5"/>
        <v>0</v>
      </c>
      <c r="R19" s="89">
        <f t="shared" si="11"/>
        <v>17803899.009872884</v>
      </c>
      <c r="S19" s="88">
        <f t="shared" si="12"/>
        <v>726689.75550501561</v>
      </c>
      <c r="T19" s="14">
        <f t="shared" si="6"/>
        <v>8031834.1397922784</v>
      </c>
      <c r="U19" s="12">
        <f t="shared" si="7"/>
        <v>8031834.1397922784</v>
      </c>
      <c r="V19" s="15">
        <f t="shared" si="8"/>
        <v>0</v>
      </c>
      <c r="W19" s="89">
        <f t="shared" si="13"/>
        <v>7630242.4328026641</v>
      </c>
    </row>
    <row r="20" spans="1:23" x14ac:dyDescent="0.3">
      <c r="A20" s="3" t="s">
        <v>2</v>
      </c>
      <c r="B20" s="3" t="s">
        <v>36</v>
      </c>
      <c r="C20" s="3" t="s">
        <v>54</v>
      </c>
      <c r="D20" s="4">
        <v>0</v>
      </c>
      <c r="E20" s="4">
        <v>58668</v>
      </c>
      <c r="F20" s="5">
        <v>0</v>
      </c>
      <c r="G20" s="5">
        <v>708.35269600000004</v>
      </c>
      <c r="H20" s="4">
        <v>0</v>
      </c>
      <c r="I20" s="21">
        <v>71</v>
      </c>
      <c r="J20" s="25">
        <f t="shared" si="0"/>
        <v>68302772.853021577</v>
      </c>
      <c r="K20" s="12">
        <f t="shared" si="1"/>
        <v>0</v>
      </c>
      <c r="L20" s="13">
        <f t="shared" si="2"/>
        <v>68302772.853021577</v>
      </c>
      <c r="M20" s="84">
        <f t="shared" si="9"/>
        <v>2230294.6237721331</v>
      </c>
      <c r="N20" s="85">
        <f t="shared" si="10"/>
        <v>54642218.282417268</v>
      </c>
      <c r="O20" s="81">
        <f t="shared" si="3"/>
        <v>47811940.997115098</v>
      </c>
      <c r="P20" s="12">
        <f t="shared" si="4"/>
        <v>0</v>
      </c>
      <c r="Q20" s="13">
        <f t="shared" si="5"/>
        <v>47811940.997115098</v>
      </c>
      <c r="R20" s="89">
        <f t="shared" si="11"/>
        <v>38249552.797692083</v>
      </c>
      <c r="S20" s="88">
        <f t="shared" si="12"/>
        <v>1561206.2366404932</v>
      </c>
      <c r="T20" s="14">
        <f t="shared" si="6"/>
        <v>20490831.855906472</v>
      </c>
      <c r="U20" s="12">
        <f t="shared" si="7"/>
        <v>0</v>
      </c>
      <c r="V20" s="15">
        <f t="shared" si="8"/>
        <v>20490831.855906472</v>
      </c>
      <c r="W20" s="89">
        <f t="shared" si="13"/>
        <v>16392665.484725177</v>
      </c>
    </row>
    <row r="21" spans="1:23" x14ac:dyDescent="0.3">
      <c r="A21" s="3" t="s">
        <v>2</v>
      </c>
      <c r="B21" s="3" t="s">
        <v>39</v>
      </c>
      <c r="C21" s="3" t="s">
        <v>55</v>
      </c>
      <c r="D21" s="4">
        <v>0</v>
      </c>
      <c r="E21" s="4">
        <v>61861</v>
      </c>
      <c r="F21" s="5">
        <v>0</v>
      </c>
      <c r="G21" s="5">
        <v>500.04662200000001</v>
      </c>
      <c r="H21" s="4">
        <v>0</v>
      </c>
      <c r="I21" s="21">
        <v>45</v>
      </c>
      <c r="J21" s="25">
        <f t="shared" si="0"/>
        <v>56033838.46400556</v>
      </c>
      <c r="K21" s="12">
        <f t="shared" si="1"/>
        <v>0</v>
      </c>
      <c r="L21" s="13">
        <f t="shared" si="2"/>
        <v>56033838.46400556</v>
      </c>
      <c r="M21" s="84">
        <f t="shared" si="9"/>
        <v>1829676.3580083449</v>
      </c>
      <c r="N21" s="85">
        <f t="shared" si="10"/>
        <v>44827070.771204449</v>
      </c>
      <c r="O21" s="81">
        <f t="shared" si="3"/>
        <v>39223686.92480389</v>
      </c>
      <c r="P21" s="12">
        <f t="shared" si="4"/>
        <v>0</v>
      </c>
      <c r="Q21" s="13">
        <f t="shared" si="5"/>
        <v>39223686.92480389</v>
      </c>
      <c r="R21" s="89">
        <f t="shared" si="11"/>
        <v>31378949.539843112</v>
      </c>
      <c r="S21" s="88">
        <f t="shared" si="12"/>
        <v>1280773.4506058414</v>
      </c>
      <c r="T21" s="14">
        <f t="shared" si="6"/>
        <v>16810151.539201666</v>
      </c>
      <c r="U21" s="12">
        <f t="shared" si="7"/>
        <v>0</v>
      </c>
      <c r="V21" s="15">
        <f t="shared" si="8"/>
        <v>16810151.539201666</v>
      </c>
      <c r="W21" s="89">
        <f t="shared" si="13"/>
        <v>13448121.231361333</v>
      </c>
    </row>
    <row r="22" spans="1:23" x14ac:dyDescent="0.3">
      <c r="A22" s="3" t="s">
        <v>32</v>
      </c>
      <c r="B22" s="3" t="s">
        <v>40</v>
      </c>
      <c r="C22" s="3" t="s">
        <v>56</v>
      </c>
      <c r="D22" s="4">
        <v>63196</v>
      </c>
      <c r="E22" s="4">
        <v>9138</v>
      </c>
      <c r="F22" s="5">
        <v>1045.2606510000001</v>
      </c>
      <c r="G22" s="5">
        <v>167.45021499999999</v>
      </c>
      <c r="H22" s="4">
        <v>53</v>
      </c>
      <c r="I22" s="21">
        <v>9</v>
      </c>
      <c r="J22" s="25">
        <f t="shared" si="0"/>
        <v>125580810.07625277</v>
      </c>
      <c r="K22" s="12">
        <f t="shared" si="1"/>
        <v>115387854.23124814</v>
      </c>
      <c r="L22" s="13">
        <f t="shared" si="2"/>
        <v>10192955.845004629</v>
      </c>
      <c r="M22" s="84">
        <f t="shared" si="9"/>
        <v>4807054.130436304</v>
      </c>
      <c r="N22" s="85">
        <f t="shared" si="10"/>
        <v>117772826.19568944</v>
      </c>
      <c r="O22" s="81">
        <f t="shared" si="3"/>
        <v>87906567.053376943</v>
      </c>
      <c r="P22" s="12">
        <f t="shared" si="4"/>
        <v>80771497.961873695</v>
      </c>
      <c r="Q22" s="13">
        <f t="shared" si="5"/>
        <v>7135069.0915032402</v>
      </c>
      <c r="R22" s="89">
        <f t="shared" si="11"/>
        <v>82440978.336982608</v>
      </c>
      <c r="S22" s="88">
        <f t="shared" si="12"/>
        <v>3364937.8913054126</v>
      </c>
      <c r="T22" s="14">
        <f t="shared" si="6"/>
        <v>37674243.022875831</v>
      </c>
      <c r="U22" s="12">
        <f t="shared" si="7"/>
        <v>34616356.269374438</v>
      </c>
      <c r="V22" s="15">
        <f t="shared" si="8"/>
        <v>3057886.7535013887</v>
      </c>
      <c r="W22" s="89">
        <f t="shared" si="13"/>
        <v>35331847.858706824</v>
      </c>
    </row>
    <row r="23" spans="1:23" x14ac:dyDescent="0.3">
      <c r="A23" s="3" t="s">
        <v>2</v>
      </c>
      <c r="B23" s="3" t="s">
        <v>33</v>
      </c>
      <c r="C23" s="3" t="s">
        <v>57</v>
      </c>
      <c r="D23" s="4">
        <v>0</v>
      </c>
      <c r="E23" s="4">
        <v>71970</v>
      </c>
      <c r="F23" s="5">
        <v>0</v>
      </c>
      <c r="G23" s="5">
        <v>872.65151200000003</v>
      </c>
      <c r="H23" s="4">
        <v>0</v>
      </c>
      <c r="I23" s="21">
        <v>80</v>
      </c>
      <c r="J23" s="25">
        <f t="shared" si="0"/>
        <v>80541815.027068153</v>
      </c>
      <c r="K23" s="12">
        <f t="shared" si="1"/>
        <v>0</v>
      </c>
      <c r="L23" s="13">
        <f t="shared" si="2"/>
        <v>80541815.027068153</v>
      </c>
      <c r="M23" s="84">
        <f t="shared" si="9"/>
        <v>2629936.8172103888</v>
      </c>
      <c r="N23" s="85">
        <f t="shared" si="10"/>
        <v>64433452.021654524</v>
      </c>
      <c r="O23" s="81">
        <f t="shared" si="3"/>
        <v>56379270.518947706</v>
      </c>
      <c r="P23" s="12">
        <f t="shared" si="4"/>
        <v>0</v>
      </c>
      <c r="Q23" s="13">
        <f t="shared" si="5"/>
        <v>56379270.518947706</v>
      </c>
      <c r="R23" s="89">
        <f t="shared" si="11"/>
        <v>45103416.415158167</v>
      </c>
      <c r="S23" s="88">
        <f t="shared" si="12"/>
        <v>1840955.7720472722</v>
      </c>
      <c r="T23" s="14">
        <f t="shared" si="6"/>
        <v>24162544.508120444</v>
      </c>
      <c r="U23" s="12">
        <f t="shared" si="7"/>
        <v>0</v>
      </c>
      <c r="V23" s="15">
        <f t="shared" si="8"/>
        <v>24162544.508120444</v>
      </c>
      <c r="W23" s="89">
        <f t="shared" si="13"/>
        <v>19330035.606496356</v>
      </c>
    </row>
    <row r="24" spans="1:23" x14ac:dyDescent="0.3">
      <c r="A24" s="3" t="s">
        <v>1</v>
      </c>
      <c r="B24" s="3" t="s">
        <v>38</v>
      </c>
      <c r="C24" s="3" t="s">
        <v>58</v>
      </c>
      <c r="D24" s="4">
        <v>26159</v>
      </c>
      <c r="E24" s="4">
        <v>0</v>
      </c>
      <c r="F24" s="5">
        <v>259.22506299999998</v>
      </c>
      <c r="G24" s="5">
        <v>0</v>
      </c>
      <c r="H24" s="4">
        <v>25</v>
      </c>
      <c r="I24" s="21">
        <v>0</v>
      </c>
      <c r="J24" s="25">
        <f t="shared" si="0"/>
        <v>47849712.299624741</v>
      </c>
      <c r="K24" s="12">
        <f t="shared" si="1"/>
        <v>47849712.299624741</v>
      </c>
      <c r="L24" s="13">
        <f t="shared" si="2"/>
        <v>0</v>
      </c>
      <c r="M24" s="84">
        <f t="shared" si="9"/>
        <v>1855397.0075364693</v>
      </c>
      <c r="N24" s="85">
        <f t="shared" si="10"/>
        <v>45457226.6846435</v>
      </c>
      <c r="O24" s="81">
        <f t="shared" si="3"/>
        <v>33494798.609737318</v>
      </c>
      <c r="P24" s="12">
        <f t="shared" si="4"/>
        <v>33494798.609737318</v>
      </c>
      <c r="Q24" s="13">
        <f t="shared" si="5"/>
        <v>0</v>
      </c>
      <c r="R24" s="89">
        <f t="shared" si="11"/>
        <v>31820058.679250449</v>
      </c>
      <c r="S24" s="88">
        <f t="shared" si="12"/>
        <v>1298777.9052755286</v>
      </c>
      <c r="T24" s="14">
        <f t="shared" si="6"/>
        <v>14354913.689887421</v>
      </c>
      <c r="U24" s="12">
        <f t="shared" si="7"/>
        <v>14354913.689887421</v>
      </c>
      <c r="V24" s="15">
        <f t="shared" si="8"/>
        <v>0</v>
      </c>
      <c r="W24" s="89">
        <f t="shared" si="13"/>
        <v>13637168.005393049</v>
      </c>
    </row>
    <row r="25" spans="1:23" x14ac:dyDescent="0.3">
      <c r="A25" s="3" t="s">
        <v>1</v>
      </c>
      <c r="B25" s="3" t="s">
        <v>34</v>
      </c>
      <c r="C25" s="3" t="s">
        <v>59</v>
      </c>
      <c r="D25" s="4">
        <v>42032</v>
      </c>
      <c r="E25" s="4">
        <v>0</v>
      </c>
      <c r="F25" s="5">
        <v>324.85194000000001</v>
      </c>
      <c r="G25" s="5">
        <v>0</v>
      </c>
      <c r="H25" s="4">
        <v>49</v>
      </c>
      <c r="I25" s="21">
        <v>0</v>
      </c>
      <c r="J25" s="25">
        <f t="shared" si="0"/>
        <v>83844774.3568483</v>
      </c>
      <c r="K25" s="12">
        <f t="shared" si="1"/>
        <v>83844774.3568483</v>
      </c>
      <c r="L25" s="13">
        <f t="shared" si="2"/>
        <v>0</v>
      </c>
      <c r="M25" s="84">
        <f t="shared" si="9"/>
        <v>3251123.9036328932</v>
      </c>
      <c r="N25" s="85">
        <f t="shared" si="10"/>
        <v>79652535.639005885</v>
      </c>
      <c r="O25" s="81">
        <f t="shared" si="3"/>
        <v>58691342.04979381</v>
      </c>
      <c r="P25" s="12">
        <f t="shared" si="4"/>
        <v>58691342.04979381</v>
      </c>
      <c r="Q25" s="13">
        <f t="shared" si="5"/>
        <v>0</v>
      </c>
      <c r="R25" s="89">
        <f t="shared" si="11"/>
        <v>55756774.947304115</v>
      </c>
      <c r="S25" s="88">
        <f t="shared" si="12"/>
        <v>2275786.7325430252</v>
      </c>
      <c r="T25" s="14">
        <f t="shared" si="6"/>
        <v>25153432.30705449</v>
      </c>
      <c r="U25" s="12">
        <f t="shared" si="7"/>
        <v>25153432.30705449</v>
      </c>
      <c r="V25" s="15">
        <f t="shared" si="8"/>
        <v>0</v>
      </c>
      <c r="W25" s="89">
        <f t="shared" si="13"/>
        <v>23895760.691701762</v>
      </c>
    </row>
    <row r="26" spans="1:23" x14ac:dyDescent="0.3">
      <c r="A26" s="3" t="s">
        <v>2</v>
      </c>
      <c r="B26" s="3" t="s">
        <v>33</v>
      </c>
      <c r="C26" s="3" t="s">
        <v>60</v>
      </c>
      <c r="D26" s="4">
        <v>0</v>
      </c>
      <c r="E26" s="4">
        <v>55978</v>
      </c>
      <c r="F26" s="5">
        <v>0</v>
      </c>
      <c r="G26" s="5">
        <v>190.55465799999999</v>
      </c>
      <c r="H26" s="4">
        <v>0</v>
      </c>
      <c r="I26" s="21">
        <v>25</v>
      </c>
      <c r="J26" s="25">
        <f t="shared" si="0"/>
        <v>41121279.893406816</v>
      </c>
      <c r="K26" s="12">
        <f t="shared" si="1"/>
        <v>0</v>
      </c>
      <c r="L26" s="13">
        <f t="shared" si="2"/>
        <v>41121279.893406816</v>
      </c>
      <c r="M26" s="84">
        <f t="shared" si="9"/>
        <v>1342735.669988794</v>
      </c>
      <c r="N26" s="85">
        <f t="shared" si="10"/>
        <v>32897023.914725453</v>
      </c>
      <c r="O26" s="81">
        <f t="shared" si="3"/>
        <v>28784895.925384771</v>
      </c>
      <c r="P26" s="12">
        <f t="shared" si="4"/>
        <v>0</v>
      </c>
      <c r="Q26" s="13">
        <f t="shared" si="5"/>
        <v>28784895.925384771</v>
      </c>
      <c r="R26" s="89">
        <f t="shared" si="11"/>
        <v>23027916.740307819</v>
      </c>
      <c r="S26" s="88">
        <f t="shared" si="12"/>
        <v>939914.96899215586</v>
      </c>
      <c r="T26" s="14">
        <f t="shared" si="6"/>
        <v>12336383.968022045</v>
      </c>
      <c r="U26" s="12">
        <f t="shared" si="7"/>
        <v>0</v>
      </c>
      <c r="V26" s="15">
        <f t="shared" si="8"/>
        <v>12336383.968022045</v>
      </c>
      <c r="W26" s="89">
        <f t="shared" si="13"/>
        <v>9869107.1744176354</v>
      </c>
    </row>
    <row r="27" spans="1:23" x14ac:dyDescent="0.3">
      <c r="A27" s="3" t="s">
        <v>1</v>
      </c>
      <c r="B27" s="3" t="s">
        <v>40</v>
      </c>
      <c r="C27" s="3" t="s">
        <v>61</v>
      </c>
      <c r="D27" s="4">
        <v>23435</v>
      </c>
      <c r="E27" s="4">
        <v>0</v>
      </c>
      <c r="F27" s="5">
        <v>299.26468199999999</v>
      </c>
      <c r="G27" s="5">
        <v>0</v>
      </c>
      <c r="H27" s="4">
        <v>22</v>
      </c>
      <c r="I27" s="21">
        <v>0</v>
      </c>
      <c r="J27" s="25">
        <f t="shared" si="0"/>
        <v>43587551.535421088</v>
      </c>
      <c r="K27" s="12">
        <f t="shared" si="1"/>
        <v>43587551.535421088</v>
      </c>
      <c r="L27" s="13">
        <f t="shared" si="2"/>
        <v>0</v>
      </c>
      <c r="M27" s="84">
        <f t="shared" si="9"/>
        <v>1690129.5493326543</v>
      </c>
      <c r="N27" s="85">
        <f t="shared" si="10"/>
        <v>41408173.95865003</v>
      </c>
      <c r="O27" s="81">
        <f t="shared" si="3"/>
        <v>30511286.074794758</v>
      </c>
      <c r="P27" s="12">
        <f t="shared" si="4"/>
        <v>30511286.074794758</v>
      </c>
      <c r="Q27" s="13">
        <f t="shared" si="5"/>
        <v>0</v>
      </c>
      <c r="R27" s="89">
        <f t="shared" si="11"/>
        <v>28985721.77105502</v>
      </c>
      <c r="S27" s="88">
        <f t="shared" si="12"/>
        <v>1183090.684532858</v>
      </c>
      <c r="T27" s="14">
        <f t="shared" si="6"/>
        <v>13076265.460626327</v>
      </c>
      <c r="U27" s="12">
        <f t="shared" si="7"/>
        <v>13076265.460626327</v>
      </c>
      <c r="V27" s="15">
        <f t="shared" si="8"/>
        <v>0</v>
      </c>
      <c r="W27" s="89">
        <f t="shared" si="13"/>
        <v>12422452.18759501</v>
      </c>
    </row>
    <row r="28" spans="1:23" x14ac:dyDescent="0.3">
      <c r="A28" s="3" t="s">
        <v>1</v>
      </c>
      <c r="B28" s="3" t="s">
        <v>41</v>
      </c>
      <c r="C28" s="3" t="s">
        <v>62</v>
      </c>
      <c r="D28" s="4">
        <v>56066</v>
      </c>
      <c r="E28" s="4">
        <v>0</v>
      </c>
      <c r="F28" s="5">
        <v>765.79148199999997</v>
      </c>
      <c r="G28" s="5">
        <v>0</v>
      </c>
      <c r="H28" s="4">
        <v>35</v>
      </c>
      <c r="I28" s="21">
        <v>0</v>
      </c>
      <c r="J28" s="25">
        <f t="shared" si="0"/>
        <v>88192280.535795555</v>
      </c>
      <c r="K28" s="12">
        <f t="shared" si="1"/>
        <v>88192280.535795555</v>
      </c>
      <c r="L28" s="13">
        <f t="shared" si="2"/>
        <v>0</v>
      </c>
      <c r="M28" s="84">
        <f t="shared" si="9"/>
        <v>3419700.6738369702</v>
      </c>
      <c r="N28" s="85">
        <f t="shared" si="10"/>
        <v>83782666.50900577</v>
      </c>
      <c r="O28" s="81">
        <f t="shared" si="3"/>
        <v>61734596.375056885</v>
      </c>
      <c r="P28" s="12">
        <f t="shared" si="4"/>
        <v>61734596.375056885</v>
      </c>
      <c r="Q28" s="13">
        <f t="shared" si="5"/>
        <v>0</v>
      </c>
      <c r="R28" s="89">
        <f t="shared" si="11"/>
        <v>58647866.556304038</v>
      </c>
      <c r="S28" s="88">
        <f t="shared" si="12"/>
        <v>2393790.4716858789</v>
      </c>
      <c r="T28" s="14">
        <f t="shared" si="6"/>
        <v>26457684.160738666</v>
      </c>
      <c r="U28" s="12">
        <f t="shared" si="7"/>
        <v>26457684.160738666</v>
      </c>
      <c r="V28" s="15">
        <f t="shared" si="8"/>
        <v>0</v>
      </c>
      <c r="W28" s="89">
        <f t="shared" si="13"/>
        <v>25134799.952701733</v>
      </c>
    </row>
    <row r="29" spans="1:23" x14ac:dyDescent="0.3">
      <c r="A29" s="3" t="s">
        <v>1</v>
      </c>
      <c r="B29" s="3" t="s">
        <v>40</v>
      </c>
      <c r="C29" s="3" t="s">
        <v>63</v>
      </c>
      <c r="D29" s="4">
        <v>34818</v>
      </c>
      <c r="E29" s="4">
        <v>0</v>
      </c>
      <c r="F29" s="5">
        <v>231.76542599999999</v>
      </c>
      <c r="G29" s="5">
        <v>0</v>
      </c>
      <c r="H29" s="4">
        <v>37</v>
      </c>
      <c r="I29" s="21">
        <v>0</v>
      </c>
      <c r="J29" s="25">
        <f t="shared" si="0"/>
        <v>65399421.205415294</v>
      </c>
      <c r="K29" s="12">
        <f t="shared" si="1"/>
        <v>65399421.205415294</v>
      </c>
      <c r="L29" s="13">
        <f t="shared" si="2"/>
        <v>0</v>
      </c>
      <c r="M29" s="84">
        <f t="shared" si="9"/>
        <v>2535895.9242916135</v>
      </c>
      <c r="N29" s="85">
        <f t="shared" si="10"/>
        <v>62129450.14514453</v>
      </c>
      <c r="O29" s="81">
        <f t="shared" si="3"/>
        <v>45779594.843790703</v>
      </c>
      <c r="P29" s="12">
        <f t="shared" si="4"/>
        <v>45779594.843790703</v>
      </c>
      <c r="Q29" s="13">
        <f t="shared" si="5"/>
        <v>0</v>
      </c>
      <c r="R29" s="89">
        <f t="shared" si="11"/>
        <v>43490615.101601169</v>
      </c>
      <c r="S29" s="88">
        <f t="shared" si="12"/>
        <v>1775127.1470041294</v>
      </c>
      <c r="T29" s="14">
        <f t="shared" si="6"/>
        <v>19619826.361624587</v>
      </c>
      <c r="U29" s="12">
        <f t="shared" si="7"/>
        <v>19619826.361624587</v>
      </c>
      <c r="V29" s="15">
        <f t="shared" si="8"/>
        <v>0</v>
      </c>
      <c r="W29" s="89">
        <f t="shared" si="13"/>
        <v>18638835.043543357</v>
      </c>
    </row>
    <row r="30" spans="1:23" x14ac:dyDescent="0.3">
      <c r="A30" s="3" t="s">
        <v>2</v>
      </c>
      <c r="B30" s="3" t="s">
        <v>35</v>
      </c>
      <c r="C30" s="3" t="s">
        <v>64</v>
      </c>
      <c r="D30" s="4">
        <v>0</v>
      </c>
      <c r="E30" s="4">
        <v>54384</v>
      </c>
      <c r="F30" s="5">
        <v>0</v>
      </c>
      <c r="G30" s="5">
        <v>598.77686600000004</v>
      </c>
      <c r="H30" s="4">
        <v>0</v>
      </c>
      <c r="I30" s="21">
        <v>68</v>
      </c>
      <c r="J30" s="25">
        <f t="shared" si="0"/>
        <v>63812566.691295698</v>
      </c>
      <c r="K30" s="12">
        <f t="shared" si="1"/>
        <v>0</v>
      </c>
      <c r="L30" s="13">
        <f t="shared" si="2"/>
        <v>63812566.691295698</v>
      </c>
      <c r="M30" s="84">
        <f t="shared" si="9"/>
        <v>2083675.6470627168</v>
      </c>
      <c r="N30" s="85">
        <f t="shared" si="10"/>
        <v>51050053.35303656</v>
      </c>
      <c r="O30" s="81">
        <f t="shared" si="3"/>
        <v>44668796.683906987</v>
      </c>
      <c r="P30" s="12">
        <f t="shared" si="4"/>
        <v>0</v>
      </c>
      <c r="Q30" s="13">
        <f t="shared" si="5"/>
        <v>44668796.683906987</v>
      </c>
      <c r="R30" s="89">
        <f t="shared" si="11"/>
        <v>35735037.34712559</v>
      </c>
      <c r="S30" s="88">
        <f t="shared" si="12"/>
        <v>1458572.9529439015</v>
      </c>
      <c r="T30" s="14">
        <f t="shared" si="6"/>
        <v>19143770.007388707</v>
      </c>
      <c r="U30" s="12">
        <f t="shared" si="7"/>
        <v>0</v>
      </c>
      <c r="V30" s="15">
        <f t="shared" si="8"/>
        <v>19143770.007388707</v>
      </c>
      <c r="W30" s="89">
        <f t="shared" si="13"/>
        <v>15315016.005910967</v>
      </c>
    </row>
    <row r="31" spans="1:23" x14ac:dyDescent="0.3">
      <c r="A31" s="3" t="s">
        <v>2</v>
      </c>
      <c r="B31" s="3" t="s">
        <v>33</v>
      </c>
      <c r="C31" s="3" t="s">
        <v>65</v>
      </c>
      <c r="D31" s="4">
        <v>0</v>
      </c>
      <c r="E31" s="4">
        <v>25140</v>
      </c>
      <c r="F31" s="5">
        <v>0</v>
      </c>
      <c r="G31" s="5">
        <v>466.30499800000001</v>
      </c>
      <c r="H31" s="4">
        <v>0</v>
      </c>
      <c r="I31" s="21">
        <v>44</v>
      </c>
      <c r="J31" s="25">
        <f t="shared" si="0"/>
        <v>36983170.837834343</v>
      </c>
      <c r="K31" s="12">
        <f t="shared" si="1"/>
        <v>0</v>
      </c>
      <c r="L31" s="13">
        <f t="shared" si="2"/>
        <v>36983170.837834343</v>
      </c>
      <c r="M31" s="84">
        <f t="shared" si="9"/>
        <v>1207613.7416435706</v>
      </c>
      <c r="N31" s="85">
        <f t="shared" si="10"/>
        <v>29586536.670267478</v>
      </c>
      <c r="O31" s="81">
        <f t="shared" si="3"/>
        <v>25888219.586484037</v>
      </c>
      <c r="P31" s="12">
        <f t="shared" si="4"/>
        <v>0</v>
      </c>
      <c r="Q31" s="13">
        <f t="shared" si="5"/>
        <v>25888219.586484037</v>
      </c>
      <c r="R31" s="89">
        <f t="shared" si="11"/>
        <v>20710575.669187233</v>
      </c>
      <c r="S31" s="88">
        <f t="shared" si="12"/>
        <v>845329.61915049935</v>
      </c>
      <c r="T31" s="14">
        <f t="shared" si="6"/>
        <v>11094951.251350302</v>
      </c>
      <c r="U31" s="12">
        <f t="shared" si="7"/>
        <v>0</v>
      </c>
      <c r="V31" s="15">
        <f t="shared" si="8"/>
        <v>11094951.251350302</v>
      </c>
      <c r="W31" s="89">
        <f t="shared" si="13"/>
        <v>8875961.0010802429</v>
      </c>
    </row>
    <row r="32" spans="1:23" x14ac:dyDescent="0.3">
      <c r="A32" s="3" t="s">
        <v>2</v>
      </c>
      <c r="B32" s="3" t="s">
        <v>42</v>
      </c>
      <c r="C32" s="3" t="s">
        <v>66</v>
      </c>
      <c r="D32" s="4">
        <v>0</v>
      </c>
      <c r="E32" s="4">
        <v>25917</v>
      </c>
      <c r="F32" s="5">
        <v>0</v>
      </c>
      <c r="G32" s="5">
        <v>106.004628</v>
      </c>
      <c r="H32" s="4">
        <v>0</v>
      </c>
      <c r="I32" s="21">
        <v>13</v>
      </c>
      <c r="J32" s="25">
        <f t="shared" si="0"/>
        <v>19854658.057307646</v>
      </c>
      <c r="K32" s="12">
        <f t="shared" si="1"/>
        <v>0</v>
      </c>
      <c r="L32" s="13">
        <f t="shared" si="2"/>
        <v>19854658.057307646</v>
      </c>
      <c r="M32" s="84">
        <f t="shared" si="9"/>
        <v>648315.36513657623</v>
      </c>
      <c r="N32" s="85">
        <f t="shared" si="10"/>
        <v>15883726.445846118</v>
      </c>
      <c r="O32" s="81">
        <f t="shared" si="3"/>
        <v>13898260.64011535</v>
      </c>
      <c r="P32" s="12">
        <f t="shared" si="4"/>
        <v>0</v>
      </c>
      <c r="Q32" s="13">
        <f t="shared" si="5"/>
        <v>13898260.64011535</v>
      </c>
      <c r="R32" s="89">
        <f t="shared" si="11"/>
        <v>11118608.512092281</v>
      </c>
      <c r="S32" s="88">
        <f t="shared" si="12"/>
        <v>453820.75559560332</v>
      </c>
      <c r="T32" s="14">
        <f t="shared" si="6"/>
        <v>5956397.4171922933</v>
      </c>
      <c r="U32" s="12">
        <f t="shared" si="7"/>
        <v>0</v>
      </c>
      <c r="V32" s="15">
        <f t="shared" si="8"/>
        <v>5956397.4171922933</v>
      </c>
      <c r="W32" s="89">
        <f t="shared" si="13"/>
        <v>4765117.933753835</v>
      </c>
    </row>
    <row r="33" spans="1:23" x14ac:dyDescent="0.3">
      <c r="A33" s="3" t="s">
        <v>1</v>
      </c>
      <c r="B33" s="3" t="s">
        <v>43</v>
      </c>
      <c r="C33" s="3" t="s">
        <v>67</v>
      </c>
      <c r="D33" s="4">
        <v>14595</v>
      </c>
      <c r="E33" s="4">
        <v>0</v>
      </c>
      <c r="F33" s="5">
        <v>154.62769399999999</v>
      </c>
      <c r="G33" s="5">
        <v>0</v>
      </c>
      <c r="H33" s="4">
        <v>28</v>
      </c>
      <c r="I33" s="21">
        <v>0</v>
      </c>
      <c r="J33" s="25">
        <f t="shared" si="0"/>
        <v>40332833.094806291</v>
      </c>
      <c r="K33" s="12">
        <f t="shared" si="1"/>
        <v>40332833.094806291</v>
      </c>
      <c r="L33" s="13">
        <f t="shared" si="2"/>
        <v>0</v>
      </c>
      <c r="M33" s="84">
        <f t="shared" si="9"/>
        <v>1563926.1812271825</v>
      </c>
      <c r="N33" s="85">
        <f t="shared" si="10"/>
        <v>38316191.440065973</v>
      </c>
      <c r="O33" s="81">
        <f t="shared" si="3"/>
        <v>28232983.166364402</v>
      </c>
      <c r="P33" s="12">
        <f t="shared" si="4"/>
        <v>28232983.166364402</v>
      </c>
      <c r="Q33" s="13">
        <f t="shared" si="5"/>
        <v>0</v>
      </c>
      <c r="R33" s="89">
        <f t="shared" si="11"/>
        <v>26821334.00804618</v>
      </c>
      <c r="S33" s="88">
        <f t="shared" si="12"/>
        <v>1094748.3268590278</v>
      </c>
      <c r="T33" s="14">
        <f t="shared" si="6"/>
        <v>12099849.928441888</v>
      </c>
      <c r="U33" s="12">
        <f t="shared" si="7"/>
        <v>12099849.928441888</v>
      </c>
      <c r="V33" s="15">
        <f t="shared" si="8"/>
        <v>0</v>
      </c>
      <c r="W33" s="89">
        <f t="shared" si="13"/>
        <v>11494857.432019792</v>
      </c>
    </row>
    <row r="34" spans="1:23" x14ac:dyDescent="0.3">
      <c r="A34" s="3" t="s">
        <v>1</v>
      </c>
      <c r="B34" s="3" t="s">
        <v>38</v>
      </c>
      <c r="C34" s="3" t="s">
        <v>68</v>
      </c>
      <c r="D34" s="4">
        <v>12174</v>
      </c>
      <c r="E34" s="4">
        <v>0</v>
      </c>
      <c r="F34" s="5">
        <v>192.126306</v>
      </c>
      <c r="G34" s="5">
        <v>0</v>
      </c>
      <c r="H34" s="4">
        <v>14</v>
      </c>
      <c r="I34" s="21">
        <v>0</v>
      </c>
      <c r="J34" s="25">
        <f t="shared" si="0"/>
        <v>25710277.562149808</v>
      </c>
      <c r="K34" s="12">
        <f t="shared" si="1"/>
        <v>25710277.562149808</v>
      </c>
      <c r="L34" s="13">
        <f t="shared" si="2"/>
        <v>0</v>
      </c>
      <c r="M34" s="84">
        <f t="shared" si="9"/>
        <v>996929.12996091088</v>
      </c>
      <c r="N34" s="85">
        <f t="shared" si="10"/>
        <v>24424763.684042316</v>
      </c>
      <c r="O34" s="81">
        <f t="shared" si="3"/>
        <v>17997194.293504864</v>
      </c>
      <c r="P34" s="12">
        <f t="shared" si="4"/>
        <v>17997194.293504864</v>
      </c>
      <c r="Q34" s="13">
        <f t="shared" si="5"/>
        <v>0</v>
      </c>
      <c r="R34" s="89">
        <f t="shared" si="11"/>
        <v>17097334.57882962</v>
      </c>
      <c r="S34" s="88">
        <f t="shared" si="12"/>
        <v>697850.39097263757</v>
      </c>
      <c r="T34" s="14">
        <f t="shared" si="6"/>
        <v>7713083.268644942</v>
      </c>
      <c r="U34" s="12">
        <f t="shared" si="7"/>
        <v>7713083.268644942</v>
      </c>
      <c r="V34" s="15">
        <f t="shared" si="8"/>
        <v>0</v>
      </c>
      <c r="W34" s="89">
        <f t="shared" si="13"/>
        <v>7327429.105212695</v>
      </c>
    </row>
    <row r="35" spans="1:23" x14ac:dyDescent="0.3">
      <c r="A35" s="3" t="s">
        <v>2</v>
      </c>
      <c r="B35" s="3" t="s">
        <v>33</v>
      </c>
      <c r="C35" s="3" t="s">
        <v>69</v>
      </c>
      <c r="D35" s="4">
        <v>0</v>
      </c>
      <c r="E35" s="4">
        <v>20208</v>
      </c>
      <c r="F35" s="5">
        <v>0</v>
      </c>
      <c r="G35" s="5">
        <v>127.12745700000001</v>
      </c>
      <c r="H35" s="4">
        <v>0</v>
      </c>
      <c r="I35" s="21">
        <v>16</v>
      </c>
      <c r="J35" s="25">
        <f t="shared" si="0"/>
        <v>18584509.501175698</v>
      </c>
      <c r="K35" s="12">
        <f t="shared" si="1"/>
        <v>0</v>
      </c>
      <c r="L35" s="13">
        <f t="shared" si="2"/>
        <v>18584509.501175698</v>
      </c>
      <c r="M35" s="84">
        <f t="shared" si="9"/>
        <v>606841.1265690024</v>
      </c>
      <c r="N35" s="85">
        <f t="shared" si="10"/>
        <v>14867607.600940559</v>
      </c>
      <c r="O35" s="81">
        <f t="shared" si="3"/>
        <v>13009156.650822988</v>
      </c>
      <c r="P35" s="12">
        <f t="shared" si="4"/>
        <v>0</v>
      </c>
      <c r="Q35" s="13">
        <f t="shared" si="5"/>
        <v>13009156.650822988</v>
      </c>
      <c r="R35" s="89">
        <f t="shared" si="11"/>
        <v>10407325.320658391</v>
      </c>
      <c r="S35" s="88">
        <f t="shared" si="12"/>
        <v>424788.7885983017</v>
      </c>
      <c r="T35" s="14">
        <f t="shared" si="6"/>
        <v>5575352.8503527092</v>
      </c>
      <c r="U35" s="12">
        <f t="shared" si="7"/>
        <v>0</v>
      </c>
      <c r="V35" s="15">
        <f t="shared" si="8"/>
        <v>5575352.8503527092</v>
      </c>
      <c r="W35" s="89">
        <f t="shared" si="13"/>
        <v>4460282.2802821677</v>
      </c>
    </row>
    <row r="36" spans="1:23" x14ac:dyDescent="0.3">
      <c r="A36" s="3" t="s">
        <v>1</v>
      </c>
      <c r="B36" s="3" t="s">
        <v>37</v>
      </c>
      <c r="C36" s="3" t="s">
        <v>70</v>
      </c>
      <c r="D36" s="4">
        <v>40613</v>
      </c>
      <c r="E36" s="4">
        <v>0</v>
      </c>
      <c r="F36" s="5">
        <v>450.986133</v>
      </c>
      <c r="G36" s="5">
        <v>0</v>
      </c>
      <c r="H36" s="4">
        <v>48</v>
      </c>
      <c r="I36" s="21">
        <v>0</v>
      </c>
      <c r="J36" s="25">
        <f t="shared" si="0"/>
        <v>83892968.927638397</v>
      </c>
      <c r="K36" s="12">
        <f t="shared" si="1"/>
        <v>83892968.927638397</v>
      </c>
      <c r="L36" s="13">
        <f t="shared" si="2"/>
        <v>0</v>
      </c>
      <c r="M36" s="84">
        <f t="shared" si="9"/>
        <v>3252992.6727043455</v>
      </c>
      <c r="N36" s="85">
        <f t="shared" si="10"/>
        <v>79698320.48125647</v>
      </c>
      <c r="O36" s="81">
        <f t="shared" si="3"/>
        <v>58725078.249346875</v>
      </c>
      <c r="P36" s="12">
        <f t="shared" si="4"/>
        <v>58725078.249346875</v>
      </c>
      <c r="Q36" s="13">
        <f t="shared" si="5"/>
        <v>0</v>
      </c>
      <c r="R36" s="89">
        <f t="shared" si="11"/>
        <v>55788824.336879529</v>
      </c>
      <c r="S36" s="88">
        <f t="shared" si="12"/>
        <v>2277094.8708930421</v>
      </c>
      <c r="T36" s="14">
        <f t="shared" si="6"/>
        <v>25167890.678291518</v>
      </c>
      <c r="U36" s="12">
        <f t="shared" si="7"/>
        <v>25167890.678291518</v>
      </c>
      <c r="V36" s="15">
        <f t="shared" si="8"/>
        <v>0</v>
      </c>
      <c r="W36" s="89">
        <f t="shared" si="13"/>
        <v>23909496.144376941</v>
      </c>
    </row>
    <row r="37" spans="1:23" x14ac:dyDescent="0.3">
      <c r="A37" s="3" t="s">
        <v>2</v>
      </c>
      <c r="B37" s="3" t="s">
        <v>44</v>
      </c>
      <c r="C37" s="3" t="s">
        <v>71</v>
      </c>
      <c r="D37" s="4">
        <v>0</v>
      </c>
      <c r="E37" s="4">
        <v>11163</v>
      </c>
      <c r="F37" s="5">
        <v>0</v>
      </c>
      <c r="G37" s="5">
        <v>356.50112999999999</v>
      </c>
      <c r="H37" s="4">
        <v>0</v>
      </c>
      <c r="I37" s="21">
        <v>25</v>
      </c>
      <c r="J37" s="25">
        <f t="shared" si="0"/>
        <v>20269176.834059596</v>
      </c>
      <c r="K37" s="12">
        <f t="shared" si="1"/>
        <v>0</v>
      </c>
      <c r="L37" s="13">
        <f t="shared" si="2"/>
        <v>20269176.834059596</v>
      </c>
      <c r="M37" s="84">
        <f t="shared" si="9"/>
        <v>661850.67213255831</v>
      </c>
      <c r="N37" s="85">
        <f t="shared" si="10"/>
        <v>16215341.467247678</v>
      </c>
      <c r="O37" s="81">
        <f t="shared" si="3"/>
        <v>14188423.783841716</v>
      </c>
      <c r="P37" s="12">
        <f t="shared" si="4"/>
        <v>0</v>
      </c>
      <c r="Q37" s="13">
        <f t="shared" si="5"/>
        <v>14188423.783841716</v>
      </c>
      <c r="R37" s="89">
        <f t="shared" si="11"/>
        <v>11350739.027073374</v>
      </c>
      <c r="S37" s="88">
        <f t="shared" si="12"/>
        <v>463295.4704927908</v>
      </c>
      <c r="T37" s="14">
        <f t="shared" si="6"/>
        <v>6080753.050217879</v>
      </c>
      <c r="U37" s="12">
        <f t="shared" si="7"/>
        <v>0</v>
      </c>
      <c r="V37" s="15">
        <f t="shared" si="8"/>
        <v>6080753.050217879</v>
      </c>
      <c r="W37" s="89">
        <f t="shared" si="13"/>
        <v>4864602.440174303</v>
      </c>
    </row>
    <row r="38" spans="1:23" x14ac:dyDescent="0.3">
      <c r="A38" s="3" t="s">
        <v>2</v>
      </c>
      <c r="B38" s="3" t="s">
        <v>33</v>
      </c>
      <c r="C38" s="3" t="s">
        <v>72</v>
      </c>
      <c r="D38" s="4">
        <v>0</v>
      </c>
      <c r="E38" s="4">
        <v>17819</v>
      </c>
      <c r="F38" s="5">
        <v>0</v>
      </c>
      <c r="G38" s="5">
        <v>255.416234</v>
      </c>
      <c r="H38" s="4">
        <v>0</v>
      </c>
      <c r="I38" s="21">
        <v>25</v>
      </c>
      <c r="J38" s="25">
        <f t="shared" si="0"/>
        <v>22689448.075569689</v>
      </c>
      <c r="K38" s="12">
        <f t="shared" si="1"/>
        <v>0</v>
      </c>
      <c r="L38" s="13">
        <f t="shared" si="2"/>
        <v>22689448.075569689</v>
      </c>
      <c r="M38" s="84">
        <f t="shared" si="9"/>
        <v>740879.93716145935</v>
      </c>
      <c r="N38" s="85">
        <f t="shared" si="10"/>
        <v>18151558.460455753</v>
      </c>
      <c r="O38" s="81">
        <f t="shared" si="3"/>
        <v>15882613.652898781</v>
      </c>
      <c r="P38" s="12">
        <f t="shared" si="4"/>
        <v>0</v>
      </c>
      <c r="Q38" s="13">
        <f t="shared" si="5"/>
        <v>15882613.652898781</v>
      </c>
      <c r="R38" s="89">
        <f t="shared" si="11"/>
        <v>12706090.922319025</v>
      </c>
      <c r="S38" s="88">
        <f t="shared" si="12"/>
        <v>518615.95601302141</v>
      </c>
      <c r="T38" s="14">
        <f t="shared" si="6"/>
        <v>6806834.4226709064</v>
      </c>
      <c r="U38" s="12">
        <f t="shared" si="7"/>
        <v>0</v>
      </c>
      <c r="V38" s="15">
        <f t="shared" si="8"/>
        <v>6806834.4226709064</v>
      </c>
      <c r="W38" s="89">
        <f t="shared" si="13"/>
        <v>5445467.5381367253</v>
      </c>
    </row>
    <row r="39" spans="1:23" x14ac:dyDescent="0.3">
      <c r="A39" s="3" t="s">
        <v>1</v>
      </c>
      <c r="B39" s="3" t="s">
        <v>37</v>
      </c>
      <c r="C39" s="3" t="s">
        <v>73</v>
      </c>
      <c r="D39" s="4">
        <v>15876</v>
      </c>
      <c r="E39" s="4">
        <v>0</v>
      </c>
      <c r="F39" s="5">
        <v>259.36567200000002</v>
      </c>
      <c r="G39" s="5">
        <v>0</v>
      </c>
      <c r="H39" s="4">
        <v>14</v>
      </c>
      <c r="I39" s="21">
        <v>0</v>
      </c>
      <c r="J39" s="25">
        <f t="shared" si="0"/>
        <v>29591756.875442252</v>
      </c>
      <c r="K39" s="12">
        <f t="shared" si="1"/>
        <v>29591756.875442252</v>
      </c>
      <c r="L39" s="13">
        <f t="shared" si="2"/>
        <v>0</v>
      </c>
      <c r="M39" s="84">
        <f t="shared" si="9"/>
        <v>1147435.4706804138</v>
      </c>
      <c r="N39" s="85">
        <f t="shared" si="10"/>
        <v>28112169.031670138</v>
      </c>
      <c r="O39" s="81">
        <f t="shared" si="3"/>
        <v>20714229.812809575</v>
      </c>
      <c r="P39" s="12">
        <f t="shared" si="4"/>
        <v>20714229.812809575</v>
      </c>
      <c r="Q39" s="13">
        <f t="shared" si="5"/>
        <v>0</v>
      </c>
      <c r="R39" s="89">
        <f t="shared" si="11"/>
        <v>19678518.322169095</v>
      </c>
      <c r="S39" s="88">
        <f t="shared" si="12"/>
        <v>803204.82947628957</v>
      </c>
      <c r="T39" s="14">
        <f t="shared" si="6"/>
        <v>8877527.0626326744</v>
      </c>
      <c r="U39" s="12">
        <f t="shared" si="7"/>
        <v>8877527.0626326744</v>
      </c>
      <c r="V39" s="15">
        <f t="shared" si="8"/>
        <v>0</v>
      </c>
      <c r="W39" s="89">
        <f t="shared" si="13"/>
        <v>8433650.7095010411</v>
      </c>
    </row>
    <row r="40" spans="1:23" x14ac:dyDescent="0.3">
      <c r="A40" s="3" t="s">
        <v>1</v>
      </c>
      <c r="B40" s="3" t="s">
        <v>38</v>
      </c>
      <c r="C40" s="3" t="s">
        <v>74</v>
      </c>
      <c r="D40" s="4">
        <v>12599</v>
      </c>
      <c r="E40" s="4">
        <v>0</v>
      </c>
      <c r="F40" s="5">
        <v>153.99984599999999</v>
      </c>
      <c r="G40" s="5">
        <v>0</v>
      </c>
      <c r="H40" s="4">
        <v>14</v>
      </c>
      <c r="I40" s="21">
        <v>0</v>
      </c>
      <c r="J40" s="25">
        <f t="shared" si="0"/>
        <v>25402976.372073282</v>
      </c>
      <c r="K40" s="12">
        <f t="shared" si="1"/>
        <v>25402976.372073282</v>
      </c>
      <c r="L40" s="13">
        <f t="shared" si="2"/>
        <v>0</v>
      </c>
      <c r="M40" s="84">
        <f t="shared" si="9"/>
        <v>985013.36952937208</v>
      </c>
      <c r="N40" s="85">
        <f t="shared" si="10"/>
        <v>24132827.553469617</v>
      </c>
      <c r="O40" s="81">
        <f t="shared" si="3"/>
        <v>17782083.460451297</v>
      </c>
      <c r="P40" s="12">
        <f t="shared" si="4"/>
        <v>17782083.460451297</v>
      </c>
      <c r="Q40" s="13">
        <f t="shared" si="5"/>
        <v>0</v>
      </c>
      <c r="R40" s="89">
        <f t="shared" si="11"/>
        <v>16892979.287428733</v>
      </c>
      <c r="S40" s="88">
        <f t="shared" si="12"/>
        <v>689509.35867056053</v>
      </c>
      <c r="T40" s="14">
        <f t="shared" si="6"/>
        <v>7620892.9116219841</v>
      </c>
      <c r="U40" s="12">
        <f t="shared" si="7"/>
        <v>7620892.9116219841</v>
      </c>
      <c r="V40" s="15">
        <f t="shared" si="8"/>
        <v>0</v>
      </c>
      <c r="W40" s="89">
        <f t="shared" si="13"/>
        <v>7239848.2660408849</v>
      </c>
    </row>
    <row r="41" spans="1:23" x14ac:dyDescent="0.3">
      <c r="A41" s="3" t="s">
        <v>1</v>
      </c>
      <c r="B41" s="3" t="s">
        <v>45</v>
      </c>
      <c r="C41" s="3" t="s">
        <v>75</v>
      </c>
      <c r="D41" s="4">
        <v>19633</v>
      </c>
      <c r="E41" s="4">
        <v>0</v>
      </c>
      <c r="F41" s="5">
        <v>117.55376200000001</v>
      </c>
      <c r="G41" s="5">
        <v>0</v>
      </c>
      <c r="H41" s="4">
        <v>8</v>
      </c>
      <c r="I41" s="21">
        <v>0</v>
      </c>
      <c r="J41" s="25">
        <f t="shared" si="0"/>
        <v>24328982.264040843</v>
      </c>
      <c r="K41" s="12">
        <f t="shared" si="1"/>
        <v>24328982.264040843</v>
      </c>
      <c r="L41" s="13">
        <f t="shared" si="2"/>
        <v>0</v>
      </c>
      <c r="M41" s="84">
        <f t="shared" si="9"/>
        <v>943368.70003423677</v>
      </c>
      <c r="N41" s="85">
        <f t="shared" si="10"/>
        <v>23112533.1508388</v>
      </c>
      <c r="O41" s="81">
        <f t="shared" si="3"/>
        <v>17030287.584828589</v>
      </c>
      <c r="P41" s="12">
        <f t="shared" si="4"/>
        <v>17030287.584828589</v>
      </c>
      <c r="Q41" s="13">
        <f t="shared" si="5"/>
        <v>0</v>
      </c>
      <c r="R41" s="89">
        <f t="shared" si="11"/>
        <v>16178773.205587158</v>
      </c>
      <c r="S41" s="88">
        <f t="shared" si="12"/>
        <v>660358.09002396557</v>
      </c>
      <c r="T41" s="14">
        <f t="shared" si="6"/>
        <v>7298694.6792122526</v>
      </c>
      <c r="U41" s="12">
        <f t="shared" si="7"/>
        <v>7298694.6792122526</v>
      </c>
      <c r="V41" s="15">
        <f t="shared" si="8"/>
        <v>0</v>
      </c>
      <c r="W41" s="89">
        <f t="shared" si="13"/>
        <v>6933759.9452516399</v>
      </c>
    </row>
    <row r="42" spans="1:23" x14ac:dyDescent="0.3">
      <c r="A42" s="3" t="s">
        <v>2</v>
      </c>
      <c r="B42" s="3" t="s">
        <v>44</v>
      </c>
      <c r="C42" s="3" t="s">
        <v>76</v>
      </c>
      <c r="D42" s="4">
        <v>0</v>
      </c>
      <c r="E42" s="4">
        <v>56984</v>
      </c>
      <c r="F42" s="5">
        <v>0</v>
      </c>
      <c r="G42" s="5">
        <v>1073.5022019999999</v>
      </c>
      <c r="H42" s="4">
        <v>0</v>
      </c>
      <c r="I42" s="21">
        <v>67</v>
      </c>
      <c r="J42" s="25">
        <f t="shared" si="0"/>
        <v>68848252.980544791</v>
      </c>
      <c r="K42" s="12">
        <f t="shared" si="1"/>
        <v>0</v>
      </c>
      <c r="L42" s="13">
        <f t="shared" si="2"/>
        <v>68848252.980544791</v>
      </c>
      <c r="M42" s="84">
        <f t="shared" si="9"/>
        <v>2248106.2197728911</v>
      </c>
      <c r="N42" s="85">
        <f t="shared" si="10"/>
        <v>55078602.384435833</v>
      </c>
      <c r="O42" s="81">
        <f t="shared" si="3"/>
        <v>48193777.086381353</v>
      </c>
      <c r="P42" s="12">
        <f t="shared" si="4"/>
        <v>0</v>
      </c>
      <c r="Q42" s="13">
        <f t="shared" si="5"/>
        <v>48193777.086381353</v>
      </c>
      <c r="R42" s="89">
        <f t="shared" si="11"/>
        <v>38555021.669105083</v>
      </c>
      <c r="S42" s="88">
        <f t="shared" si="12"/>
        <v>1573674.3538410238</v>
      </c>
      <c r="T42" s="14">
        <f t="shared" si="6"/>
        <v>20654475.894163437</v>
      </c>
      <c r="U42" s="12">
        <f t="shared" si="7"/>
        <v>0</v>
      </c>
      <c r="V42" s="15">
        <f t="shared" si="8"/>
        <v>20654475.894163437</v>
      </c>
      <c r="W42" s="89">
        <f t="shared" si="13"/>
        <v>16523580.71533075</v>
      </c>
    </row>
    <row r="43" spans="1:23" x14ac:dyDescent="0.3">
      <c r="A43" s="3" t="s">
        <v>1</v>
      </c>
      <c r="B43" s="3" t="s">
        <v>45</v>
      </c>
      <c r="C43" s="3" t="s">
        <v>77</v>
      </c>
      <c r="D43" s="4">
        <v>45855</v>
      </c>
      <c r="E43" s="4">
        <v>0</v>
      </c>
      <c r="F43" s="5">
        <v>378.41502600000001</v>
      </c>
      <c r="G43" s="5">
        <v>0</v>
      </c>
      <c r="H43" s="4">
        <v>34</v>
      </c>
      <c r="I43" s="21">
        <v>0</v>
      </c>
      <c r="J43" s="25">
        <f t="shared" si="0"/>
        <v>73211552.723663002</v>
      </c>
      <c r="K43" s="12">
        <f t="shared" si="1"/>
        <v>73211552.723663002</v>
      </c>
      <c r="L43" s="13">
        <f t="shared" si="2"/>
        <v>0</v>
      </c>
      <c r="M43" s="84">
        <f t="shared" si="9"/>
        <v>2838815.3096930548</v>
      </c>
      <c r="N43" s="85">
        <f t="shared" si="10"/>
        <v>69550975.087479845</v>
      </c>
      <c r="O43" s="81">
        <f t="shared" si="3"/>
        <v>51248086.906564102</v>
      </c>
      <c r="P43" s="12">
        <f t="shared" si="4"/>
        <v>51248086.906564102</v>
      </c>
      <c r="Q43" s="13">
        <f t="shared" si="5"/>
        <v>0</v>
      </c>
      <c r="R43" s="89">
        <f t="shared" si="11"/>
        <v>48685682.561235897</v>
      </c>
      <c r="S43" s="88">
        <f t="shared" si="12"/>
        <v>1987170.7167851387</v>
      </c>
      <c r="T43" s="14">
        <f t="shared" si="6"/>
        <v>21963465.817098901</v>
      </c>
      <c r="U43" s="12">
        <f t="shared" si="7"/>
        <v>21963465.817098901</v>
      </c>
      <c r="V43" s="15">
        <f t="shared" si="8"/>
        <v>0</v>
      </c>
      <c r="W43" s="89">
        <f t="shared" si="13"/>
        <v>20865292.526243955</v>
      </c>
    </row>
    <row r="44" spans="1:23" x14ac:dyDescent="0.3">
      <c r="A44" s="3" t="s">
        <v>2</v>
      </c>
      <c r="B44" s="3" t="s">
        <v>36</v>
      </c>
      <c r="C44" s="3" t="s">
        <v>78</v>
      </c>
      <c r="D44" s="4">
        <v>0</v>
      </c>
      <c r="E44" s="4">
        <v>21283</v>
      </c>
      <c r="F44" s="5">
        <v>0</v>
      </c>
      <c r="G44" s="5">
        <v>381.72454299999998</v>
      </c>
      <c r="H44" s="4">
        <v>0</v>
      </c>
      <c r="I44" s="21">
        <v>36</v>
      </c>
      <c r="J44" s="25">
        <f t="shared" si="0"/>
        <v>30616329.280614305</v>
      </c>
      <c r="K44" s="12">
        <f t="shared" si="1"/>
        <v>0</v>
      </c>
      <c r="L44" s="13">
        <f t="shared" si="2"/>
        <v>30616329.280614305</v>
      </c>
      <c r="M44" s="84">
        <f t="shared" si="9"/>
        <v>999716.87446903868</v>
      </c>
      <c r="N44" s="85">
        <f t="shared" si="10"/>
        <v>24493063.424491446</v>
      </c>
      <c r="O44" s="81">
        <f t="shared" si="3"/>
        <v>21431430.496430013</v>
      </c>
      <c r="P44" s="12">
        <f t="shared" si="4"/>
        <v>0</v>
      </c>
      <c r="Q44" s="13">
        <f t="shared" si="5"/>
        <v>21431430.496430013</v>
      </c>
      <c r="R44" s="89">
        <f t="shared" si="11"/>
        <v>17145144.397144012</v>
      </c>
      <c r="S44" s="88">
        <f t="shared" si="12"/>
        <v>699801.81212832697</v>
      </c>
      <c r="T44" s="14">
        <f t="shared" si="6"/>
        <v>9184898.784184292</v>
      </c>
      <c r="U44" s="12">
        <f t="shared" si="7"/>
        <v>0</v>
      </c>
      <c r="V44" s="15">
        <f t="shared" si="8"/>
        <v>9184898.784184292</v>
      </c>
      <c r="W44" s="89">
        <f t="shared" si="13"/>
        <v>7347919.0273474343</v>
      </c>
    </row>
    <row r="45" spans="1:23" x14ac:dyDescent="0.3">
      <c r="A45" s="3" t="s">
        <v>2</v>
      </c>
      <c r="B45" s="3" t="s">
        <v>35</v>
      </c>
      <c r="C45" s="3" t="s">
        <v>79</v>
      </c>
      <c r="D45" s="4">
        <v>0</v>
      </c>
      <c r="E45" s="4">
        <v>57811</v>
      </c>
      <c r="F45" s="5">
        <v>0</v>
      </c>
      <c r="G45" s="5">
        <v>1466.67992</v>
      </c>
      <c r="H45" s="4">
        <v>0</v>
      </c>
      <c r="I45" s="21">
        <v>75</v>
      </c>
      <c r="J45" s="25">
        <f t="shared" ref="J45:J76" si="14">SUM(K45:L45)</f>
        <v>76437981.092801392</v>
      </c>
      <c r="K45" s="12">
        <f t="shared" ref="K45:K76" si="15">$D45*K$5+$F45*K$6+$H45*K$7</f>
        <v>0</v>
      </c>
      <c r="L45" s="13">
        <f t="shared" ref="L45:L76" si="16">$E45*L$5+$G45*L$6+$I45*L$7</f>
        <v>76437981.092801392</v>
      </c>
      <c r="M45" s="84">
        <f t="shared" si="9"/>
        <v>2495934.0764996372</v>
      </c>
      <c r="N45" s="85">
        <f t="shared" si="10"/>
        <v>61150384.874241114</v>
      </c>
      <c r="O45" s="81">
        <f t="shared" ref="O45:O76" si="17">0.7*J45</f>
        <v>53506586.764960974</v>
      </c>
      <c r="P45" s="12">
        <f t="shared" ref="P45:P76" si="18">0.7*K45</f>
        <v>0</v>
      </c>
      <c r="Q45" s="13">
        <f t="shared" ref="Q45:Q76" si="19">0.7*L45</f>
        <v>53506586.764960974</v>
      </c>
      <c r="R45" s="89">
        <f t="shared" si="11"/>
        <v>42805269.411968783</v>
      </c>
      <c r="S45" s="88">
        <f t="shared" si="12"/>
        <v>1747153.8535497463</v>
      </c>
      <c r="T45" s="14">
        <f t="shared" ref="T45:T76" si="20">0.3*J45</f>
        <v>22931394.327840418</v>
      </c>
      <c r="U45" s="12">
        <f t="shared" ref="U45:U76" si="21">0.3*K45</f>
        <v>0</v>
      </c>
      <c r="V45" s="15">
        <f t="shared" ref="V45:V76" si="22">0.3*L45</f>
        <v>22931394.327840418</v>
      </c>
      <c r="W45" s="89">
        <f t="shared" si="13"/>
        <v>18345115.462272335</v>
      </c>
    </row>
    <row r="46" spans="1:23" x14ac:dyDescent="0.3">
      <c r="A46" s="3" t="s">
        <v>1</v>
      </c>
      <c r="B46" s="3" t="s">
        <v>45</v>
      </c>
      <c r="C46" s="3" t="s">
        <v>80</v>
      </c>
      <c r="D46" s="4">
        <v>72072</v>
      </c>
      <c r="E46" s="4">
        <v>0</v>
      </c>
      <c r="F46" s="5">
        <v>653.44390599999997</v>
      </c>
      <c r="G46" s="5">
        <v>0</v>
      </c>
      <c r="H46" s="4">
        <v>41</v>
      </c>
      <c r="I46" s="21">
        <v>0</v>
      </c>
      <c r="J46" s="25">
        <f t="shared" si="14"/>
        <v>104107266.3525047</v>
      </c>
      <c r="K46" s="12">
        <f t="shared" si="15"/>
        <v>104107266.3525047</v>
      </c>
      <c r="L46" s="13">
        <f t="shared" si="16"/>
        <v>0</v>
      </c>
      <c r="M46" s="84">
        <f t="shared" si="9"/>
        <v>4036812.3687705901</v>
      </c>
      <c r="N46" s="85">
        <f t="shared" si="10"/>
        <v>98901903.034879461</v>
      </c>
      <c r="O46" s="81">
        <f t="shared" si="17"/>
        <v>72875086.446753278</v>
      </c>
      <c r="P46" s="12">
        <f t="shared" si="18"/>
        <v>72875086.446753278</v>
      </c>
      <c r="Q46" s="13">
        <f t="shared" si="19"/>
        <v>0</v>
      </c>
      <c r="R46" s="89">
        <f t="shared" si="11"/>
        <v>69231332.124415606</v>
      </c>
      <c r="S46" s="88">
        <f t="shared" si="12"/>
        <v>2825768.6581394123</v>
      </c>
      <c r="T46" s="14">
        <f t="shared" si="20"/>
        <v>31232179.905751407</v>
      </c>
      <c r="U46" s="12">
        <f t="shared" si="21"/>
        <v>31232179.905751407</v>
      </c>
      <c r="V46" s="15">
        <f t="shared" si="22"/>
        <v>0</v>
      </c>
      <c r="W46" s="89">
        <f t="shared" si="13"/>
        <v>29670570.910463836</v>
      </c>
    </row>
    <row r="47" spans="1:23" x14ac:dyDescent="0.3">
      <c r="A47" s="3" t="s">
        <v>2</v>
      </c>
      <c r="B47" s="3" t="s">
        <v>35</v>
      </c>
      <c r="C47" s="3" t="s">
        <v>81</v>
      </c>
      <c r="D47" s="4">
        <v>0</v>
      </c>
      <c r="E47" s="4">
        <v>30162</v>
      </c>
      <c r="F47" s="5">
        <v>0</v>
      </c>
      <c r="G47" s="5">
        <v>749.77938400000005</v>
      </c>
      <c r="H47" s="4">
        <v>0</v>
      </c>
      <c r="I47" s="21">
        <v>38</v>
      </c>
      <c r="J47" s="25">
        <f t="shared" si="14"/>
        <v>39221422.989420921</v>
      </c>
      <c r="K47" s="12">
        <f t="shared" si="15"/>
        <v>0</v>
      </c>
      <c r="L47" s="13">
        <f t="shared" si="16"/>
        <v>39221422.989420921</v>
      </c>
      <c r="M47" s="84">
        <f t="shared" si="9"/>
        <v>1280699.5261851731</v>
      </c>
      <c r="N47" s="85">
        <f t="shared" si="10"/>
        <v>31377138.391536739</v>
      </c>
      <c r="O47" s="81">
        <f t="shared" si="17"/>
        <v>27454996.092594642</v>
      </c>
      <c r="P47" s="12">
        <f t="shared" si="18"/>
        <v>0</v>
      </c>
      <c r="Q47" s="13">
        <f t="shared" si="19"/>
        <v>27454996.092594642</v>
      </c>
      <c r="R47" s="89">
        <f t="shared" si="11"/>
        <v>21963996.874075714</v>
      </c>
      <c r="S47" s="88">
        <f t="shared" si="12"/>
        <v>896489.66832962097</v>
      </c>
      <c r="T47" s="14">
        <f t="shared" si="20"/>
        <v>11766426.896826277</v>
      </c>
      <c r="U47" s="12">
        <f t="shared" si="21"/>
        <v>0</v>
      </c>
      <c r="V47" s="15">
        <f t="shared" si="22"/>
        <v>11766426.896826277</v>
      </c>
      <c r="W47" s="89">
        <f t="shared" si="13"/>
        <v>9413141.5174610224</v>
      </c>
    </row>
    <row r="48" spans="1:23" x14ac:dyDescent="0.3">
      <c r="A48" s="3" t="s">
        <v>2</v>
      </c>
      <c r="B48" s="3" t="s">
        <v>33</v>
      </c>
      <c r="C48" s="3" t="s">
        <v>82</v>
      </c>
      <c r="D48" s="4">
        <v>0</v>
      </c>
      <c r="E48" s="4">
        <v>31453</v>
      </c>
      <c r="F48" s="5">
        <v>0</v>
      </c>
      <c r="G48" s="5">
        <v>96.079586000000006</v>
      </c>
      <c r="H48" s="4">
        <v>0</v>
      </c>
      <c r="I48" s="21">
        <v>11</v>
      </c>
      <c r="J48" s="25">
        <f t="shared" si="14"/>
        <v>21599895.389618203</v>
      </c>
      <c r="K48" s="12">
        <f t="shared" si="15"/>
        <v>0</v>
      </c>
      <c r="L48" s="13">
        <f t="shared" si="16"/>
        <v>21599895.389618203</v>
      </c>
      <c r="M48" s="84">
        <f t="shared" si="9"/>
        <v>705302.70659977803</v>
      </c>
      <c r="N48" s="85">
        <f t="shared" si="10"/>
        <v>17279916.311694562</v>
      </c>
      <c r="O48" s="81">
        <f t="shared" si="17"/>
        <v>15119926.77273274</v>
      </c>
      <c r="P48" s="12">
        <f t="shared" si="18"/>
        <v>0</v>
      </c>
      <c r="Q48" s="13">
        <f t="shared" si="19"/>
        <v>15119926.77273274</v>
      </c>
      <c r="R48" s="89">
        <f t="shared" si="11"/>
        <v>12095941.418186193</v>
      </c>
      <c r="S48" s="88">
        <f t="shared" si="12"/>
        <v>493711.89461984462</v>
      </c>
      <c r="T48" s="14">
        <f t="shared" si="20"/>
        <v>6479968.6168854609</v>
      </c>
      <c r="U48" s="12">
        <f t="shared" si="21"/>
        <v>0</v>
      </c>
      <c r="V48" s="15">
        <f t="shared" si="22"/>
        <v>6479968.6168854609</v>
      </c>
      <c r="W48" s="89">
        <f t="shared" si="13"/>
        <v>5183974.8935083691</v>
      </c>
    </row>
    <row r="49" spans="1:23" x14ac:dyDescent="0.3">
      <c r="A49" s="3" t="s">
        <v>1</v>
      </c>
      <c r="B49" s="3" t="s">
        <v>46</v>
      </c>
      <c r="C49" s="3" t="s">
        <v>83</v>
      </c>
      <c r="D49" s="4">
        <v>29415</v>
      </c>
      <c r="E49" s="4">
        <v>0</v>
      </c>
      <c r="F49" s="5">
        <v>337.48278699999997</v>
      </c>
      <c r="G49" s="5">
        <v>0</v>
      </c>
      <c r="H49" s="4">
        <v>13</v>
      </c>
      <c r="I49" s="21">
        <v>0</v>
      </c>
      <c r="J49" s="25">
        <f t="shared" si="14"/>
        <v>40072853.272397347</v>
      </c>
      <c r="K49" s="12">
        <f t="shared" si="15"/>
        <v>40072853.272397347</v>
      </c>
      <c r="L49" s="13">
        <f t="shared" si="16"/>
        <v>0</v>
      </c>
      <c r="M49" s="84">
        <f t="shared" si="9"/>
        <v>1553845.3309705092</v>
      </c>
      <c r="N49" s="85">
        <f t="shared" si="10"/>
        <v>38069210.608777478</v>
      </c>
      <c r="O49" s="81">
        <f t="shared" si="17"/>
        <v>28050997.29067814</v>
      </c>
      <c r="P49" s="12">
        <f t="shared" si="18"/>
        <v>28050997.29067814</v>
      </c>
      <c r="Q49" s="13">
        <f t="shared" si="19"/>
        <v>0</v>
      </c>
      <c r="R49" s="89">
        <f t="shared" si="11"/>
        <v>26648447.426144231</v>
      </c>
      <c r="S49" s="88">
        <f t="shared" si="12"/>
        <v>1087691.7316793564</v>
      </c>
      <c r="T49" s="14">
        <f t="shared" si="20"/>
        <v>12021855.981719203</v>
      </c>
      <c r="U49" s="12">
        <f t="shared" si="21"/>
        <v>12021855.981719203</v>
      </c>
      <c r="V49" s="15">
        <f t="shared" si="22"/>
        <v>0</v>
      </c>
      <c r="W49" s="89">
        <f t="shared" si="13"/>
        <v>11420763.182633244</v>
      </c>
    </row>
    <row r="50" spans="1:23" x14ac:dyDescent="0.3">
      <c r="A50" s="3" t="s">
        <v>1</v>
      </c>
      <c r="B50" s="3" t="s">
        <v>40</v>
      </c>
      <c r="C50" s="3" t="s">
        <v>84</v>
      </c>
      <c r="D50" s="4">
        <v>24479</v>
      </c>
      <c r="E50" s="4">
        <v>0</v>
      </c>
      <c r="F50" s="5">
        <v>349.354153</v>
      </c>
      <c r="G50" s="5">
        <v>0</v>
      </c>
      <c r="H50" s="4">
        <v>18</v>
      </c>
      <c r="I50" s="21">
        <v>0</v>
      </c>
      <c r="J50" s="25">
        <f t="shared" si="14"/>
        <v>41358457.837482885</v>
      </c>
      <c r="K50" s="12">
        <f t="shared" si="15"/>
        <v>41358457.837482885</v>
      </c>
      <c r="L50" s="13">
        <f t="shared" si="16"/>
        <v>0</v>
      </c>
      <c r="M50" s="84">
        <f t="shared" si="9"/>
        <v>1603695.3039023974</v>
      </c>
      <c r="N50" s="85">
        <f t="shared" si="10"/>
        <v>39290534.945608735</v>
      </c>
      <c r="O50" s="81">
        <f t="shared" si="17"/>
        <v>28950920.486238018</v>
      </c>
      <c r="P50" s="12">
        <f t="shared" si="18"/>
        <v>28950920.486238018</v>
      </c>
      <c r="Q50" s="13">
        <f t="shared" si="19"/>
        <v>0</v>
      </c>
      <c r="R50" s="89">
        <f t="shared" si="11"/>
        <v>27503374.461926114</v>
      </c>
      <c r="S50" s="88">
        <f t="shared" si="12"/>
        <v>1122586.712731678</v>
      </c>
      <c r="T50" s="14">
        <f t="shared" si="20"/>
        <v>12407537.351244865</v>
      </c>
      <c r="U50" s="12">
        <f t="shared" si="21"/>
        <v>12407537.351244865</v>
      </c>
      <c r="V50" s="15">
        <f t="shared" si="22"/>
        <v>0</v>
      </c>
      <c r="W50" s="89">
        <f t="shared" si="13"/>
        <v>11787160.483682621</v>
      </c>
    </row>
    <row r="51" spans="1:23" x14ac:dyDescent="0.3">
      <c r="A51" s="3" t="s">
        <v>1</v>
      </c>
      <c r="B51" s="3" t="s">
        <v>34</v>
      </c>
      <c r="C51" s="3" t="s">
        <v>85</v>
      </c>
      <c r="D51" s="4">
        <v>17653</v>
      </c>
      <c r="E51" s="4">
        <v>0</v>
      </c>
      <c r="F51" s="5">
        <v>143.65953400000001</v>
      </c>
      <c r="G51" s="5">
        <v>0</v>
      </c>
      <c r="H51" s="4">
        <v>18</v>
      </c>
      <c r="I51" s="21">
        <v>0</v>
      </c>
      <c r="J51" s="25">
        <f t="shared" si="14"/>
        <v>32859564.042297982</v>
      </c>
      <c r="K51" s="12">
        <f t="shared" si="15"/>
        <v>32859564.042297982</v>
      </c>
      <c r="L51" s="13">
        <f t="shared" si="16"/>
        <v>0</v>
      </c>
      <c r="M51" s="84">
        <f t="shared" si="9"/>
        <v>1274146.3608237994</v>
      </c>
      <c r="N51" s="85">
        <f t="shared" si="10"/>
        <v>31216585.840183083</v>
      </c>
      <c r="O51" s="81">
        <f t="shared" si="17"/>
        <v>23001694.829608586</v>
      </c>
      <c r="P51" s="12">
        <f t="shared" si="18"/>
        <v>23001694.829608586</v>
      </c>
      <c r="Q51" s="13">
        <f t="shared" si="19"/>
        <v>0</v>
      </c>
      <c r="R51" s="89">
        <f t="shared" si="11"/>
        <v>21851610.088128157</v>
      </c>
      <c r="S51" s="88">
        <f t="shared" si="12"/>
        <v>891902.4525766595</v>
      </c>
      <c r="T51" s="14">
        <f t="shared" si="20"/>
        <v>9857869.2126893941</v>
      </c>
      <c r="U51" s="12">
        <f t="shared" si="21"/>
        <v>9857869.2126893941</v>
      </c>
      <c r="V51" s="15">
        <f t="shared" si="22"/>
        <v>0</v>
      </c>
      <c r="W51" s="89">
        <f t="shared" si="13"/>
        <v>9364975.7520549241</v>
      </c>
    </row>
    <row r="52" spans="1:23" x14ac:dyDescent="0.3">
      <c r="A52" s="3" t="s">
        <v>32</v>
      </c>
      <c r="B52" s="3" t="s">
        <v>34</v>
      </c>
      <c r="C52" s="3" t="s">
        <v>86</v>
      </c>
      <c r="D52" s="4">
        <v>14416</v>
      </c>
      <c r="E52" s="4">
        <v>3313</v>
      </c>
      <c r="F52" s="5">
        <v>130.025147</v>
      </c>
      <c r="G52" s="5">
        <v>31.274197999999998</v>
      </c>
      <c r="H52" s="4">
        <v>23</v>
      </c>
      <c r="I52" s="21">
        <v>5</v>
      </c>
      <c r="J52" s="25">
        <f t="shared" si="14"/>
        <v>39238484.894899607</v>
      </c>
      <c r="K52" s="12">
        <f t="shared" si="15"/>
        <v>35000884.90341717</v>
      </c>
      <c r="L52" s="13">
        <f t="shared" si="16"/>
        <v>4237599.9914824339</v>
      </c>
      <c r="M52" s="84">
        <f t="shared" si="9"/>
        <v>1495547.7816911123</v>
      </c>
      <c r="N52" s="85">
        <f t="shared" si="10"/>
        <v>36640920.651432253</v>
      </c>
      <c r="O52" s="81">
        <f t="shared" si="17"/>
        <v>27466939.426429722</v>
      </c>
      <c r="P52" s="12">
        <f t="shared" si="18"/>
        <v>24500619.432392016</v>
      </c>
      <c r="Q52" s="13">
        <f t="shared" si="19"/>
        <v>2966319.9940377036</v>
      </c>
      <c r="R52" s="89">
        <f t="shared" si="11"/>
        <v>25648644.456002578</v>
      </c>
      <c r="S52" s="88">
        <f t="shared" si="12"/>
        <v>1046883.4471837787</v>
      </c>
      <c r="T52" s="14">
        <f t="shared" si="20"/>
        <v>11771545.468469882</v>
      </c>
      <c r="U52" s="12">
        <f t="shared" si="21"/>
        <v>10500265.47102515</v>
      </c>
      <c r="V52" s="15">
        <f t="shared" si="22"/>
        <v>1271279.99744473</v>
      </c>
      <c r="W52" s="89">
        <f t="shared" si="13"/>
        <v>10992276.195429677</v>
      </c>
    </row>
    <row r="53" spans="1:23" x14ac:dyDescent="0.3">
      <c r="A53" s="3" t="s">
        <v>1</v>
      </c>
      <c r="B53" s="3" t="s">
        <v>43</v>
      </c>
      <c r="C53" s="3" t="s">
        <v>87</v>
      </c>
      <c r="D53" s="4">
        <v>18466</v>
      </c>
      <c r="E53" s="4">
        <v>0</v>
      </c>
      <c r="F53" s="5">
        <v>230.993369</v>
      </c>
      <c r="G53" s="5">
        <v>0</v>
      </c>
      <c r="H53" s="4">
        <v>17</v>
      </c>
      <c r="I53" s="21">
        <v>0</v>
      </c>
      <c r="J53" s="25">
        <f t="shared" si="14"/>
        <v>33944998.689847738</v>
      </c>
      <c r="K53" s="12">
        <f t="shared" si="15"/>
        <v>33944998.689847738</v>
      </c>
      <c r="L53" s="13">
        <f t="shared" si="16"/>
        <v>0</v>
      </c>
      <c r="M53" s="84">
        <f t="shared" si="9"/>
        <v>1316234.6430757286</v>
      </c>
      <c r="N53" s="85">
        <f t="shared" si="10"/>
        <v>32247748.755355351</v>
      </c>
      <c r="O53" s="81">
        <f t="shared" si="17"/>
        <v>23761499.082893416</v>
      </c>
      <c r="P53" s="12">
        <f t="shared" si="18"/>
        <v>23761499.082893416</v>
      </c>
      <c r="Q53" s="13">
        <f t="shared" si="19"/>
        <v>0</v>
      </c>
      <c r="R53" s="89">
        <f t="shared" si="11"/>
        <v>22573424.128748745</v>
      </c>
      <c r="S53" s="88">
        <f t="shared" si="12"/>
        <v>921364.25015301001</v>
      </c>
      <c r="T53" s="14">
        <f t="shared" si="20"/>
        <v>10183499.606954321</v>
      </c>
      <c r="U53" s="12">
        <f t="shared" si="21"/>
        <v>10183499.606954321</v>
      </c>
      <c r="V53" s="15">
        <f t="shared" si="22"/>
        <v>0</v>
      </c>
      <c r="W53" s="89">
        <f t="shared" si="13"/>
        <v>9674324.6266066041</v>
      </c>
    </row>
    <row r="54" spans="1:23" x14ac:dyDescent="0.3">
      <c r="A54" s="3" t="s">
        <v>32</v>
      </c>
      <c r="B54" s="3" t="s">
        <v>39</v>
      </c>
      <c r="C54" s="3" t="s">
        <v>88</v>
      </c>
      <c r="D54" s="4">
        <v>19965</v>
      </c>
      <c r="E54" s="4">
        <v>21733</v>
      </c>
      <c r="F54" s="5">
        <v>127.498408</v>
      </c>
      <c r="G54" s="5">
        <v>201.28536700000001</v>
      </c>
      <c r="H54" s="4">
        <v>6</v>
      </c>
      <c r="I54" s="21">
        <v>12</v>
      </c>
      <c r="J54" s="25">
        <f t="shared" si="14"/>
        <v>40976039.073898539</v>
      </c>
      <c r="K54" s="12">
        <f t="shared" si="15"/>
        <v>22823915.042837206</v>
      </c>
      <c r="L54" s="13">
        <f t="shared" si="16"/>
        <v>18152124.031061336</v>
      </c>
      <c r="M54" s="84">
        <f t="shared" si="9"/>
        <v>1477731.3679814048</v>
      </c>
      <c r="N54" s="85">
        <f t="shared" si="10"/>
        <v>36204418.515544415</v>
      </c>
      <c r="O54" s="81">
        <f t="shared" si="17"/>
        <v>28683227.351728976</v>
      </c>
      <c r="P54" s="12">
        <f t="shared" si="18"/>
        <v>15976740.529986043</v>
      </c>
      <c r="Q54" s="13">
        <f t="shared" si="19"/>
        <v>12706486.821742935</v>
      </c>
      <c r="R54" s="89">
        <f t="shared" si="11"/>
        <v>25343092.960881088</v>
      </c>
      <c r="S54" s="88">
        <f t="shared" si="12"/>
        <v>1034411.9575869832</v>
      </c>
      <c r="T54" s="14">
        <f t="shared" si="20"/>
        <v>12292811.722169561</v>
      </c>
      <c r="U54" s="12">
        <f t="shared" si="21"/>
        <v>6847174.5128511619</v>
      </c>
      <c r="V54" s="15">
        <f t="shared" si="22"/>
        <v>5445637.2093184004</v>
      </c>
      <c r="W54" s="89">
        <f t="shared" si="13"/>
        <v>10861325.554663323</v>
      </c>
    </row>
    <row r="55" spans="1:23" x14ac:dyDescent="0.3">
      <c r="A55" s="3" t="s">
        <v>1</v>
      </c>
      <c r="B55" s="3" t="s">
        <v>34</v>
      </c>
      <c r="C55" s="3" t="s">
        <v>89</v>
      </c>
      <c r="D55" s="4">
        <v>49573</v>
      </c>
      <c r="E55" s="4">
        <v>0</v>
      </c>
      <c r="F55" s="5">
        <v>674.28022499999997</v>
      </c>
      <c r="G55" s="5">
        <v>0</v>
      </c>
      <c r="H55" s="4">
        <v>47</v>
      </c>
      <c r="I55" s="21">
        <v>0</v>
      </c>
      <c r="J55" s="25">
        <f t="shared" si="14"/>
        <v>93323090.065443993</v>
      </c>
      <c r="K55" s="12">
        <f t="shared" si="15"/>
        <v>93323090.065443993</v>
      </c>
      <c r="L55" s="13">
        <f t="shared" si="16"/>
        <v>0</v>
      </c>
      <c r="M55" s="84">
        <f t="shared" si="9"/>
        <v>3618650.4311090526</v>
      </c>
      <c r="N55" s="85">
        <f t="shared" si="10"/>
        <v>88656935.562171787</v>
      </c>
      <c r="O55" s="81">
        <f t="shared" si="17"/>
        <v>65326163.045810789</v>
      </c>
      <c r="P55" s="12">
        <f t="shared" si="18"/>
        <v>65326163.045810789</v>
      </c>
      <c r="Q55" s="13">
        <f t="shared" si="19"/>
        <v>0</v>
      </c>
      <c r="R55" s="89">
        <f t="shared" si="11"/>
        <v>62059854.893520243</v>
      </c>
      <c r="S55" s="88">
        <f t="shared" si="12"/>
        <v>2533055.3017763365</v>
      </c>
      <c r="T55" s="14">
        <f t="shared" si="20"/>
        <v>27996927.019633196</v>
      </c>
      <c r="U55" s="12">
        <f t="shared" si="21"/>
        <v>27996927.019633196</v>
      </c>
      <c r="V55" s="15">
        <f t="shared" si="22"/>
        <v>0</v>
      </c>
      <c r="W55" s="89">
        <f t="shared" si="13"/>
        <v>26597080.668651536</v>
      </c>
    </row>
    <row r="56" spans="1:23" x14ac:dyDescent="0.3">
      <c r="A56" s="3" t="s">
        <v>1</v>
      </c>
      <c r="B56" s="3" t="s">
        <v>38</v>
      </c>
      <c r="C56" s="3" t="s">
        <v>90</v>
      </c>
      <c r="D56" s="4">
        <v>12151</v>
      </c>
      <c r="E56" s="4">
        <v>0</v>
      </c>
      <c r="F56" s="5">
        <v>170.98108999999999</v>
      </c>
      <c r="G56" s="5">
        <v>0</v>
      </c>
      <c r="H56" s="4">
        <v>15</v>
      </c>
      <c r="I56" s="21">
        <v>0</v>
      </c>
      <c r="J56" s="25">
        <f t="shared" si="14"/>
        <v>26304488.632149018</v>
      </c>
      <c r="K56" s="12">
        <f t="shared" si="15"/>
        <v>26304488.632149018</v>
      </c>
      <c r="L56" s="13">
        <f t="shared" si="16"/>
        <v>0</v>
      </c>
      <c r="M56" s="84">
        <f t="shared" si="9"/>
        <v>1019969.9673690435</v>
      </c>
      <c r="N56" s="85">
        <f t="shared" si="10"/>
        <v>24989264.200541567</v>
      </c>
      <c r="O56" s="81">
        <f t="shared" si="17"/>
        <v>18413142.042504311</v>
      </c>
      <c r="P56" s="12">
        <f t="shared" si="18"/>
        <v>18413142.042504311</v>
      </c>
      <c r="Q56" s="13">
        <f t="shared" si="19"/>
        <v>0</v>
      </c>
      <c r="R56" s="89">
        <f t="shared" si="11"/>
        <v>17492484.940379094</v>
      </c>
      <c r="S56" s="88">
        <f t="shared" si="12"/>
        <v>713978.97715833038</v>
      </c>
      <c r="T56" s="14">
        <f t="shared" si="20"/>
        <v>7891346.5896447049</v>
      </c>
      <c r="U56" s="12">
        <f t="shared" si="21"/>
        <v>7891346.5896447049</v>
      </c>
      <c r="V56" s="15">
        <f t="shared" si="22"/>
        <v>0</v>
      </c>
      <c r="W56" s="89">
        <f t="shared" si="13"/>
        <v>7496779.260162469</v>
      </c>
    </row>
    <row r="57" spans="1:23" x14ac:dyDescent="0.3">
      <c r="A57" s="3" t="s">
        <v>1</v>
      </c>
      <c r="B57" s="3" t="s">
        <v>34</v>
      </c>
      <c r="C57" s="3" t="s">
        <v>91</v>
      </c>
      <c r="D57" s="4">
        <v>34146</v>
      </c>
      <c r="E57" s="4">
        <v>0</v>
      </c>
      <c r="F57" s="5">
        <v>334.943397</v>
      </c>
      <c r="G57" s="5">
        <v>0</v>
      </c>
      <c r="H57" s="4">
        <v>32</v>
      </c>
      <c r="I57" s="21">
        <v>0</v>
      </c>
      <c r="J57" s="25">
        <f t="shared" si="14"/>
        <v>61796113.18500147</v>
      </c>
      <c r="K57" s="12">
        <f t="shared" si="15"/>
        <v>61796113.18500147</v>
      </c>
      <c r="L57" s="13">
        <f t="shared" si="16"/>
        <v>0</v>
      </c>
      <c r="M57" s="84">
        <f t="shared" si="9"/>
        <v>2396175.8173776083</v>
      </c>
      <c r="N57" s="85">
        <f t="shared" si="10"/>
        <v>58706307.525751397</v>
      </c>
      <c r="O57" s="81">
        <f t="shared" si="17"/>
        <v>43257279.229501024</v>
      </c>
      <c r="P57" s="12">
        <f t="shared" si="18"/>
        <v>43257279.229501024</v>
      </c>
      <c r="Q57" s="13">
        <f t="shared" si="19"/>
        <v>0</v>
      </c>
      <c r="R57" s="89">
        <f t="shared" si="11"/>
        <v>41094415.268025972</v>
      </c>
      <c r="S57" s="88">
        <f t="shared" si="12"/>
        <v>1677323.0721643253</v>
      </c>
      <c r="T57" s="14">
        <f t="shared" si="20"/>
        <v>18538833.955500439</v>
      </c>
      <c r="U57" s="12">
        <f t="shared" si="21"/>
        <v>18538833.955500439</v>
      </c>
      <c r="V57" s="15">
        <f t="shared" si="22"/>
        <v>0</v>
      </c>
      <c r="W57" s="89">
        <f t="shared" si="13"/>
        <v>17611892.257725418</v>
      </c>
    </row>
    <row r="58" spans="1:23" x14ac:dyDescent="0.3">
      <c r="A58" s="3" t="s">
        <v>1</v>
      </c>
      <c r="B58" s="3" t="s">
        <v>46</v>
      </c>
      <c r="C58" s="3" t="s">
        <v>92</v>
      </c>
      <c r="D58" s="4">
        <v>34670</v>
      </c>
      <c r="E58" s="4">
        <v>0</v>
      </c>
      <c r="F58" s="5">
        <v>537.15504699999997</v>
      </c>
      <c r="G58" s="5">
        <v>0</v>
      </c>
      <c r="H58" s="4">
        <v>27</v>
      </c>
      <c r="I58" s="21">
        <v>0</v>
      </c>
      <c r="J58" s="25">
        <f t="shared" si="14"/>
        <v>60716432.598679066</v>
      </c>
      <c r="K58" s="12">
        <f t="shared" si="15"/>
        <v>60716432.598679066</v>
      </c>
      <c r="L58" s="13">
        <f t="shared" si="16"/>
        <v>0</v>
      </c>
      <c r="M58" s="84">
        <f t="shared" si="9"/>
        <v>2354310.6517855148</v>
      </c>
      <c r="N58" s="85">
        <f t="shared" si="10"/>
        <v>57680610.968745112</v>
      </c>
      <c r="O58" s="81">
        <f t="shared" si="17"/>
        <v>42501502.819075346</v>
      </c>
      <c r="P58" s="12">
        <f t="shared" si="18"/>
        <v>42501502.819075346</v>
      </c>
      <c r="Q58" s="13">
        <f t="shared" si="19"/>
        <v>0</v>
      </c>
      <c r="R58" s="89">
        <f t="shared" si="11"/>
        <v>40376427.678121574</v>
      </c>
      <c r="S58" s="88">
        <f t="shared" si="12"/>
        <v>1648017.4562498601</v>
      </c>
      <c r="T58" s="14">
        <f t="shared" si="20"/>
        <v>18214929.77960372</v>
      </c>
      <c r="U58" s="12">
        <f t="shared" si="21"/>
        <v>18214929.77960372</v>
      </c>
      <c r="V58" s="15">
        <f t="shared" si="22"/>
        <v>0</v>
      </c>
      <c r="W58" s="89">
        <f t="shared" si="13"/>
        <v>17304183.290623534</v>
      </c>
    </row>
    <row r="59" spans="1:23" x14ac:dyDescent="0.3">
      <c r="A59" s="3" t="s">
        <v>2</v>
      </c>
      <c r="B59" s="3" t="s">
        <v>39</v>
      </c>
      <c r="C59" s="3" t="s">
        <v>93</v>
      </c>
      <c r="D59" s="4">
        <v>0</v>
      </c>
      <c r="E59" s="4">
        <v>12428</v>
      </c>
      <c r="F59" s="5">
        <v>0</v>
      </c>
      <c r="G59" s="5">
        <v>211.27075199999999</v>
      </c>
      <c r="H59" s="4">
        <v>0</v>
      </c>
      <c r="I59" s="21">
        <v>12</v>
      </c>
      <c r="J59" s="25">
        <f t="shared" si="14"/>
        <v>13605934.135930013</v>
      </c>
      <c r="K59" s="12">
        <f t="shared" si="15"/>
        <v>0</v>
      </c>
      <c r="L59" s="13">
        <f t="shared" si="16"/>
        <v>13605934.135930013</v>
      </c>
      <c r="M59" s="84">
        <f t="shared" si="9"/>
        <v>444275.40035689843</v>
      </c>
      <c r="N59" s="85">
        <f t="shared" si="10"/>
        <v>10884747.308744011</v>
      </c>
      <c r="O59" s="81">
        <f t="shared" si="17"/>
        <v>9524153.8951510079</v>
      </c>
      <c r="P59" s="12">
        <f t="shared" si="18"/>
        <v>0</v>
      </c>
      <c r="Q59" s="13">
        <f t="shared" si="19"/>
        <v>9524153.8951510079</v>
      </c>
      <c r="R59" s="89">
        <f t="shared" si="11"/>
        <v>7619323.1161208069</v>
      </c>
      <c r="S59" s="88">
        <f t="shared" si="12"/>
        <v>310992.78024982888</v>
      </c>
      <c r="T59" s="14">
        <f t="shared" si="20"/>
        <v>4081780.2407790036</v>
      </c>
      <c r="U59" s="12">
        <f t="shared" si="21"/>
        <v>0</v>
      </c>
      <c r="V59" s="15">
        <f t="shared" si="22"/>
        <v>4081780.2407790036</v>
      </c>
      <c r="W59" s="89">
        <f t="shared" si="13"/>
        <v>3265424.1926232032</v>
      </c>
    </row>
    <row r="60" spans="1:23" x14ac:dyDescent="0.3">
      <c r="A60" s="3" t="s">
        <v>2</v>
      </c>
      <c r="B60" s="3" t="s">
        <v>39</v>
      </c>
      <c r="C60" s="3" t="s">
        <v>94</v>
      </c>
      <c r="D60" s="4">
        <v>0</v>
      </c>
      <c r="E60" s="4">
        <v>37243</v>
      </c>
      <c r="F60" s="5">
        <v>0</v>
      </c>
      <c r="G60" s="5">
        <v>364.21421099999998</v>
      </c>
      <c r="H60" s="4">
        <v>0</v>
      </c>
      <c r="I60" s="21">
        <v>28</v>
      </c>
      <c r="J60" s="25">
        <f t="shared" si="14"/>
        <v>34713629.872824244</v>
      </c>
      <c r="K60" s="12">
        <f t="shared" si="15"/>
        <v>0</v>
      </c>
      <c r="L60" s="13">
        <f t="shared" si="16"/>
        <v>34713629.872824244</v>
      </c>
      <c r="M60" s="84">
        <f t="shared" si="9"/>
        <v>1133506.281561608</v>
      </c>
      <c r="N60" s="85">
        <f t="shared" si="10"/>
        <v>27770903.898259398</v>
      </c>
      <c r="O60" s="81">
        <f t="shared" si="17"/>
        <v>24299540.910976969</v>
      </c>
      <c r="P60" s="12">
        <f t="shared" si="18"/>
        <v>0</v>
      </c>
      <c r="Q60" s="13">
        <f t="shared" si="19"/>
        <v>24299540.910976969</v>
      </c>
      <c r="R60" s="89">
        <f t="shared" si="11"/>
        <v>19439632.728781577</v>
      </c>
      <c r="S60" s="88">
        <f t="shared" si="12"/>
        <v>793454.39709312562</v>
      </c>
      <c r="T60" s="14">
        <f t="shared" si="20"/>
        <v>10414088.961847274</v>
      </c>
      <c r="U60" s="12">
        <f t="shared" si="21"/>
        <v>0</v>
      </c>
      <c r="V60" s="15">
        <f t="shared" si="22"/>
        <v>10414088.961847274</v>
      </c>
      <c r="W60" s="89">
        <f t="shared" si="13"/>
        <v>8331271.1694778195</v>
      </c>
    </row>
    <row r="61" spans="1:23" x14ac:dyDescent="0.3">
      <c r="A61" s="3" t="s">
        <v>1</v>
      </c>
      <c r="B61" s="3" t="s">
        <v>43</v>
      </c>
      <c r="C61" s="3" t="s">
        <v>95</v>
      </c>
      <c r="D61" s="4">
        <v>32040</v>
      </c>
      <c r="E61" s="4">
        <v>0</v>
      </c>
      <c r="F61" s="5">
        <v>104.127116</v>
      </c>
      <c r="G61" s="5">
        <v>0</v>
      </c>
      <c r="H61" s="4">
        <v>14</v>
      </c>
      <c r="I61" s="21">
        <v>0</v>
      </c>
      <c r="J61" s="25">
        <f t="shared" si="14"/>
        <v>39168542.78538838</v>
      </c>
      <c r="K61" s="12">
        <f t="shared" si="15"/>
        <v>39168542.78538838</v>
      </c>
      <c r="L61" s="13">
        <f t="shared" si="16"/>
        <v>0</v>
      </c>
      <c r="M61" s="84">
        <f t="shared" si="9"/>
        <v>1518780.2304538351</v>
      </c>
      <c r="N61" s="85">
        <f t="shared" si="10"/>
        <v>37210115.646118961</v>
      </c>
      <c r="O61" s="81">
        <f t="shared" si="17"/>
        <v>27417979.949771866</v>
      </c>
      <c r="P61" s="12">
        <f t="shared" si="18"/>
        <v>27417979.949771866</v>
      </c>
      <c r="Q61" s="13">
        <f t="shared" si="19"/>
        <v>0</v>
      </c>
      <c r="R61" s="89">
        <f t="shared" si="11"/>
        <v>26047080.952283271</v>
      </c>
      <c r="S61" s="88">
        <f t="shared" si="12"/>
        <v>1063146.1613176845</v>
      </c>
      <c r="T61" s="14">
        <f t="shared" si="20"/>
        <v>11750562.835616514</v>
      </c>
      <c r="U61" s="12">
        <f t="shared" si="21"/>
        <v>11750562.835616514</v>
      </c>
      <c r="V61" s="15">
        <f t="shared" si="22"/>
        <v>0</v>
      </c>
      <c r="W61" s="89">
        <f t="shared" si="13"/>
        <v>11163034.693835689</v>
      </c>
    </row>
    <row r="62" spans="1:23" x14ac:dyDescent="0.3">
      <c r="A62" s="3" t="s">
        <v>1</v>
      </c>
      <c r="B62" s="3" t="s">
        <v>46</v>
      </c>
      <c r="C62" s="3" t="s">
        <v>96</v>
      </c>
      <c r="D62" s="4">
        <v>35000</v>
      </c>
      <c r="E62" s="4">
        <v>0</v>
      </c>
      <c r="F62" s="5">
        <v>258.552683</v>
      </c>
      <c r="G62" s="5">
        <v>0</v>
      </c>
      <c r="H62" s="4">
        <v>16</v>
      </c>
      <c r="I62" s="21">
        <v>0</v>
      </c>
      <c r="J62" s="25">
        <f t="shared" si="14"/>
        <v>45842648.757392481</v>
      </c>
      <c r="K62" s="12">
        <f t="shared" si="15"/>
        <v>45842648.757392481</v>
      </c>
      <c r="L62" s="13">
        <f t="shared" si="16"/>
        <v>0</v>
      </c>
      <c r="M62" s="84">
        <f t="shared" si="9"/>
        <v>1777572.0946744024</v>
      </c>
      <c r="N62" s="85">
        <f t="shared" si="10"/>
        <v>43550516.319522858</v>
      </c>
      <c r="O62" s="81">
        <f t="shared" si="17"/>
        <v>32089854.130174734</v>
      </c>
      <c r="P62" s="12">
        <f t="shared" si="18"/>
        <v>32089854.130174734</v>
      </c>
      <c r="Q62" s="13">
        <f t="shared" si="19"/>
        <v>0</v>
      </c>
      <c r="R62" s="89">
        <f t="shared" si="11"/>
        <v>30485361.423665997</v>
      </c>
      <c r="S62" s="88">
        <f t="shared" si="12"/>
        <v>1244300.4662720815</v>
      </c>
      <c r="T62" s="14">
        <f t="shared" si="20"/>
        <v>13752794.627217744</v>
      </c>
      <c r="U62" s="12">
        <f t="shared" si="21"/>
        <v>13752794.627217744</v>
      </c>
      <c r="V62" s="15">
        <f t="shared" si="22"/>
        <v>0</v>
      </c>
      <c r="W62" s="89">
        <f t="shared" si="13"/>
        <v>13065154.895856855</v>
      </c>
    </row>
    <row r="63" spans="1:23" x14ac:dyDescent="0.3">
      <c r="A63" s="3" t="s">
        <v>2</v>
      </c>
      <c r="B63" s="3" t="s">
        <v>33</v>
      </c>
      <c r="C63" s="3" t="s">
        <v>97</v>
      </c>
      <c r="D63" s="4">
        <v>0</v>
      </c>
      <c r="E63" s="4">
        <v>27609</v>
      </c>
      <c r="F63" s="5">
        <v>0</v>
      </c>
      <c r="G63" s="5">
        <v>119.32666999999999</v>
      </c>
      <c r="H63" s="4">
        <v>0</v>
      </c>
      <c r="I63" s="21">
        <v>22</v>
      </c>
      <c r="J63" s="25">
        <f t="shared" si="14"/>
        <v>24974425.749641966</v>
      </c>
      <c r="K63" s="12">
        <f t="shared" si="15"/>
        <v>0</v>
      </c>
      <c r="L63" s="13">
        <f t="shared" si="16"/>
        <v>24974425.749641966</v>
      </c>
      <c r="M63" s="84">
        <f t="shared" si="9"/>
        <v>815491.45304953365</v>
      </c>
      <c r="N63" s="85">
        <f t="shared" si="10"/>
        <v>19979540.599713575</v>
      </c>
      <c r="O63" s="81">
        <f t="shared" si="17"/>
        <v>17482098.024749376</v>
      </c>
      <c r="P63" s="12">
        <f t="shared" si="18"/>
        <v>0</v>
      </c>
      <c r="Q63" s="13">
        <f t="shared" si="19"/>
        <v>17482098.024749376</v>
      </c>
      <c r="R63" s="89">
        <f t="shared" si="11"/>
        <v>13985678.419799501</v>
      </c>
      <c r="S63" s="88">
        <f t="shared" si="12"/>
        <v>570844.01713467354</v>
      </c>
      <c r="T63" s="14">
        <f t="shared" si="20"/>
        <v>7492327.7248925893</v>
      </c>
      <c r="U63" s="12">
        <f t="shared" si="21"/>
        <v>0</v>
      </c>
      <c r="V63" s="15">
        <f t="shared" si="22"/>
        <v>7492327.7248925893</v>
      </c>
      <c r="W63" s="89">
        <f t="shared" si="13"/>
        <v>5993862.1799140722</v>
      </c>
    </row>
    <row r="64" spans="1:23" x14ac:dyDescent="0.3">
      <c r="A64" s="3" t="s">
        <v>2</v>
      </c>
      <c r="B64" s="3" t="s">
        <v>33</v>
      </c>
      <c r="C64" s="3" t="s">
        <v>98</v>
      </c>
      <c r="D64" s="4">
        <v>0</v>
      </c>
      <c r="E64" s="4">
        <v>65085</v>
      </c>
      <c r="F64" s="5">
        <v>0</v>
      </c>
      <c r="G64" s="5">
        <v>400.516661</v>
      </c>
      <c r="H64" s="4">
        <v>0</v>
      </c>
      <c r="I64" s="21">
        <v>58</v>
      </c>
      <c r="J64" s="25">
        <f t="shared" si="14"/>
        <v>62766043.963433564</v>
      </c>
      <c r="K64" s="12">
        <f t="shared" si="15"/>
        <v>0</v>
      </c>
      <c r="L64" s="13">
        <f t="shared" si="16"/>
        <v>62766043.963433564</v>
      </c>
      <c r="M64" s="84">
        <f t="shared" si="9"/>
        <v>2049503.4763570146</v>
      </c>
      <c r="N64" s="85">
        <f t="shared" si="10"/>
        <v>50212835.170746855</v>
      </c>
      <c r="O64" s="81">
        <f t="shared" si="17"/>
        <v>43936230.77440349</v>
      </c>
      <c r="P64" s="12">
        <f t="shared" si="18"/>
        <v>0</v>
      </c>
      <c r="Q64" s="13">
        <f t="shared" si="19"/>
        <v>43936230.77440349</v>
      </c>
      <c r="R64" s="89">
        <f t="shared" si="11"/>
        <v>35148984.619522795</v>
      </c>
      <c r="S64" s="88">
        <f t="shared" si="12"/>
        <v>1434652.43344991</v>
      </c>
      <c r="T64" s="14">
        <f t="shared" si="20"/>
        <v>18829813.18903007</v>
      </c>
      <c r="U64" s="12">
        <f t="shared" si="21"/>
        <v>0</v>
      </c>
      <c r="V64" s="15">
        <f t="shared" si="22"/>
        <v>18829813.18903007</v>
      </c>
      <c r="W64" s="89">
        <f t="shared" si="13"/>
        <v>15063850.551224057</v>
      </c>
    </row>
    <row r="65" spans="1:23" x14ac:dyDescent="0.3">
      <c r="A65" s="3" t="s">
        <v>32</v>
      </c>
      <c r="B65" s="3" t="s">
        <v>41</v>
      </c>
      <c r="C65" s="3" t="s">
        <v>99</v>
      </c>
      <c r="D65" s="4">
        <v>16137</v>
      </c>
      <c r="E65" s="4">
        <v>3969</v>
      </c>
      <c r="F65" s="5">
        <v>597.57395799999995</v>
      </c>
      <c r="G65" s="5">
        <v>180.01661300000001</v>
      </c>
      <c r="H65" s="4">
        <v>16</v>
      </c>
      <c r="I65" s="21">
        <v>7</v>
      </c>
      <c r="J65" s="25">
        <f t="shared" si="14"/>
        <v>44064682.578808866</v>
      </c>
      <c r="K65" s="12">
        <f t="shared" si="15"/>
        <v>37259267.034999527</v>
      </c>
      <c r="L65" s="13">
        <f t="shared" si="16"/>
        <v>6805415.5438093413</v>
      </c>
      <c r="M65" s="84">
        <f t="shared" si="9"/>
        <v>1666964.7395223277</v>
      </c>
      <c r="N65" s="85">
        <f t="shared" si="10"/>
        <v>40840636.118297026</v>
      </c>
      <c r="O65" s="81">
        <f t="shared" si="17"/>
        <v>30845277.805166204</v>
      </c>
      <c r="P65" s="12">
        <f t="shared" si="18"/>
        <v>26081486.924499668</v>
      </c>
      <c r="Q65" s="13">
        <f t="shared" si="19"/>
        <v>4763790.8806665381</v>
      </c>
      <c r="R65" s="89">
        <f t="shared" si="11"/>
        <v>28588445.282807913</v>
      </c>
      <c r="S65" s="88">
        <f t="shared" si="12"/>
        <v>1166875.3176656291</v>
      </c>
      <c r="T65" s="14">
        <f t="shared" si="20"/>
        <v>13219404.773642659</v>
      </c>
      <c r="U65" s="12">
        <f t="shared" si="21"/>
        <v>11177780.110499857</v>
      </c>
      <c r="V65" s="15">
        <f t="shared" si="22"/>
        <v>2041624.6631428022</v>
      </c>
      <c r="W65" s="89">
        <f t="shared" si="13"/>
        <v>12252190.835489105</v>
      </c>
    </row>
    <row r="66" spans="1:23" x14ac:dyDescent="0.3">
      <c r="A66" s="3" t="s">
        <v>2</v>
      </c>
      <c r="B66" s="3" t="s">
        <v>44</v>
      </c>
      <c r="C66" s="3" t="s">
        <v>100</v>
      </c>
      <c r="D66" s="4">
        <v>0</v>
      </c>
      <c r="E66" s="4">
        <v>34806</v>
      </c>
      <c r="F66" s="5">
        <v>0</v>
      </c>
      <c r="G66" s="5">
        <v>678.01751000000002</v>
      </c>
      <c r="H66" s="4">
        <v>0</v>
      </c>
      <c r="I66" s="21">
        <v>48</v>
      </c>
      <c r="J66" s="25">
        <f t="shared" si="14"/>
        <v>45520369.685821883</v>
      </c>
      <c r="K66" s="12">
        <f t="shared" si="15"/>
        <v>0</v>
      </c>
      <c r="L66" s="13">
        <f t="shared" si="16"/>
        <v>45520369.685821883</v>
      </c>
      <c r="M66" s="84">
        <f t="shared" si="9"/>
        <v>1486379.4183125515</v>
      </c>
      <c r="N66" s="85">
        <f t="shared" si="10"/>
        <v>36416295.74865751</v>
      </c>
      <c r="O66" s="81">
        <f t="shared" si="17"/>
        <v>31864258.780075315</v>
      </c>
      <c r="P66" s="12">
        <f t="shared" si="18"/>
        <v>0</v>
      </c>
      <c r="Q66" s="13">
        <f t="shared" si="19"/>
        <v>31864258.780075315</v>
      </c>
      <c r="R66" s="89">
        <f t="shared" si="11"/>
        <v>25491407.024060253</v>
      </c>
      <c r="S66" s="88">
        <f t="shared" si="12"/>
        <v>1040465.5928187858</v>
      </c>
      <c r="T66" s="14">
        <f t="shared" si="20"/>
        <v>13656110.905746564</v>
      </c>
      <c r="U66" s="12">
        <f t="shared" si="21"/>
        <v>0</v>
      </c>
      <c r="V66" s="15">
        <f t="shared" si="22"/>
        <v>13656110.905746564</v>
      </c>
      <c r="W66" s="89">
        <f t="shared" si="13"/>
        <v>10924888.724597253</v>
      </c>
    </row>
    <row r="67" spans="1:23" x14ac:dyDescent="0.3">
      <c r="A67" s="3" t="s">
        <v>1</v>
      </c>
      <c r="B67" s="3" t="s">
        <v>37</v>
      </c>
      <c r="C67" s="3" t="s">
        <v>101</v>
      </c>
      <c r="D67" s="4">
        <v>20870</v>
      </c>
      <c r="E67" s="4">
        <v>0</v>
      </c>
      <c r="F67" s="5">
        <v>111.978335</v>
      </c>
      <c r="G67" s="5">
        <v>0</v>
      </c>
      <c r="H67" s="4">
        <v>12</v>
      </c>
      <c r="I67" s="21">
        <v>0</v>
      </c>
      <c r="J67" s="25">
        <f t="shared" si="14"/>
        <v>29000314.610874429</v>
      </c>
      <c r="K67" s="12">
        <f t="shared" si="15"/>
        <v>29000314.610874429</v>
      </c>
      <c r="L67" s="13">
        <f t="shared" si="16"/>
        <v>0</v>
      </c>
      <c r="M67" s="84">
        <f t="shared" si="9"/>
        <v>1124501.9951155391</v>
      </c>
      <c r="N67" s="85">
        <f t="shared" si="10"/>
        <v>27550298.880330708</v>
      </c>
      <c r="O67" s="81">
        <f t="shared" si="17"/>
        <v>20300220.227612101</v>
      </c>
      <c r="P67" s="12">
        <f t="shared" si="18"/>
        <v>20300220.227612101</v>
      </c>
      <c r="Q67" s="13">
        <f t="shared" si="19"/>
        <v>0</v>
      </c>
      <c r="R67" s="89">
        <f t="shared" si="11"/>
        <v>19285209.216231495</v>
      </c>
      <c r="S67" s="88">
        <f t="shared" si="12"/>
        <v>787151.39658087736</v>
      </c>
      <c r="T67" s="14">
        <f t="shared" si="20"/>
        <v>8700094.3832623288</v>
      </c>
      <c r="U67" s="12">
        <f t="shared" si="21"/>
        <v>8700094.3832623288</v>
      </c>
      <c r="V67" s="15">
        <f t="shared" si="22"/>
        <v>0</v>
      </c>
      <c r="W67" s="89">
        <f t="shared" si="13"/>
        <v>8265089.6640992118</v>
      </c>
    </row>
    <row r="68" spans="1:23" x14ac:dyDescent="0.3">
      <c r="A68" s="3" t="s">
        <v>1</v>
      </c>
      <c r="B68" s="3" t="s">
        <v>41</v>
      </c>
      <c r="C68" s="3" t="s">
        <v>102</v>
      </c>
      <c r="D68" s="4">
        <v>47165</v>
      </c>
      <c r="E68" s="4">
        <v>0</v>
      </c>
      <c r="F68" s="5">
        <v>520.33130000000006</v>
      </c>
      <c r="G68" s="5">
        <v>0</v>
      </c>
      <c r="H68" s="4">
        <v>27</v>
      </c>
      <c r="I68" s="21">
        <v>0</v>
      </c>
      <c r="J68" s="25">
        <f t="shared" si="14"/>
        <v>69813871.389557943</v>
      </c>
      <c r="K68" s="12">
        <f t="shared" si="15"/>
        <v>69813871.389557943</v>
      </c>
      <c r="L68" s="13">
        <f t="shared" si="16"/>
        <v>0</v>
      </c>
      <c r="M68" s="84">
        <f t="shared" si="9"/>
        <v>2707068.4824522468</v>
      </c>
      <c r="N68" s="85">
        <f t="shared" si="10"/>
        <v>66323177.820080042</v>
      </c>
      <c r="O68" s="81">
        <f t="shared" si="17"/>
        <v>48869709.97269056</v>
      </c>
      <c r="P68" s="12">
        <f t="shared" si="18"/>
        <v>48869709.97269056</v>
      </c>
      <c r="Q68" s="13">
        <f t="shared" si="19"/>
        <v>0</v>
      </c>
      <c r="R68" s="89">
        <f t="shared" si="11"/>
        <v>46426224.474056028</v>
      </c>
      <c r="S68" s="88">
        <f t="shared" si="12"/>
        <v>1894947.9377165725</v>
      </c>
      <c r="T68" s="14">
        <f t="shared" si="20"/>
        <v>20944161.416867383</v>
      </c>
      <c r="U68" s="12">
        <f t="shared" si="21"/>
        <v>20944161.416867383</v>
      </c>
      <c r="V68" s="15">
        <f t="shared" si="22"/>
        <v>0</v>
      </c>
      <c r="W68" s="89">
        <f t="shared" si="13"/>
        <v>19896953.346024014</v>
      </c>
    </row>
    <row r="69" spans="1:23" x14ac:dyDescent="0.3">
      <c r="A69" s="3" t="s">
        <v>1</v>
      </c>
      <c r="B69" s="3" t="s">
        <v>45</v>
      </c>
      <c r="C69" s="3" t="s">
        <v>103</v>
      </c>
      <c r="D69" s="4">
        <v>42999</v>
      </c>
      <c r="E69" s="4">
        <v>0</v>
      </c>
      <c r="F69" s="5">
        <v>501.90356700000001</v>
      </c>
      <c r="G69" s="5">
        <v>0</v>
      </c>
      <c r="H69" s="4">
        <v>38</v>
      </c>
      <c r="I69" s="21">
        <v>0</v>
      </c>
      <c r="J69" s="25">
        <f t="shared" si="14"/>
        <v>76931888.756298095</v>
      </c>
      <c r="K69" s="12">
        <f t="shared" si="15"/>
        <v>76931888.756298095</v>
      </c>
      <c r="L69" s="13">
        <f t="shared" si="16"/>
        <v>0</v>
      </c>
      <c r="M69" s="84">
        <f t="shared" si="9"/>
        <v>2983073.2374891099</v>
      </c>
      <c r="N69" s="85">
        <f t="shared" si="10"/>
        <v>73085294.318483189</v>
      </c>
      <c r="O69" s="81">
        <f t="shared" si="17"/>
        <v>53852322.129408665</v>
      </c>
      <c r="P69" s="12">
        <f t="shared" si="18"/>
        <v>53852322.129408665</v>
      </c>
      <c r="Q69" s="13">
        <f t="shared" si="19"/>
        <v>0</v>
      </c>
      <c r="R69" s="89">
        <f t="shared" si="11"/>
        <v>51159706.022938229</v>
      </c>
      <c r="S69" s="88">
        <f t="shared" si="12"/>
        <v>2088151.2662423768</v>
      </c>
      <c r="T69" s="14">
        <f t="shared" si="20"/>
        <v>23079566.626889426</v>
      </c>
      <c r="U69" s="12">
        <f t="shared" si="21"/>
        <v>23079566.626889426</v>
      </c>
      <c r="V69" s="15">
        <f t="shared" si="22"/>
        <v>0</v>
      </c>
      <c r="W69" s="89">
        <f t="shared" si="13"/>
        <v>21925588.295544952</v>
      </c>
    </row>
    <row r="70" spans="1:23" x14ac:dyDescent="0.3">
      <c r="A70" s="3" t="s">
        <v>1</v>
      </c>
      <c r="B70" s="3" t="s">
        <v>46</v>
      </c>
      <c r="C70" s="3" t="s">
        <v>104</v>
      </c>
      <c r="D70" s="4">
        <v>88572</v>
      </c>
      <c r="E70" s="4">
        <v>0</v>
      </c>
      <c r="F70" s="5">
        <v>293.81072399999999</v>
      </c>
      <c r="G70" s="5">
        <v>0</v>
      </c>
      <c r="H70" s="4">
        <v>18</v>
      </c>
      <c r="I70" s="21">
        <v>0</v>
      </c>
      <c r="J70" s="25">
        <f t="shared" si="14"/>
        <v>88528753.461634785</v>
      </c>
      <c r="K70" s="12">
        <f t="shared" si="15"/>
        <v>88528753.461634785</v>
      </c>
      <c r="L70" s="13">
        <f t="shared" si="16"/>
        <v>0</v>
      </c>
      <c r="M70" s="84">
        <f t="shared" si="9"/>
        <v>3432747.5832062466</v>
      </c>
      <c r="N70" s="85">
        <f t="shared" si="10"/>
        <v>84102315.788553044</v>
      </c>
      <c r="O70" s="81">
        <f t="shared" si="17"/>
        <v>61970127.423144348</v>
      </c>
      <c r="P70" s="12">
        <f t="shared" si="18"/>
        <v>61970127.423144348</v>
      </c>
      <c r="Q70" s="13">
        <f t="shared" si="19"/>
        <v>0</v>
      </c>
      <c r="R70" s="89">
        <f t="shared" si="11"/>
        <v>58871621.051987126</v>
      </c>
      <c r="S70" s="88">
        <f t="shared" si="12"/>
        <v>2402923.3082443727</v>
      </c>
      <c r="T70" s="14">
        <f t="shared" si="20"/>
        <v>26558626.038490433</v>
      </c>
      <c r="U70" s="12">
        <f t="shared" si="21"/>
        <v>26558626.038490433</v>
      </c>
      <c r="V70" s="15">
        <f t="shared" si="22"/>
        <v>0</v>
      </c>
      <c r="W70" s="89">
        <f t="shared" si="13"/>
        <v>25230694.73656591</v>
      </c>
    </row>
    <row r="71" spans="1:23" x14ac:dyDescent="0.3">
      <c r="A71" s="3" t="s">
        <v>2</v>
      </c>
      <c r="B71" s="3" t="s">
        <v>36</v>
      </c>
      <c r="C71" s="3" t="s">
        <v>105</v>
      </c>
      <c r="D71" s="4">
        <v>0</v>
      </c>
      <c r="E71" s="4">
        <v>12132</v>
      </c>
      <c r="F71" s="5">
        <v>0</v>
      </c>
      <c r="G71" s="5">
        <v>167.108135</v>
      </c>
      <c r="H71" s="4">
        <v>0</v>
      </c>
      <c r="I71" s="21">
        <v>8</v>
      </c>
      <c r="J71" s="25">
        <f t="shared" si="14"/>
        <v>11219044.975603834</v>
      </c>
      <c r="K71" s="12">
        <f t="shared" si="15"/>
        <v>0</v>
      </c>
      <c r="L71" s="13">
        <f t="shared" si="16"/>
        <v>11219044.975603834</v>
      </c>
      <c r="M71" s="84">
        <f t="shared" si="9"/>
        <v>366336.16246869665</v>
      </c>
      <c r="N71" s="85">
        <f t="shared" si="10"/>
        <v>8975235.9804830682</v>
      </c>
      <c r="O71" s="81">
        <f t="shared" si="17"/>
        <v>7853331.4829226835</v>
      </c>
      <c r="P71" s="12">
        <f t="shared" si="18"/>
        <v>0</v>
      </c>
      <c r="Q71" s="13">
        <f t="shared" si="19"/>
        <v>7853331.4829226835</v>
      </c>
      <c r="R71" s="89">
        <f t="shared" si="11"/>
        <v>6282665.1863381471</v>
      </c>
      <c r="S71" s="88">
        <f t="shared" si="12"/>
        <v>256435.31372808764</v>
      </c>
      <c r="T71" s="14">
        <f t="shared" si="20"/>
        <v>3365713.4926811499</v>
      </c>
      <c r="U71" s="12">
        <f t="shared" si="21"/>
        <v>0</v>
      </c>
      <c r="V71" s="15">
        <f t="shared" si="22"/>
        <v>3365713.4926811499</v>
      </c>
      <c r="W71" s="89">
        <f t="shared" si="13"/>
        <v>2692570.7941449201</v>
      </c>
    </row>
    <row r="72" spans="1:23" x14ac:dyDescent="0.3">
      <c r="A72" s="3" t="s">
        <v>2</v>
      </c>
      <c r="B72" s="3" t="s">
        <v>39</v>
      </c>
      <c r="C72" s="3" t="s">
        <v>106</v>
      </c>
      <c r="D72" s="4">
        <v>0</v>
      </c>
      <c r="E72" s="4">
        <v>42544</v>
      </c>
      <c r="F72" s="5">
        <v>0</v>
      </c>
      <c r="G72" s="5">
        <v>260.00477899999998</v>
      </c>
      <c r="H72" s="4">
        <v>0</v>
      </c>
      <c r="I72" s="21">
        <v>9</v>
      </c>
      <c r="J72" s="25">
        <f t="shared" si="14"/>
        <v>27651062.4262603</v>
      </c>
      <c r="K72" s="12">
        <f t="shared" si="15"/>
        <v>0</v>
      </c>
      <c r="L72" s="13">
        <f t="shared" si="16"/>
        <v>27651062.4262603</v>
      </c>
      <c r="M72" s="84">
        <f t="shared" si="9"/>
        <v>902891.8343268669</v>
      </c>
      <c r="N72" s="85">
        <f t="shared" si="10"/>
        <v>22120849.94100824</v>
      </c>
      <c r="O72" s="81">
        <f t="shared" si="17"/>
        <v>19355743.69838221</v>
      </c>
      <c r="P72" s="12">
        <f t="shared" si="18"/>
        <v>0</v>
      </c>
      <c r="Q72" s="13">
        <f t="shared" si="19"/>
        <v>19355743.69838221</v>
      </c>
      <c r="R72" s="89">
        <f t="shared" si="11"/>
        <v>15484594.958705768</v>
      </c>
      <c r="S72" s="88">
        <f t="shared" si="12"/>
        <v>632024.28402880684</v>
      </c>
      <c r="T72" s="14">
        <f t="shared" si="20"/>
        <v>8295318.72787809</v>
      </c>
      <c r="U72" s="12">
        <f t="shared" si="21"/>
        <v>0</v>
      </c>
      <c r="V72" s="15">
        <f t="shared" si="22"/>
        <v>8295318.72787809</v>
      </c>
      <c r="W72" s="89">
        <f t="shared" si="13"/>
        <v>6636254.982302472</v>
      </c>
    </row>
    <row r="73" spans="1:23" x14ac:dyDescent="0.3">
      <c r="A73" s="3" t="s">
        <v>1</v>
      </c>
      <c r="B73" s="3" t="s">
        <v>43</v>
      </c>
      <c r="C73" s="3" t="s">
        <v>107</v>
      </c>
      <c r="D73" s="4">
        <v>45829</v>
      </c>
      <c r="E73" s="4">
        <v>0</v>
      </c>
      <c r="F73" s="5">
        <v>512.37513300000001</v>
      </c>
      <c r="G73" s="5">
        <v>0</v>
      </c>
      <c r="H73" s="4">
        <v>53</v>
      </c>
      <c r="I73" s="21">
        <v>0</v>
      </c>
      <c r="J73" s="25">
        <f t="shared" si="14"/>
        <v>93607795.312964782</v>
      </c>
      <c r="K73" s="12">
        <f t="shared" si="15"/>
        <v>93607795.312964782</v>
      </c>
      <c r="L73" s="13">
        <f t="shared" si="16"/>
        <v>0</v>
      </c>
      <c r="M73" s="84">
        <f t="shared" si="9"/>
        <v>3629690.0223394507</v>
      </c>
      <c r="N73" s="85">
        <f t="shared" si="10"/>
        <v>88927405.547316536</v>
      </c>
      <c r="O73" s="81">
        <f t="shared" si="17"/>
        <v>65525456.719075345</v>
      </c>
      <c r="P73" s="12">
        <f t="shared" si="18"/>
        <v>65525456.719075345</v>
      </c>
      <c r="Q73" s="13">
        <f t="shared" si="19"/>
        <v>0</v>
      </c>
      <c r="R73" s="89">
        <f t="shared" si="11"/>
        <v>62249183.883121572</v>
      </c>
      <c r="S73" s="88">
        <f t="shared" si="12"/>
        <v>2540783.0156376152</v>
      </c>
      <c r="T73" s="14">
        <f t="shared" si="20"/>
        <v>28082338.593889434</v>
      </c>
      <c r="U73" s="12">
        <f t="shared" si="21"/>
        <v>28082338.593889434</v>
      </c>
      <c r="V73" s="15">
        <f t="shared" si="22"/>
        <v>0</v>
      </c>
      <c r="W73" s="89">
        <f t="shared" si="13"/>
        <v>26678221.66419496</v>
      </c>
    </row>
    <row r="74" spans="1:23" x14ac:dyDescent="0.3">
      <c r="A74" s="3" t="s">
        <v>2</v>
      </c>
      <c r="B74" s="3" t="s">
        <v>44</v>
      </c>
      <c r="C74" s="3" t="s">
        <v>108</v>
      </c>
      <c r="D74" s="4">
        <v>0</v>
      </c>
      <c r="E74" s="4">
        <v>23248</v>
      </c>
      <c r="F74" s="5">
        <v>0</v>
      </c>
      <c r="G74" s="5">
        <v>372.92940700000003</v>
      </c>
      <c r="H74" s="4">
        <v>0</v>
      </c>
      <c r="I74" s="21">
        <v>33</v>
      </c>
      <c r="J74" s="25">
        <f t="shared" si="14"/>
        <v>30130822.216009766</v>
      </c>
      <c r="K74" s="12">
        <f t="shared" si="15"/>
        <v>0</v>
      </c>
      <c r="L74" s="13">
        <f t="shared" si="16"/>
        <v>30130822.216009766</v>
      </c>
      <c r="M74" s="84">
        <f t="shared" si="9"/>
        <v>983863.5825635842</v>
      </c>
      <c r="N74" s="85">
        <f t="shared" si="10"/>
        <v>24104657.772807814</v>
      </c>
      <c r="O74" s="81">
        <f t="shared" si="17"/>
        <v>21091575.551206835</v>
      </c>
      <c r="P74" s="12">
        <f t="shared" si="18"/>
        <v>0</v>
      </c>
      <c r="Q74" s="13">
        <f t="shared" si="19"/>
        <v>21091575.551206835</v>
      </c>
      <c r="R74" s="89">
        <f t="shared" si="11"/>
        <v>16873260.44096547</v>
      </c>
      <c r="S74" s="88">
        <f t="shared" si="12"/>
        <v>688704.50779450894</v>
      </c>
      <c r="T74" s="14">
        <f t="shared" si="20"/>
        <v>9039246.6648029294</v>
      </c>
      <c r="U74" s="12">
        <f t="shared" si="21"/>
        <v>0</v>
      </c>
      <c r="V74" s="15">
        <f t="shared" si="22"/>
        <v>9039246.6648029294</v>
      </c>
      <c r="W74" s="89">
        <f t="shared" si="13"/>
        <v>7231397.3318423443</v>
      </c>
    </row>
    <row r="75" spans="1:23" x14ac:dyDescent="0.3">
      <c r="A75" s="3" t="s">
        <v>2</v>
      </c>
      <c r="B75" s="3" t="s">
        <v>33</v>
      </c>
      <c r="C75" s="3" t="s">
        <v>109</v>
      </c>
      <c r="D75" s="4">
        <v>0</v>
      </c>
      <c r="E75" s="4">
        <v>17598</v>
      </c>
      <c r="F75" s="5">
        <v>0</v>
      </c>
      <c r="G75" s="5">
        <v>225.31075200000001</v>
      </c>
      <c r="H75" s="4">
        <v>0</v>
      </c>
      <c r="I75" s="21">
        <v>20</v>
      </c>
      <c r="J75" s="25">
        <f t="shared" si="14"/>
        <v>20002244.135164827</v>
      </c>
      <c r="K75" s="12">
        <f t="shared" si="15"/>
        <v>0</v>
      </c>
      <c r="L75" s="13">
        <f t="shared" si="16"/>
        <v>20002244.135164827</v>
      </c>
      <c r="M75" s="84">
        <f t="shared" si="9"/>
        <v>653134.50237272913</v>
      </c>
      <c r="N75" s="85">
        <f t="shared" si="10"/>
        <v>16001795.308131862</v>
      </c>
      <c r="O75" s="81">
        <f t="shared" si="17"/>
        <v>14001570.894615378</v>
      </c>
      <c r="P75" s="12">
        <f t="shared" si="18"/>
        <v>0</v>
      </c>
      <c r="Q75" s="13">
        <f t="shared" si="19"/>
        <v>14001570.894615378</v>
      </c>
      <c r="R75" s="89">
        <f t="shared" si="11"/>
        <v>11201256.715692304</v>
      </c>
      <c r="S75" s="88">
        <f t="shared" si="12"/>
        <v>457194.15166091034</v>
      </c>
      <c r="T75" s="14">
        <f t="shared" si="20"/>
        <v>6000673.2405494479</v>
      </c>
      <c r="U75" s="12">
        <f t="shared" si="21"/>
        <v>0</v>
      </c>
      <c r="V75" s="15">
        <f t="shared" si="22"/>
        <v>6000673.2405494479</v>
      </c>
      <c r="W75" s="89">
        <f t="shared" si="13"/>
        <v>4800538.5924395584</v>
      </c>
    </row>
    <row r="76" spans="1:23" x14ac:dyDescent="0.3">
      <c r="A76" s="3" t="s">
        <v>2</v>
      </c>
      <c r="B76" s="3" t="s">
        <v>39</v>
      </c>
      <c r="C76" s="3" t="s">
        <v>110</v>
      </c>
      <c r="D76" s="4">
        <v>0</v>
      </c>
      <c r="E76" s="4">
        <v>19577</v>
      </c>
      <c r="F76" s="5">
        <v>0</v>
      </c>
      <c r="G76" s="5">
        <v>231.46923200000001</v>
      </c>
      <c r="H76" s="4">
        <v>0</v>
      </c>
      <c r="I76" s="21">
        <v>16</v>
      </c>
      <c r="J76" s="25">
        <f t="shared" si="14"/>
        <v>19193976.361791607</v>
      </c>
      <c r="K76" s="12">
        <f t="shared" si="15"/>
        <v>0</v>
      </c>
      <c r="L76" s="13">
        <f t="shared" si="16"/>
        <v>19193976.361791607</v>
      </c>
      <c r="M76" s="84">
        <f t="shared" si="9"/>
        <v>626742.08528299129</v>
      </c>
      <c r="N76" s="85">
        <f t="shared" si="10"/>
        <v>15355181.089433286</v>
      </c>
      <c r="O76" s="81">
        <f t="shared" si="17"/>
        <v>13435783.453254124</v>
      </c>
      <c r="P76" s="12">
        <f t="shared" si="18"/>
        <v>0</v>
      </c>
      <c r="Q76" s="13">
        <f t="shared" si="19"/>
        <v>13435783.453254124</v>
      </c>
      <c r="R76" s="89">
        <f t="shared" si="11"/>
        <v>10748626.7626033</v>
      </c>
      <c r="S76" s="88">
        <f t="shared" si="12"/>
        <v>438719.45969809388</v>
      </c>
      <c r="T76" s="14">
        <f t="shared" si="20"/>
        <v>5758192.9085374819</v>
      </c>
      <c r="U76" s="12">
        <f t="shared" si="21"/>
        <v>0</v>
      </c>
      <c r="V76" s="15">
        <f t="shared" si="22"/>
        <v>5758192.9085374819</v>
      </c>
      <c r="W76" s="89">
        <f t="shared" si="13"/>
        <v>4606554.3268299857</v>
      </c>
    </row>
    <row r="77" spans="1:23" x14ac:dyDescent="0.3">
      <c r="A77" s="3" t="s">
        <v>1</v>
      </c>
      <c r="B77" s="3" t="s">
        <v>34</v>
      </c>
      <c r="C77" s="3" t="s">
        <v>111</v>
      </c>
      <c r="D77" s="4">
        <v>18362</v>
      </c>
      <c r="E77" s="4">
        <v>0</v>
      </c>
      <c r="F77" s="5">
        <v>188.35760200000001</v>
      </c>
      <c r="G77" s="5">
        <v>0</v>
      </c>
      <c r="H77" s="4">
        <v>14</v>
      </c>
      <c r="I77" s="21">
        <v>0</v>
      </c>
      <c r="J77" s="25">
        <f t="shared" ref="J77:J108" si="23">SUM(K77:L77)</f>
        <v>30290613.057396956</v>
      </c>
      <c r="K77" s="12">
        <f t="shared" ref="K77:K108" si="24">$D77*K$5+$F77*K$6+$H77*K$7</f>
        <v>30290613.057396956</v>
      </c>
      <c r="L77" s="13">
        <f t="shared" ref="L77:L108" si="25">$E77*L$5+$G77*L$6+$I77*L$7</f>
        <v>0</v>
      </c>
      <c r="M77" s="84">
        <f t="shared" si="9"/>
        <v>1174533.975694984</v>
      </c>
      <c r="N77" s="85">
        <f t="shared" si="10"/>
        <v>28776082.404527105</v>
      </c>
      <c r="O77" s="81">
        <f t="shared" ref="O77:O108" si="26">0.7*J77</f>
        <v>21203429.140177868</v>
      </c>
      <c r="P77" s="12">
        <f t="shared" ref="P77:P108" si="27">0.7*K77</f>
        <v>21203429.140177868</v>
      </c>
      <c r="Q77" s="13">
        <f t="shared" ref="Q77:Q108" si="28">0.7*L77</f>
        <v>0</v>
      </c>
      <c r="R77" s="89">
        <f t="shared" si="11"/>
        <v>20143257.683168974</v>
      </c>
      <c r="S77" s="88">
        <f t="shared" si="12"/>
        <v>822173.78298648878</v>
      </c>
      <c r="T77" s="14">
        <f t="shared" ref="T77:T108" si="29">0.3*J77</f>
        <v>9087183.9172190856</v>
      </c>
      <c r="U77" s="12">
        <f t="shared" ref="U77:U108" si="30">0.3*K77</f>
        <v>9087183.9172190856</v>
      </c>
      <c r="V77" s="15">
        <f t="shared" ref="V77:V108" si="31">0.3*L77</f>
        <v>0</v>
      </c>
      <c r="W77" s="89">
        <f t="shared" si="13"/>
        <v>8632824.7213581316</v>
      </c>
    </row>
    <row r="78" spans="1:23" x14ac:dyDescent="0.3">
      <c r="A78" s="3" t="s">
        <v>1</v>
      </c>
      <c r="B78" s="3" t="s">
        <v>34</v>
      </c>
      <c r="C78" s="3" t="s">
        <v>112</v>
      </c>
      <c r="D78" s="4">
        <v>21694</v>
      </c>
      <c r="E78" s="4">
        <v>0</v>
      </c>
      <c r="F78" s="5">
        <v>190.10368500000001</v>
      </c>
      <c r="G78" s="5">
        <v>0</v>
      </c>
      <c r="H78" s="4">
        <v>32</v>
      </c>
      <c r="I78" s="21">
        <v>0</v>
      </c>
      <c r="J78" s="25">
        <f t="shared" si="23"/>
        <v>50075999.077661291</v>
      </c>
      <c r="K78" s="12">
        <f t="shared" si="24"/>
        <v>50075999.077661291</v>
      </c>
      <c r="L78" s="13">
        <f t="shared" si="25"/>
        <v>0</v>
      </c>
      <c r="M78" s="84">
        <f t="shared" ref="M78:M141" si="32">N78/D$3</f>
        <v>1941722.4132154377</v>
      </c>
      <c r="N78" s="85">
        <f t="shared" ref="N78:N141" si="33">K78*0.95+L78*0.8</f>
        <v>47572199.123778224</v>
      </c>
      <c r="O78" s="81">
        <f t="shared" si="26"/>
        <v>35053199.354362905</v>
      </c>
      <c r="P78" s="12">
        <f t="shared" si="27"/>
        <v>35053199.354362905</v>
      </c>
      <c r="Q78" s="13">
        <f t="shared" si="28"/>
        <v>0</v>
      </c>
      <c r="R78" s="89">
        <f t="shared" ref="R78:R141" si="34">P78*0.95+Q78*0.8</f>
        <v>33300539.386644758</v>
      </c>
      <c r="S78" s="88">
        <f t="shared" ref="S78:S141" si="35">R78/$D$3</f>
        <v>1359205.6892508063</v>
      </c>
      <c r="T78" s="14">
        <f t="shared" si="29"/>
        <v>15022799.723298388</v>
      </c>
      <c r="U78" s="12">
        <f t="shared" si="30"/>
        <v>15022799.723298388</v>
      </c>
      <c r="V78" s="15">
        <f t="shared" si="31"/>
        <v>0</v>
      </c>
      <c r="W78" s="89">
        <f t="shared" ref="W78:W141" si="36">U78*0.95+V78*0.8</f>
        <v>14271659.737133468</v>
      </c>
    </row>
    <row r="79" spans="1:23" x14ac:dyDescent="0.3">
      <c r="A79" s="3" t="s">
        <v>1</v>
      </c>
      <c r="B79" s="3" t="s">
        <v>34</v>
      </c>
      <c r="C79" s="3" t="s">
        <v>113</v>
      </c>
      <c r="D79" s="4">
        <v>31946</v>
      </c>
      <c r="E79" s="4">
        <v>0</v>
      </c>
      <c r="F79" s="5">
        <v>282.936868</v>
      </c>
      <c r="G79" s="5">
        <v>0</v>
      </c>
      <c r="H79" s="4">
        <v>22</v>
      </c>
      <c r="I79" s="21">
        <v>0</v>
      </c>
      <c r="J79" s="25">
        <f t="shared" si="23"/>
        <v>49704344.599576138</v>
      </c>
      <c r="K79" s="12">
        <f t="shared" si="24"/>
        <v>49704344.599576138</v>
      </c>
      <c r="L79" s="13">
        <f t="shared" si="25"/>
        <v>0</v>
      </c>
      <c r="M79" s="84">
        <f t="shared" si="32"/>
        <v>1927311.3212080542</v>
      </c>
      <c r="N79" s="85">
        <f t="shared" si="33"/>
        <v>47219127.369597331</v>
      </c>
      <c r="O79" s="81">
        <f t="shared" si="26"/>
        <v>34793041.219703294</v>
      </c>
      <c r="P79" s="12">
        <f t="shared" si="27"/>
        <v>34793041.219703294</v>
      </c>
      <c r="Q79" s="13">
        <f t="shared" si="28"/>
        <v>0</v>
      </c>
      <c r="R79" s="89">
        <f t="shared" si="34"/>
        <v>33053389.158718128</v>
      </c>
      <c r="S79" s="88">
        <f t="shared" si="35"/>
        <v>1349117.9248456378</v>
      </c>
      <c r="T79" s="14">
        <f t="shared" si="29"/>
        <v>14911303.379872842</v>
      </c>
      <c r="U79" s="12">
        <f t="shared" si="30"/>
        <v>14911303.379872842</v>
      </c>
      <c r="V79" s="15">
        <f t="shared" si="31"/>
        <v>0</v>
      </c>
      <c r="W79" s="89">
        <f t="shared" si="36"/>
        <v>14165738.210879199</v>
      </c>
    </row>
    <row r="80" spans="1:23" x14ac:dyDescent="0.3">
      <c r="A80" s="3" t="s">
        <v>1</v>
      </c>
      <c r="B80" s="3" t="s">
        <v>43</v>
      </c>
      <c r="C80" s="3" t="s">
        <v>114</v>
      </c>
      <c r="D80" s="4">
        <v>26138</v>
      </c>
      <c r="E80" s="4">
        <v>0</v>
      </c>
      <c r="F80" s="5">
        <v>417.282265</v>
      </c>
      <c r="G80" s="5">
        <v>0</v>
      </c>
      <c r="H80" s="4">
        <v>33</v>
      </c>
      <c r="I80" s="21">
        <v>0</v>
      </c>
      <c r="J80" s="25">
        <f t="shared" si="23"/>
        <v>58099467.827007726</v>
      </c>
      <c r="K80" s="12">
        <f t="shared" si="24"/>
        <v>58099467.827007726</v>
      </c>
      <c r="L80" s="13">
        <f t="shared" si="25"/>
        <v>0</v>
      </c>
      <c r="M80" s="84">
        <f t="shared" si="32"/>
        <v>2252836.5075778505</v>
      </c>
      <c r="N80" s="85">
        <f t="shared" si="33"/>
        <v>55194494.435657337</v>
      </c>
      <c r="O80" s="81">
        <f t="shared" si="26"/>
        <v>40669627.478905402</v>
      </c>
      <c r="P80" s="12">
        <f t="shared" si="27"/>
        <v>40669627.478905402</v>
      </c>
      <c r="Q80" s="13">
        <f t="shared" si="28"/>
        <v>0</v>
      </c>
      <c r="R80" s="89">
        <f t="shared" si="34"/>
        <v>38636146.104960129</v>
      </c>
      <c r="S80" s="88">
        <f t="shared" si="35"/>
        <v>1576985.5553044952</v>
      </c>
      <c r="T80" s="14">
        <f t="shared" si="29"/>
        <v>17429840.348102316</v>
      </c>
      <c r="U80" s="12">
        <f t="shared" si="30"/>
        <v>17429840.348102316</v>
      </c>
      <c r="V80" s="15">
        <f t="shared" si="31"/>
        <v>0</v>
      </c>
      <c r="W80" s="89">
        <f t="shared" si="36"/>
        <v>16558348.330697199</v>
      </c>
    </row>
    <row r="81" spans="1:23" x14ac:dyDescent="0.3">
      <c r="A81" s="3" t="s">
        <v>32</v>
      </c>
      <c r="B81" s="3" t="s">
        <v>39</v>
      </c>
      <c r="C81" s="3" t="s">
        <v>115</v>
      </c>
      <c r="D81" s="4">
        <v>3585</v>
      </c>
      <c r="E81" s="4">
        <v>70537</v>
      </c>
      <c r="F81" s="5">
        <v>92.649981999999994</v>
      </c>
      <c r="G81" s="5">
        <v>487.05771700000003</v>
      </c>
      <c r="H81" s="4">
        <v>8</v>
      </c>
      <c r="I81" s="21">
        <v>51</v>
      </c>
      <c r="J81" s="25">
        <f t="shared" si="23"/>
        <v>74893684.116915837</v>
      </c>
      <c r="K81" s="12">
        <f t="shared" si="24"/>
        <v>11880814.366341431</v>
      </c>
      <c r="L81" s="13">
        <f t="shared" si="25"/>
        <v>63012869.750574403</v>
      </c>
      <c r="M81" s="84">
        <f t="shared" si="32"/>
        <v>2518247.7325911787</v>
      </c>
      <c r="N81" s="85">
        <f t="shared" si="33"/>
        <v>61697069.448483884</v>
      </c>
      <c r="O81" s="81">
        <f t="shared" si="26"/>
        <v>52425578.881841086</v>
      </c>
      <c r="P81" s="12">
        <f t="shared" si="27"/>
        <v>8316570.0564390011</v>
      </c>
      <c r="Q81" s="13">
        <f t="shared" si="28"/>
        <v>44109008.825402081</v>
      </c>
      <c r="R81" s="89">
        <f t="shared" si="34"/>
        <v>43187948.613938719</v>
      </c>
      <c r="S81" s="88">
        <f t="shared" si="35"/>
        <v>1762773.4128138253</v>
      </c>
      <c r="T81" s="14">
        <f t="shared" si="29"/>
        <v>22468105.235074751</v>
      </c>
      <c r="U81" s="12">
        <f t="shared" si="30"/>
        <v>3564244.3099024291</v>
      </c>
      <c r="V81" s="15">
        <f t="shared" si="31"/>
        <v>18903860.925172321</v>
      </c>
      <c r="W81" s="89">
        <f t="shared" si="36"/>
        <v>18509120.834545165</v>
      </c>
    </row>
    <row r="82" spans="1:23" x14ac:dyDescent="0.3">
      <c r="A82" s="3" t="s">
        <v>2</v>
      </c>
      <c r="B82" s="3" t="s">
        <v>33</v>
      </c>
      <c r="C82" s="3" t="s">
        <v>116</v>
      </c>
      <c r="D82" s="4">
        <v>0</v>
      </c>
      <c r="E82" s="4">
        <v>62633</v>
      </c>
      <c r="F82" s="5">
        <v>0</v>
      </c>
      <c r="G82" s="5">
        <v>181.21637200000001</v>
      </c>
      <c r="H82" s="4">
        <v>0</v>
      </c>
      <c r="I82" s="21">
        <v>29</v>
      </c>
      <c r="J82" s="25">
        <f t="shared" si="23"/>
        <v>46201779.69673457</v>
      </c>
      <c r="K82" s="12">
        <f t="shared" si="24"/>
        <v>0</v>
      </c>
      <c r="L82" s="13">
        <f t="shared" si="25"/>
        <v>46201779.69673457</v>
      </c>
      <c r="M82" s="84">
        <f t="shared" si="32"/>
        <v>1508629.5411178637</v>
      </c>
      <c r="N82" s="85">
        <f t="shared" si="33"/>
        <v>36961423.75738766</v>
      </c>
      <c r="O82" s="81">
        <f t="shared" si="26"/>
        <v>32341245.787714198</v>
      </c>
      <c r="P82" s="12">
        <f t="shared" si="27"/>
        <v>0</v>
      </c>
      <c r="Q82" s="13">
        <f t="shared" si="28"/>
        <v>32341245.787714198</v>
      </c>
      <c r="R82" s="89">
        <f t="shared" si="34"/>
        <v>25872996.630171359</v>
      </c>
      <c r="S82" s="88">
        <f t="shared" si="35"/>
        <v>1056040.6787825045</v>
      </c>
      <c r="T82" s="14">
        <f t="shared" si="29"/>
        <v>13860533.90902037</v>
      </c>
      <c r="U82" s="12">
        <f t="shared" si="30"/>
        <v>0</v>
      </c>
      <c r="V82" s="15">
        <f t="shared" si="31"/>
        <v>13860533.90902037</v>
      </c>
      <c r="W82" s="89">
        <f t="shared" si="36"/>
        <v>11088427.127216296</v>
      </c>
    </row>
    <row r="83" spans="1:23" x14ac:dyDescent="0.3">
      <c r="A83" s="3" t="s">
        <v>1</v>
      </c>
      <c r="B83" s="3" t="s">
        <v>45</v>
      </c>
      <c r="C83" s="3" t="s">
        <v>117</v>
      </c>
      <c r="D83" s="4">
        <v>58902</v>
      </c>
      <c r="E83" s="4">
        <v>0</v>
      </c>
      <c r="F83" s="5">
        <v>389.06137200000001</v>
      </c>
      <c r="G83" s="5">
        <v>0</v>
      </c>
      <c r="H83" s="4">
        <v>25</v>
      </c>
      <c r="I83" s="21">
        <v>0</v>
      </c>
      <c r="J83" s="25">
        <f t="shared" si="23"/>
        <v>74545706.326402411</v>
      </c>
      <c r="K83" s="12">
        <f t="shared" si="24"/>
        <v>74545706.326402411</v>
      </c>
      <c r="L83" s="13">
        <f t="shared" si="25"/>
        <v>0</v>
      </c>
      <c r="M83" s="84">
        <f t="shared" si="32"/>
        <v>2890547.7963298894</v>
      </c>
      <c r="N83" s="85">
        <f t="shared" si="33"/>
        <v>70818421.01008229</v>
      </c>
      <c r="O83" s="81">
        <f t="shared" si="26"/>
        <v>52181994.428481683</v>
      </c>
      <c r="P83" s="12">
        <f t="shared" si="27"/>
        <v>52181994.428481683</v>
      </c>
      <c r="Q83" s="13">
        <f t="shared" si="28"/>
        <v>0</v>
      </c>
      <c r="R83" s="89">
        <f t="shared" si="34"/>
        <v>49572894.707057595</v>
      </c>
      <c r="S83" s="88">
        <f t="shared" si="35"/>
        <v>2023383.4574309222</v>
      </c>
      <c r="T83" s="14">
        <f t="shared" si="29"/>
        <v>22363711.897920724</v>
      </c>
      <c r="U83" s="12">
        <f t="shared" si="30"/>
        <v>22363711.897920724</v>
      </c>
      <c r="V83" s="15">
        <f t="shared" si="31"/>
        <v>0</v>
      </c>
      <c r="W83" s="89">
        <f t="shared" si="36"/>
        <v>21245526.303024687</v>
      </c>
    </row>
    <row r="84" spans="1:23" x14ac:dyDescent="0.3">
      <c r="A84" s="3" t="s">
        <v>1</v>
      </c>
      <c r="B84" s="3" t="s">
        <v>43</v>
      </c>
      <c r="C84" s="3" t="s">
        <v>118</v>
      </c>
      <c r="D84" s="4">
        <v>86509</v>
      </c>
      <c r="E84" s="4">
        <v>0</v>
      </c>
      <c r="F84" s="5">
        <v>779.61130400000002</v>
      </c>
      <c r="G84" s="5">
        <v>0</v>
      </c>
      <c r="H84" s="4">
        <v>58</v>
      </c>
      <c r="I84" s="21">
        <v>0</v>
      </c>
      <c r="J84" s="25">
        <f t="shared" si="23"/>
        <v>133308201.19937819</v>
      </c>
      <c r="K84" s="12">
        <f t="shared" si="24"/>
        <v>133308201.19937819</v>
      </c>
      <c r="L84" s="13">
        <f t="shared" si="25"/>
        <v>0</v>
      </c>
      <c r="M84" s="84">
        <f t="shared" si="32"/>
        <v>5169093.5158942565</v>
      </c>
      <c r="N84" s="85">
        <f t="shared" si="33"/>
        <v>126642791.13940927</v>
      </c>
      <c r="O84" s="81">
        <f t="shared" si="26"/>
        <v>93315740.839564726</v>
      </c>
      <c r="P84" s="12">
        <f t="shared" si="27"/>
        <v>93315740.839564726</v>
      </c>
      <c r="Q84" s="13">
        <f t="shared" si="28"/>
        <v>0</v>
      </c>
      <c r="R84" s="89">
        <f t="shared" si="34"/>
        <v>88649953.797586486</v>
      </c>
      <c r="S84" s="88">
        <f t="shared" si="35"/>
        <v>3618365.4611259792</v>
      </c>
      <c r="T84" s="14">
        <f t="shared" si="29"/>
        <v>39992460.359813459</v>
      </c>
      <c r="U84" s="12">
        <f t="shared" si="30"/>
        <v>39992460.359813459</v>
      </c>
      <c r="V84" s="15">
        <f t="shared" si="31"/>
        <v>0</v>
      </c>
      <c r="W84" s="89">
        <f t="shared" si="36"/>
        <v>37992837.341822788</v>
      </c>
    </row>
    <row r="85" spans="1:23" x14ac:dyDescent="0.3">
      <c r="A85" s="3" t="s">
        <v>2</v>
      </c>
      <c r="B85" s="3" t="s">
        <v>39</v>
      </c>
      <c r="C85" s="3" t="s">
        <v>119</v>
      </c>
      <c r="D85" s="4">
        <v>0</v>
      </c>
      <c r="E85" s="4">
        <v>17639</v>
      </c>
      <c r="F85" s="5">
        <v>0</v>
      </c>
      <c r="G85" s="5">
        <v>191.70314999999999</v>
      </c>
      <c r="H85" s="4">
        <v>0</v>
      </c>
      <c r="I85" s="21">
        <v>25</v>
      </c>
      <c r="J85" s="25">
        <f t="shared" si="23"/>
        <v>22035733.572922669</v>
      </c>
      <c r="K85" s="12">
        <f t="shared" si="24"/>
        <v>0</v>
      </c>
      <c r="L85" s="13">
        <f t="shared" si="25"/>
        <v>22035733.572922669</v>
      </c>
      <c r="M85" s="84">
        <f t="shared" si="32"/>
        <v>719534.15748318925</v>
      </c>
      <c r="N85" s="85">
        <f t="shared" si="33"/>
        <v>17628586.858338136</v>
      </c>
      <c r="O85" s="81">
        <f t="shared" si="26"/>
        <v>15425013.501045868</v>
      </c>
      <c r="P85" s="12">
        <f t="shared" si="27"/>
        <v>0</v>
      </c>
      <c r="Q85" s="13">
        <f t="shared" si="28"/>
        <v>15425013.501045868</v>
      </c>
      <c r="R85" s="89">
        <f t="shared" si="34"/>
        <v>12340010.800836695</v>
      </c>
      <c r="S85" s="88">
        <f t="shared" si="35"/>
        <v>503673.91023823246</v>
      </c>
      <c r="T85" s="14">
        <f t="shared" si="29"/>
        <v>6610720.0718768006</v>
      </c>
      <c r="U85" s="12">
        <f t="shared" si="30"/>
        <v>0</v>
      </c>
      <c r="V85" s="15">
        <f t="shared" si="31"/>
        <v>6610720.0718768006</v>
      </c>
      <c r="W85" s="89">
        <f t="shared" si="36"/>
        <v>5288576.0575014409</v>
      </c>
    </row>
    <row r="86" spans="1:23" x14ac:dyDescent="0.3">
      <c r="A86" s="3" t="s">
        <v>1</v>
      </c>
      <c r="B86" s="3" t="s">
        <v>38</v>
      </c>
      <c r="C86" s="3" t="s">
        <v>120</v>
      </c>
      <c r="D86" s="4">
        <v>21695</v>
      </c>
      <c r="E86" s="4">
        <v>0</v>
      </c>
      <c r="F86" s="5">
        <v>237.005414</v>
      </c>
      <c r="G86" s="5">
        <v>0</v>
      </c>
      <c r="H86" s="4">
        <v>17</v>
      </c>
      <c r="I86" s="21">
        <v>0</v>
      </c>
      <c r="J86" s="25">
        <f t="shared" si="23"/>
        <v>36466122.561111078</v>
      </c>
      <c r="K86" s="12">
        <f t="shared" si="24"/>
        <v>36466122.561111078</v>
      </c>
      <c r="L86" s="13">
        <f t="shared" si="25"/>
        <v>0</v>
      </c>
      <c r="M86" s="84">
        <f t="shared" si="32"/>
        <v>1413992.5074716539</v>
      </c>
      <c r="N86" s="85">
        <f t="shared" si="33"/>
        <v>34642816.43305552</v>
      </c>
      <c r="O86" s="81">
        <f t="shared" si="26"/>
        <v>25526285.792777754</v>
      </c>
      <c r="P86" s="12">
        <f t="shared" si="27"/>
        <v>25526285.792777754</v>
      </c>
      <c r="Q86" s="13">
        <f t="shared" si="28"/>
        <v>0</v>
      </c>
      <c r="R86" s="89">
        <f t="shared" si="34"/>
        <v>24249971.503138866</v>
      </c>
      <c r="S86" s="88">
        <f t="shared" si="35"/>
        <v>989794.75523015775</v>
      </c>
      <c r="T86" s="14">
        <f t="shared" si="29"/>
        <v>10939836.768333323</v>
      </c>
      <c r="U86" s="12">
        <f t="shared" si="30"/>
        <v>10939836.768333323</v>
      </c>
      <c r="V86" s="15">
        <f t="shared" si="31"/>
        <v>0</v>
      </c>
      <c r="W86" s="89">
        <f t="shared" si="36"/>
        <v>10392844.929916658</v>
      </c>
    </row>
    <row r="87" spans="1:23" x14ac:dyDescent="0.3">
      <c r="A87" s="3" t="s">
        <v>1</v>
      </c>
      <c r="B87" s="3" t="s">
        <v>46</v>
      </c>
      <c r="C87" s="3" t="s">
        <v>121</v>
      </c>
      <c r="D87" s="4">
        <v>70257</v>
      </c>
      <c r="E87" s="4">
        <v>0</v>
      </c>
      <c r="F87" s="5">
        <v>534.47799499999996</v>
      </c>
      <c r="G87" s="5">
        <v>0</v>
      </c>
      <c r="H87" s="4">
        <v>42</v>
      </c>
      <c r="I87" s="21">
        <v>0</v>
      </c>
      <c r="J87" s="25">
        <f t="shared" si="23"/>
        <v>101750652.11805904</v>
      </c>
      <c r="K87" s="12">
        <f t="shared" si="24"/>
        <v>101750652.11805904</v>
      </c>
      <c r="L87" s="13">
        <f t="shared" si="25"/>
        <v>0</v>
      </c>
      <c r="M87" s="84">
        <f t="shared" si="32"/>
        <v>3945433.4494757587</v>
      </c>
      <c r="N87" s="85">
        <f t="shared" si="33"/>
        <v>96663119.512156084</v>
      </c>
      <c r="O87" s="81">
        <f t="shared" si="26"/>
        <v>71225456.482641324</v>
      </c>
      <c r="P87" s="12">
        <f t="shared" si="27"/>
        <v>71225456.482641324</v>
      </c>
      <c r="Q87" s="13">
        <f t="shared" si="28"/>
        <v>0</v>
      </c>
      <c r="R87" s="89">
        <f t="shared" si="34"/>
        <v>67664183.658509254</v>
      </c>
      <c r="S87" s="88">
        <f t="shared" si="35"/>
        <v>2761803.414633031</v>
      </c>
      <c r="T87" s="14">
        <f t="shared" si="29"/>
        <v>30525195.635417711</v>
      </c>
      <c r="U87" s="12">
        <f t="shared" si="30"/>
        <v>30525195.635417711</v>
      </c>
      <c r="V87" s="15">
        <f t="shared" si="31"/>
        <v>0</v>
      </c>
      <c r="W87" s="89">
        <f t="shared" si="36"/>
        <v>28998935.853646822</v>
      </c>
    </row>
    <row r="88" spans="1:23" x14ac:dyDescent="0.3">
      <c r="A88" s="3" t="s">
        <v>2</v>
      </c>
      <c r="B88" s="3" t="s">
        <v>33</v>
      </c>
      <c r="C88" s="3" t="s">
        <v>122</v>
      </c>
      <c r="D88" s="4">
        <v>0</v>
      </c>
      <c r="E88" s="4">
        <v>17978</v>
      </c>
      <c r="F88" s="5">
        <v>0</v>
      </c>
      <c r="G88" s="5">
        <v>377.53459400000003</v>
      </c>
      <c r="H88" s="4">
        <v>0</v>
      </c>
      <c r="I88" s="21">
        <v>36</v>
      </c>
      <c r="J88" s="25">
        <f t="shared" si="23"/>
        <v>28933095.759860232</v>
      </c>
      <c r="K88" s="12">
        <f t="shared" si="24"/>
        <v>0</v>
      </c>
      <c r="L88" s="13">
        <f t="shared" si="25"/>
        <v>28933095.759860232</v>
      </c>
      <c r="M88" s="84">
        <f t="shared" si="32"/>
        <v>944754.14726074238</v>
      </c>
      <c r="N88" s="85">
        <f t="shared" si="33"/>
        <v>23146476.607888188</v>
      </c>
      <c r="O88" s="81">
        <f t="shared" si="26"/>
        <v>20253167.03190216</v>
      </c>
      <c r="P88" s="12">
        <f t="shared" si="27"/>
        <v>0</v>
      </c>
      <c r="Q88" s="13">
        <f t="shared" si="28"/>
        <v>20253167.03190216</v>
      </c>
      <c r="R88" s="89">
        <f t="shared" si="34"/>
        <v>16202533.625521729</v>
      </c>
      <c r="S88" s="88">
        <f t="shared" si="35"/>
        <v>661327.90308251954</v>
      </c>
      <c r="T88" s="14">
        <f t="shared" si="29"/>
        <v>8679928.7279580701</v>
      </c>
      <c r="U88" s="12">
        <f t="shared" si="30"/>
        <v>0</v>
      </c>
      <c r="V88" s="15">
        <f t="shared" si="31"/>
        <v>8679928.7279580701</v>
      </c>
      <c r="W88" s="89">
        <f t="shared" si="36"/>
        <v>6943942.9823664567</v>
      </c>
    </row>
    <row r="89" spans="1:23" x14ac:dyDescent="0.3">
      <c r="A89" s="3" t="s">
        <v>1</v>
      </c>
      <c r="B89" s="3" t="s">
        <v>37</v>
      </c>
      <c r="C89" s="3" t="s">
        <v>123</v>
      </c>
      <c r="D89" s="4">
        <v>22203</v>
      </c>
      <c r="E89" s="4">
        <v>0</v>
      </c>
      <c r="F89" s="5">
        <v>278.47277700000001</v>
      </c>
      <c r="G89" s="5">
        <v>0</v>
      </c>
      <c r="H89" s="4">
        <v>42</v>
      </c>
      <c r="I89" s="21">
        <v>0</v>
      </c>
      <c r="J89" s="25">
        <f t="shared" si="23"/>
        <v>61496349.96979697</v>
      </c>
      <c r="K89" s="12">
        <f t="shared" si="24"/>
        <v>61496349.96979697</v>
      </c>
      <c r="L89" s="13">
        <f t="shared" si="25"/>
        <v>0</v>
      </c>
      <c r="M89" s="84">
        <f t="shared" si="32"/>
        <v>2384552.3457676377</v>
      </c>
      <c r="N89" s="85">
        <f t="shared" si="33"/>
        <v>58421532.471307121</v>
      </c>
      <c r="O89" s="81">
        <f t="shared" si="26"/>
        <v>43047444.978857875</v>
      </c>
      <c r="P89" s="12">
        <f t="shared" si="27"/>
        <v>43047444.978857875</v>
      </c>
      <c r="Q89" s="13">
        <f t="shared" si="28"/>
        <v>0</v>
      </c>
      <c r="R89" s="89">
        <f t="shared" si="34"/>
        <v>40895072.729914978</v>
      </c>
      <c r="S89" s="88">
        <f t="shared" si="35"/>
        <v>1669186.642037346</v>
      </c>
      <c r="T89" s="14">
        <f t="shared" si="29"/>
        <v>18448904.990939092</v>
      </c>
      <c r="U89" s="12">
        <f t="shared" si="30"/>
        <v>18448904.990939092</v>
      </c>
      <c r="V89" s="15">
        <f t="shared" si="31"/>
        <v>0</v>
      </c>
      <c r="W89" s="89">
        <f t="shared" si="36"/>
        <v>17526459.741392136</v>
      </c>
    </row>
    <row r="90" spans="1:23" x14ac:dyDescent="0.3">
      <c r="A90" s="3" t="s">
        <v>2</v>
      </c>
      <c r="B90" s="3" t="s">
        <v>33</v>
      </c>
      <c r="C90" s="3" t="s">
        <v>124</v>
      </c>
      <c r="D90" s="4">
        <v>0</v>
      </c>
      <c r="E90" s="4">
        <v>58996</v>
      </c>
      <c r="F90" s="5">
        <v>0</v>
      </c>
      <c r="G90" s="5">
        <v>492.163501</v>
      </c>
      <c r="H90" s="4">
        <v>0</v>
      </c>
      <c r="I90" s="21">
        <v>57</v>
      </c>
      <c r="J90" s="25">
        <f t="shared" si="23"/>
        <v>60082504.81381987</v>
      </c>
      <c r="K90" s="12">
        <f t="shared" si="24"/>
        <v>0</v>
      </c>
      <c r="L90" s="13">
        <f t="shared" si="25"/>
        <v>60082504.81381987</v>
      </c>
      <c r="M90" s="84">
        <f t="shared" si="32"/>
        <v>1961877.7082063633</v>
      </c>
      <c r="N90" s="85">
        <f t="shared" si="33"/>
        <v>48066003.851055898</v>
      </c>
      <c r="O90" s="81">
        <f t="shared" si="26"/>
        <v>42057753.369673908</v>
      </c>
      <c r="P90" s="12">
        <f t="shared" si="27"/>
        <v>0</v>
      </c>
      <c r="Q90" s="13">
        <f t="shared" si="28"/>
        <v>42057753.369673908</v>
      </c>
      <c r="R90" s="89">
        <f t="shared" si="34"/>
        <v>33646202.695739128</v>
      </c>
      <c r="S90" s="88">
        <f t="shared" si="35"/>
        <v>1373314.3957444541</v>
      </c>
      <c r="T90" s="14">
        <f t="shared" si="29"/>
        <v>18024751.444145959</v>
      </c>
      <c r="U90" s="12">
        <f t="shared" si="30"/>
        <v>0</v>
      </c>
      <c r="V90" s="15">
        <f t="shared" si="31"/>
        <v>18024751.444145959</v>
      </c>
      <c r="W90" s="89">
        <f t="shared" si="36"/>
        <v>14419801.155316768</v>
      </c>
    </row>
    <row r="91" spans="1:23" x14ac:dyDescent="0.3">
      <c r="A91" s="3" t="s">
        <v>1</v>
      </c>
      <c r="B91" s="3" t="s">
        <v>43</v>
      </c>
      <c r="C91" s="3" t="s">
        <v>125</v>
      </c>
      <c r="D91" s="4">
        <v>20245</v>
      </c>
      <c r="E91" s="4">
        <v>0</v>
      </c>
      <c r="F91" s="5">
        <v>284.44523900000002</v>
      </c>
      <c r="G91" s="5">
        <v>0</v>
      </c>
      <c r="H91" s="4">
        <v>21</v>
      </c>
      <c r="I91" s="21">
        <v>0</v>
      </c>
      <c r="J91" s="25">
        <f t="shared" si="23"/>
        <v>39992320.057339266</v>
      </c>
      <c r="K91" s="12">
        <f t="shared" si="24"/>
        <v>39992320.057339266</v>
      </c>
      <c r="L91" s="13">
        <f t="shared" si="25"/>
        <v>0</v>
      </c>
      <c r="M91" s="84">
        <f t="shared" si="32"/>
        <v>1550722.6144682569</v>
      </c>
      <c r="N91" s="85">
        <f t="shared" si="33"/>
        <v>37992704.054472297</v>
      </c>
      <c r="O91" s="81">
        <f t="shared" si="26"/>
        <v>27994624.040137485</v>
      </c>
      <c r="P91" s="12">
        <f t="shared" si="27"/>
        <v>27994624.040137485</v>
      </c>
      <c r="Q91" s="13">
        <f t="shared" si="28"/>
        <v>0</v>
      </c>
      <c r="R91" s="89">
        <f t="shared" si="34"/>
        <v>26594892.838130608</v>
      </c>
      <c r="S91" s="88">
        <f t="shared" si="35"/>
        <v>1085505.8301277799</v>
      </c>
      <c r="T91" s="14">
        <f t="shared" si="29"/>
        <v>11997696.017201779</v>
      </c>
      <c r="U91" s="12">
        <f t="shared" si="30"/>
        <v>11997696.017201779</v>
      </c>
      <c r="V91" s="15">
        <f t="shared" si="31"/>
        <v>0</v>
      </c>
      <c r="W91" s="89">
        <f t="shared" si="36"/>
        <v>11397811.216341689</v>
      </c>
    </row>
    <row r="92" spans="1:23" x14ac:dyDescent="0.3">
      <c r="A92" s="3" t="s">
        <v>2</v>
      </c>
      <c r="B92" s="3" t="s">
        <v>35</v>
      </c>
      <c r="C92" s="3" t="s">
        <v>126</v>
      </c>
      <c r="D92" s="4">
        <v>0</v>
      </c>
      <c r="E92" s="4">
        <v>72170</v>
      </c>
      <c r="F92" s="5">
        <v>0</v>
      </c>
      <c r="G92" s="5">
        <v>509.36053099999998</v>
      </c>
      <c r="H92" s="4">
        <v>0</v>
      </c>
      <c r="I92" s="21">
        <v>52</v>
      </c>
      <c r="J92" s="25">
        <f t="shared" si="23"/>
        <v>64485797.132687487</v>
      </c>
      <c r="K92" s="12">
        <f t="shared" si="24"/>
        <v>0</v>
      </c>
      <c r="L92" s="13">
        <f t="shared" si="25"/>
        <v>64485797.132687487</v>
      </c>
      <c r="M92" s="84">
        <f t="shared" si="32"/>
        <v>2105658.6818836732</v>
      </c>
      <c r="N92" s="85">
        <f t="shared" si="33"/>
        <v>51588637.706149995</v>
      </c>
      <c r="O92" s="81">
        <f t="shared" si="26"/>
        <v>45140057.992881238</v>
      </c>
      <c r="P92" s="12">
        <f t="shared" si="27"/>
        <v>0</v>
      </c>
      <c r="Q92" s="13">
        <f t="shared" si="28"/>
        <v>45140057.992881238</v>
      </c>
      <c r="R92" s="89">
        <f t="shared" si="34"/>
        <v>36112046.394304991</v>
      </c>
      <c r="S92" s="88">
        <f t="shared" si="35"/>
        <v>1473961.077318571</v>
      </c>
      <c r="T92" s="14">
        <f t="shared" si="29"/>
        <v>19345739.139806245</v>
      </c>
      <c r="U92" s="12">
        <f t="shared" si="30"/>
        <v>0</v>
      </c>
      <c r="V92" s="15">
        <f t="shared" si="31"/>
        <v>19345739.139806245</v>
      </c>
      <c r="W92" s="89">
        <f t="shared" si="36"/>
        <v>15476591.311844997</v>
      </c>
    </row>
    <row r="93" spans="1:23" x14ac:dyDescent="0.3">
      <c r="A93" s="3" t="s">
        <v>1</v>
      </c>
      <c r="B93" s="3" t="s">
        <v>43</v>
      </c>
      <c r="C93" s="3" t="s">
        <v>127</v>
      </c>
      <c r="D93" s="4">
        <v>25425</v>
      </c>
      <c r="E93" s="4">
        <v>0</v>
      </c>
      <c r="F93" s="5">
        <v>207.65027699999999</v>
      </c>
      <c r="G93" s="5">
        <v>0</v>
      </c>
      <c r="H93" s="4">
        <v>28</v>
      </c>
      <c r="I93" s="21">
        <v>0</v>
      </c>
      <c r="J93" s="25">
        <f t="shared" si="23"/>
        <v>49328249.762857616</v>
      </c>
      <c r="K93" s="12">
        <f t="shared" si="24"/>
        <v>49328249.762857616</v>
      </c>
      <c r="L93" s="13">
        <f t="shared" si="25"/>
        <v>0</v>
      </c>
      <c r="M93" s="84">
        <f t="shared" si="32"/>
        <v>1912728.0520291727</v>
      </c>
      <c r="N93" s="85">
        <f t="shared" si="33"/>
        <v>46861837.274714731</v>
      </c>
      <c r="O93" s="81">
        <f t="shared" si="26"/>
        <v>34529774.834000327</v>
      </c>
      <c r="P93" s="12">
        <f t="shared" si="27"/>
        <v>34529774.834000327</v>
      </c>
      <c r="Q93" s="13">
        <f t="shared" si="28"/>
        <v>0</v>
      </c>
      <c r="R93" s="89">
        <f t="shared" si="34"/>
        <v>32803286.092300307</v>
      </c>
      <c r="S93" s="88">
        <f t="shared" si="35"/>
        <v>1338909.6364204206</v>
      </c>
      <c r="T93" s="14">
        <f t="shared" si="29"/>
        <v>14798474.928857284</v>
      </c>
      <c r="U93" s="12">
        <f t="shared" si="30"/>
        <v>14798474.928857284</v>
      </c>
      <c r="V93" s="15">
        <f t="shared" si="31"/>
        <v>0</v>
      </c>
      <c r="W93" s="89">
        <f t="shared" si="36"/>
        <v>14058551.182414418</v>
      </c>
    </row>
    <row r="94" spans="1:23" x14ac:dyDescent="0.3">
      <c r="A94" s="3" t="s">
        <v>1</v>
      </c>
      <c r="B94" s="3" t="s">
        <v>46</v>
      </c>
      <c r="C94" s="3" t="s">
        <v>128</v>
      </c>
      <c r="D94" s="4">
        <v>68828</v>
      </c>
      <c r="E94" s="4">
        <v>0</v>
      </c>
      <c r="F94" s="5">
        <v>615.45544900000004</v>
      </c>
      <c r="G94" s="5">
        <v>0</v>
      </c>
      <c r="H94" s="4">
        <v>39</v>
      </c>
      <c r="I94" s="21">
        <v>0</v>
      </c>
      <c r="J94" s="25">
        <f t="shared" si="23"/>
        <v>99132303.788244218</v>
      </c>
      <c r="K94" s="12">
        <f t="shared" si="24"/>
        <v>99132303.788244218</v>
      </c>
      <c r="L94" s="13">
        <f t="shared" si="25"/>
        <v>0</v>
      </c>
      <c r="M94" s="84">
        <f t="shared" si="32"/>
        <v>3843905.6570951836</v>
      </c>
      <c r="N94" s="85">
        <f t="shared" si="33"/>
        <v>94175688.598831996</v>
      </c>
      <c r="O94" s="81">
        <f t="shared" si="26"/>
        <v>69392612.651770949</v>
      </c>
      <c r="P94" s="12">
        <f t="shared" si="27"/>
        <v>69392612.651770949</v>
      </c>
      <c r="Q94" s="13">
        <f t="shared" si="28"/>
        <v>0</v>
      </c>
      <c r="R94" s="89">
        <f t="shared" si="34"/>
        <v>65922982.019182399</v>
      </c>
      <c r="S94" s="88">
        <f t="shared" si="35"/>
        <v>2690733.9599666283</v>
      </c>
      <c r="T94" s="14">
        <f t="shared" si="29"/>
        <v>29739691.136473265</v>
      </c>
      <c r="U94" s="12">
        <f t="shared" si="30"/>
        <v>29739691.136473265</v>
      </c>
      <c r="V94" s="15">
        <f t="shared" si="31"/>
        <v>0</v>
      </c>
      <c r="W94" s="89">
        <f t="shared" si="36"/>
        <v>28252706.579649601</v>
      </c>
    </row>
    <row r="95" spans="1:23" x14ac:dyDescent="0.3">
      <c r="A95" s="3" t="s">
        <v>2</v>
      </c>
      <c r="B95" s="3" t="s">
        <v>36</v>
      </c>
      <c r="C95" s="3" t="s">
        <v>129</v>
      </c>
      <c r="D95" s="4">
        <v>0</v>
      </c>
      <c r="E95" s="4">
        <v>28961</v>
      </c>
      <c r="F95" s="5">
        <v>0</v>
      </c>
      <c r="G95" s="5">
        <v>530.68330600000002</v>
      </c>
      <c r="H95" s="4">
        <v>0</v>
      </c>
      <c r="I95" s="21">
        <v>50</v>
      </c>
      <c r="J95" s="25">
        <f t="shared" si="23"/>
        <v>42228988.745516688</v>
      </c>
      <c r="K95" s="12">
        <f t="shared" si="24"/>
        <v>0</v>
      </c>
      <c r="L95" s="13">
        <f t="shared" si="25"/>
        <v>42228988.745516688</v>
      </c>
      <c r="M95" s="84">
        <f t="shared" si="32"/>
        <v>1378905.754955647</v>
      </c>
      <c r="N95" s="85">
        <f t="shared" si="33"/>
        <v>33783190.99641335</v>
      </c>
      <c r="O95" s="81">
        <f t="shared" si="26"/>
        <v>29560292.121861678</v>
      </c>
      <c r="P95" s="12">
        <f t="shared" si="27"/>
        <v>0</v>
      </c>
      <c r="Q95" s="13">
        <f t="shared" si="28"/>
        <v>29560292.121861678</v>
      </c>
      <c r="R95" s="89">
        <f t="shared" si="34"/>
        <v>23648233.697489344</v>
      </c>
      <c r="S95" s="88">
        <f t="shared" si="35"/>
        <v>965234.02846895275</v>
      </c>
      <c r="T95" s="14">
        <f t="shared" si="29"/>
        <v>12668696.623655006</v>
      </c>
      <c r="U95" s="12">
        <f t="shared" si="30"/>
        <v>0</v>
      </c>
      <c r="V95" s="15">
        <f t="shared" si="31"/>
        <v>12668696.623655006</v>
      </c>
      <c r="W95" s="89">
        <f t="shared" si="36"/>
        <v>10134957.298924007</v>
      </c>
    </row>
    <row r="96" spans="1:23" x14ac:dyDescent="0.3">
      <c r="A96" s="3" t="s">
        <v>2</v>
      </c>
      <c r="B96" s="3" t="s">
        <v>44</v>
      </c>
      <c r="C96" s="3" t="s">
        <v>130</v>
      </c>
      <c r="D96" s="4">
        <v>0</v>
      </c>
      <c r="E96" s="4">
        <v>26102</v>
      </c>
      <c r="F96" s="5">
        <v>0</v>
      </c>
      <c r="G96" s="5">
        <v>993.70781899999997</v>
      </c>
      <c r="H96" s="4">
        <v>0</v>
      </c>
      <c r="I96" s="21">
        <v>34</v>
      </c>
      <c r="J96" s="25">
        <f t="shared" si="23"/>
        <v>37510288.635215938</v>
      </c>
      <c r="K96" s="12">
        <f t="shared" si="24"/>
        <v>0</v>
      </c>
      <c r="L96" s="13">
        <f t="shared" si="25"/>
        <v>37510288.635215938</v>
      </c>
      <c r="M96" s="84">
        <f t="shared" si="32"/>
        <v>1224825.7513539898</v>
      </c>
      <c r="N96" s="85">
        <f t="shared" si="33"/>
        <v>30008230.908172753</v>
      </c>
      <c r="O96" s="81">
        <f t="shared" si="26"/>
        <v>26257202.044651154</v>
      </c>
      <c r="P96" s="12">
        <f t="shared" si="27"/>
        <v>0</v>
      </c>
      <c r="Q96" s="13">
        <f t="shared" si="28"/>
        <v>26257202.044651154</v>
      </c>
      <c r="R96" s="89">
        <f t="shared" si="34"/>
        <v>21005761.635720924</v>
      </c>
      <c r="S96" s="88">
        <f t="shared" si="35"/>
        <v>857378.0259477928</v>
      </c>
      <c r="T96" s="14">
        <f t="shared" si="29"/>
        <v>11253086.590564782</v>
      </c>
      <c r="U96" s="12">
        <f t="shared" si="30"/>
        <v>0</v>
      </c>
      <c r="V96" s="15">
        <f t="shared" si="31"/>
        <v>11253086.590564782</v>
      </c>
      <c r="W96" s="89">
        <f t="shared" si="36"/>
        <v>9002469.2724518254</v>
      </c>
    </row>
    <row r="97" spans="1:23" x14ac:dyDescent="0.3">
      <c r="A97" s="3" t="s">
        <v>2</v>
      </c>
      <c r="B97" s="3" t="s">
        <v>33</v>
      </c>
      <c r="C97" s="3" t="s">
        <v>131</v>
      </c>
      <c r="D97" s="4">
        <v>0</v>
      </c>
      <c r="E97" s="4">
        <v>27367</v>
      </c>
      <c r="F97" s="5">
        <v>0</v>
      </c>
      <c r="G97" s="5">
        <v>108.643711</v>
      </c>
      <c r="H97" s="4">
        <v>0</v>
      </c>
      <c r="I97" s="21">
        <v>16</v>
      </c>
      <c r="J97" s="25">
        <f t="shared" si="23"/>
        <v>21986592.324627087</v>
      </c>
      <c r="K97" s="12">
        <f t="shared" si="24"/>
        <v>0</v>
      </c>
      <c r="L97" s="13">
        <f t="shared" si="25"/>
        <v>21986592.324627087</v>
      </c>
      <c r="M97" s="84">
        <f t="shared" si="32"/>
        <v>717929.5452939457</v>
      </c>
      <c r="N97" s="85">
        <f t="shared" si="33"/>
        <v>17589273.859701671</v>
      </c>
      <c r="O97" s="81">
        <f t="shared" si="26"/>
        <v>15390614.627238959</v>
      </c>
      <c r="P97" s="12">
        <f t="shared" si="27"/>
        <v>0</v>
      </c>
      <c r="Q97" s="13">
        <f t="shared" si="28"/>
        <v>15390614.627238959</v>
      </c>
      <c r="R97" s="89">
        <f t="shared" si="34"/>
        <v>12312491.701791167</v>
      </c>
      <c r="S97" s="88">
        <f t="shared" si="35"/>
        <v>502550.68170576193</v>
      </c>
      <c r="T97" s="14">
        <f t="shared" si="29"/>
        <v>6595977.6973881256</v>
      </c>
      <c r="U97" s="12">
        <f t="shared" si="30"/>
        <v>0</v>
      </c>
      <c r="V97" s="15">
        <f t="shared" si="31"/>
        <v>6595977.6973881256</v>
      </c>
      <c r="W97" s="89">
        <f t="shared" si="36"/>
        <v>5276782.1579105007</v>
      </c>
    </row>
    <row r="98" spans="1:23" x14ac:dyDescent="0.3">
      <c r="A98" s="3" t="s">
        <v>2</v>
      </c>
      <c r="B98" s="3" t="s">
        <v>33</v>
      </c>
      <c r="C98" s="3" t="s">
        <v>132</v>
      </c>
      <c r="D98" s="4">
        <v>0</v>
      </c>
      <c r="E98" s="4">
        <v>64347</v>
      </c>
      <c r="F98" s="5">
        <v>0</v>
      </c>
      <c r="G98" s="5">
        <v>278.56520599999999</v>
      </c>
      <c r="H98" s="4">
        <v>0</v>
      </c>
      <c r="I98" s="21">
        <v>39</v>
      </c>
      <c r="J98" s="25">
        <f t="shared" si="23"/>
        <v>52538526.334549166</v>
      </c>
      <c r="K98" s="12">
        <f t="shared" si="24"/>
        <v>0</v>
      </c>
      <c r="L98" s="13">
        <f t="shared" si="25"/>
        <v>52538526.334549166</v>
      </c>
      <c r="M98" s="84">
        <f t="shared" si="32"/>
        <v>1715543.7170465034</v>
      </c>
      <c r="N98" s="85">
        <f t="shared" si="33"/>
        <v>42030821.067639336</v>
      </c>
      <c r="O98" s="81">
        <f t="shared" si="26"/>
        <v>36776968.434184417</v>
      </c>
      <c r="P98" s="12">
        <f t="shared" si="27"/>
        <v>0</v>
      </c>
      <c r="Q98" s="13">
        <f t="shared" si="28"/>
        <v>36776968.434184417</v>
      </c>
      <c r="R98" s="89">
        <f t="shared" si="34"/>
        <v>29421574.747347534</v>
      </c>
      <c r="S98" s="88">
        <f t="shared" si="35"/>
        <v>1200880.6019325524</v>
      </c>
      <c r="T98" s="14">
        <f t="shared" si="29"/>
        <v>15761557.900364749</v>
      </c>
      <c r="U98" s="12">
        <f t="shared" si="30"/>
        <v>0</v>
      </c>
      <c r="V98" s="15">
        <f t="shared" si="31"/>
        <v>15761557.900364749</v>
      </c>
      <c r="W98" s="89">
        <f t="shared" si="36"/>
        <v>12609246.3202918</v>
      </c>
    </row>
    <row r="99" spans="1:23" x14ac:dyDescent="0.3">
      <c r="A99" s="3" t="s">
        <v>2</v>
      </c>
      <c r="B99" s="3" t="s">
        <v>44</v>
      </c>
      <c r="C99" s="3" t="s">
        <v>133</v>
      </c>
      <c r="D99" s="4">
        <v>0</v>
      </c>
      <c r="E99" s="4">
        <v>32912</v>
      </c>
      <c r="F99" s="5">
        <v>0</v>
      </c>
      <c r="G99" s="5">
        <v>832.51018299999998</v>
      </c>
      <c r="H99" s="4">
        <v>0</v>
      </c>
      <c r="I99" s="21">
        <v>26</v>
      </c>
      <c r="J99" s="25">
        <f t="shared" si="23"/>
        <v>35778115.021184891</v>
      </c>
      <c r="K99" s="12">
        <f t="shared" si="24"/>
        <v>0</v>
      </c>
      <c r="L99" s="13">
        <f t="shared" si="25"/>
        <v>35778115.021184891</v>
      </c>
      <c r="M99" s="84">
        <f t="shared" si="32"/>
        <v>1168264.9802835884</v>
      </c>
      <c r="N99" s="85">
        <f t="shared" si="33"/>
        <v>28622492.016947914</v>
      </c>
      <c r="O99" s="81">
        <f t="shared" si="26"/>
        <v>25044680.514829423</v>
      </c>
      <c r="P99" s="12">
        <f t="shared" si="27"/>
        <v>0</v>
      </c>
      <c r="Q99" s="13">
        <f t="shared" si="28"/>
        <v>25044680.514829423</v>
      </c>
      <c r="R99" s="89">
        <f t="shared" si="34"/>
        <v>20035744.411863539</v>
      </c>
      <c r="S99" s="88">
        <f t="shared" si="35"/>
        <v>817785.48619851179</v>
      </c>
      <c r="T99" s="14">
        <f t="shared" si="29"/>
        <v>10733434.506355466</v>
      </c>
      <c r="U99" s="12">
        <f t="shared" si="30"/>
        <v>0</v>
      </c>
      <c r="V99" s="15">
        <f t="shared" si="31"/>
        <v>10733434.506355466</v>
      </c>
      <c r="W99" s="89">
        <f t="shared" si="36"/>
        <v>8586747.6050843727</v>
      </c>
    </row>
    <row r="100" spans="1:23" x14ac:dyDescent="0.3">
      <c r="A100" s="3" t="s">
        <v>1</v>
      </c>
      <c r="B100" s="3" t="s">
        <v>45</v>
      </c>
      <c r="C100" s="3" t="s">
        <v>134</v>
      </c>
      <c r="D100" s="4">
        <v>55051</v>
      </c>
      <c r="E100" s="4">
        <v>0</v>
      </c>
      <c r="F100" s="5">
        <v>761.46001899999999</v>
      </c>
      <c r="G100" s="5">
        <v>0</v>
      </c>
      <c r="H100" s="4">
        <v>37</v>
      </c>
      <c r="I100" s="21">
        <v>0</v>
      </c>
      <c r="J100" s="25">
        <f t="shared" si="23"/>
        <v>89277145.325154543</v>
      </c>
      <c r="K100" s="12">
        <f t="shared" si="24"/>
        <v>89277145.325154543</v>
      </c>
      <c r="L100" s="13">
        <f t="shared" si="25"/>
        <v>0</v>
      </c>
      <c r="M100" s="84">
        <f t="shared" si="32"/>
        <v>3461766.8595468085</v>
      </c>
      <c r="N100" s="85">
        <f t="shared" si="33"/>
        <v>84813288.05889681</v>
      </c>
      <c r="O100" s="81">
        <f t="shared" si="26"/>
        <v>62494001.727608174</v>
      </c>
      <c r="P100" s="12">
        <f t="shared" si="27"/>
        <v>62494001.727608174</v>
      </c>
      <c r="Q100" s="13">
        <f t="shared" si="28"/>
        <v>0</v>
      </c>
      <c r="R100" s="89">
        <f t="shared" si="34"/>
        <v>59369301.641227759</v>
      </c>
      <c r="S100" s="88">
        <f t="shared" si="35"/>
        <v>2423236.8016827656</v>
      </c>
      <c r="T100" s="14">
        <f t="shared" si="29"/>
        <v>26783143.597546361</v>
      </c>
      <c r="U100" s="12">
        <f t="shared" si="30"/>
        <v>26783143.597546361</v>
      </c>
      <c r="V100" s="15">
        <f t="shared" si="31"/>
        <v>0</v>
      </c>
      <c r="W100" s="89">
        <f t="shared" si="36"/>
        <v>25443986.417669043</v>
      </c>
    </row>
    <row r="101" spans="1:23" x14ac:dyDescent="0.3">
      <c r="A101" s="3" t="s">
        <v>2</v>
      </c>
      <c r="B101" s="3" t="s">
        <v>33</v>
      </c>
      <c r="C101" s="3" t="s">
        <v>135</v>
      </c>
      <c r="D101" s="4">
        <v>0</v>
      </c>
      <c r="E101" s="4">
        <v>24026</v>
      </c>
      <c r="F101" s="5">
        <v>0</v>
      </c>
      <c r="G101" s="5">
        <v>518.01254900000004</v>
      </c>
      <c r="H101" s="4">
        <v>0</v>
      </c>
      <c r="I101" s="21">
        <v>32</v>
      </c>
      <c r="J101" s="25">
        <f t="shared" si="23"/>
        <v>31340646.197959393</v>
      </c>
      <c r="K101" s="12">
        <f t="shared" si="24"/>
        <v>0</v>
      </c>
      <c r="L101" s="13">
        <f t="shared" si="25"/>
        <v>31340646.197959393</v>
      </c>
      <c r="M101" s="84">
        <f t="shared" si="32"/>
        <v>1023368.0391170414</v>
      </c>
      <c r="N101" s="85">
        <f t="shared" si="33"/>
        <v>25072516.958367515</v>
      </c>
      <c r="O101" s="81">
        <f t="shared" si="26"/>
        <v>21938452.338571575</v>
      </c>
      <c r="P101" s="12">
        <f t="shared" si="27"/>
        <v>0</v>
      </c>
      <c r="Q101" s="13">
        <f t="shared" si="28"/>
        <v>21938452.338571575</v>
      </c>
      <c r="R101" s="89">
        <f t="shared" si="34"/>
        <v>17550761.870857261</v>
      </c>
      <c r="S101" s="88">
        <f t="shared" si="35"/>
        <v>716357.62738192908</v>
      </c>
      <c r="T101" s="14">
        <f t="shared" si="29"/>
        <v>9402193.8593878169</v>
      </c>
      <c r="U101" s="12">
        <f t="shared" si="30"/>
        <v>0</v>
      </c>
      <c r="V101" s="15">
        <f t="shared" si="31"/>
        <v>9402193.8593878169</v>
      </c>
      <c r="W101" s="89">
        <f t="shared" si="36"/>
        <v>7521755.0875102542</v>
      </c>
    </row>
    <row r="102" spans="1:23" x14ac:dyDescent="0.3">
      <c r="A102" s="3" t="s">
        <v>1</v>
      </c>
      <c r="B102" s="3" t="s">
        <v>43</v>
      </c>
      <c r="C102" s="3" t="s">
        <v>136</v>
      </c>
      <c r="D102" s="4">
        <v>21776</v>
      </c>
      <c r="E102" s="4">
        <v>0</v>
      </c>
      <c r="F102" s="5">
        <v>232.32167999999999</v>
      </c>
      <c r="G102" s="5">
        <v>0</v>
      </c>
      <c r="H102" s="4">
        <v>24</v>
      </c>
      <c r="I102" s="21">
        <v>0</v>
      </c>
      <c r="J102" s="25">
        <f t="shared" si="23"/>
        <v>43161044.510101572</v>
      </c>
      <c r="K102" s="12">
        <f t="shared" si="24"/>
        <v>43161044.510101572</v>
      </c>
      <c r="L102" s="13">
        <f t="shared" si="25"/>
        <v>0</v>
      </c>
      <c r="M102" s="84">
        <f t="shared" si="32"/>
        <v>1673591.5218202649</v>
      </c>
      <c r="N102" s="85">
        <f t="shared" si="33"/>
        <v>41002992.284596488</v>
      </c>
      <c r="O102" s="81">
        <f t="shared" si="26"/>
        <v>30212731.157071099</v>
      </c>
      <c r="P102" s="12">
        <f t="shared" si="27"/>
        <v>30212731.157071099</v>
      </c>
      <c r="Q102" s="13">
        <f t="shared" si="28"/>
        <v>0</v>
      </c>
      <c r="R102" s="89">
        <f t="shared" si="34"/>
        <v>28702094.599217542</v>
      </c>
      <c r="S102" s="88">
        <f t="shared" si="35"/>
        <v>1171514.0652741853</v>
      </c>
      <c r="T102" s="14">
        <f t="shared" si="29"/>
        <v>12948313.353030471</v>
      </c>
      <c r="U102" s="12">
        <f t="shared" si="30"/>
        <v>12948313.353030471</v>
      </c>
      <c r="V102" s="15">
        <f t="shared" si="31"/>
        <v>0</v>
      </c>
      <c r="W102" s="89">
        <f t="shared" si="36"/>
        <v>12300897.685378946</v>
      </c>
    </row>
    <row r="103" spans="1:23" x14ac:dyDescent="0.3">
      <c r="A103" s="3" t="s">
        <v>2</v>
      </c>
      <c r="B103" s="3" t="s">
        <v>39</v>
      </c>
      <c r="C103" s="3" t="s">
        <v>137</v>
      </c>
      <c r="D103" s="4">
        <v>0</v>
      </c>
      <c r="E103" s="4">
        <v>68285</v>
      </c>
      <c r="F103" s="5">
        <v>0</v>
      </c>
      <c r="G103" s="5">
        <v>383.184617</v>
      </c>
      <c r="H103" s="4">
        <v>0</v>
      </c>
      <c r="I103" s="21">
        <v>45</v>
      </c>
      <c r="J103" s="25">
        <f t="shared" si="23"/>
        <v>58198879.232126921</v>
      </c>
      <c r="K103" s="12">
        <f t="shared" si="24"/>
        <v>0</v>
      </c>
      <c r="L103" s="13">
        <f t="shared" si="25"/>
        <v>58198879.232126921</v>
      </c>
      <c r="M103" s="84">
        <f t="shared" si="32"/>
        <v>1900371.5667633282</v>
      </c>
      <c r="N103" s="85">
        <f t="shared" si="33"/>
        <v>46559103.385701537</v>
      </c>
      <c r="O103" s="81">
        <f t="shared" si="26"/>
        <v>40739215.462488845</v>
      </c>
      <c r="P103" s="12">
        <f t="shared" si="27"/>
        <v>0</v>
      </c>
      <c r="Q103" s="13">
        <f t="shared" si="28"/>
        <v>40739215.462488845</v>
      </c>
      <c r="R103" s="89">
        <f t="shared" si="34"/>
        <v>32591372.369991079</v>
      </c>
      <c r="S103" s="88">
        <f t="shared" si="35"/>
        <v>1330260.0967343298</v>
      </c>
      <c r="T103" s="14">
        <f t="shared" si="29"/>
        <v>17459663.769638076</v>
      </c>
      <c r="U103" s="12">
        <f t="shared" si="30"/>
        <v>0</v>
      </c>
      <c r="V103" s="15">
        <f t="shared" si="31"/>
        <v>17459663.769638076</v>
      </c>
      <c r="W103" s="89">
        <f t="shared" si="36"/>
        <v>13967731.015710462</v>
      </c>
    </row>
    <row r="104" spans="1:23" x14ac:dyDescent="0.3">
      <c r="A104" s="3" t="s">
        <v>1</v>
      </c>
      <c r="B104" s="3" t="s">
        <v>46</v>
      </c>
      <c r="C104" s="3" t="s">
        <v>138</v>
      </c>
      <c r="D104" s="4">
        <v>26521</v>
      </c>
      <c r="E104" s="4">
        <v>0</v>
      </c>
      <c r="F104" s="5">
        <v>76.846204999999998</v>
      </c>
      <c r="G104" s="5">
        <v>0</v>
      </c>
      <c r="H104" s="4">
        <v>9</v>
      </c>
      <c r="I104" s="21">
        <v>0</v>
      </c>
      <c r="J104" s="25">
        <f t="shared" si="23"/>
        <v>29786549.701339439</v>
      </c>
      <c r="K104" s="12">
        <f t="shared" si="24"/>
        <v>29786549.701339439</v>
      </c>
      <c r="L104" s="13">
        <f t="shared" si="25"/>
        <v>0</v>
      </c>
      <c r="M104" s="84">
        <f t="shared" si="32"/>
        <v>1154988.661888672</v>
      </c>
      <c r="N104" s="85">
        <f t="shared" si="33"/>
        <v>28297222.216272466</v>
      </c>
      <c r="O104" s="81">
        <f t="shared" si="26"/>
        <v>20850584.790937606</v>
      </c>
      <c r="P104" s="12">
        <f t="shared" si="27"/>
        <v>20850584.790937606</v>
      </c>
      <c r="Q104" s="13">
        <f t="shared" si="28"/>
        <v>0</v>
      </c>
      <c r="R104" s="89">
        <f t="shared" si="34"/>
        <v>19808055.551390726</v>
      </c>
      <c r="S104" s="88">
        <f t="shared" si="35"/>
        <v>808492.0633220704</v>
      </c>
      <c r="T104" s="14">
        <f t="shared" si="29"/>
        <v>8935964.9104018304</v>
      </c>
      <c r="U104" s="12">
        <f t="shared" si="30"/>
        <v>8935964.9104018304</v>
      </c>
      <c r="V104" s="15">
        <f t="shared" si="31"/>
        <v>0</v>
      </c>
      <c r="W104" s="89">
        <f t="shared" si="36"/>
        <v>8489166.6648817379</v>
      </c>
    </row>
    <row r="105" spans="1:23" x14ac:dyDescent="0.3">
      <c r="A105" s="3" t="s">
        <v>1</v>
      </c>
      <c r="B105" s="3" t="s">
        <v>41</v>
      </c>
      <c r="C105" s="3" t="s">
        <v>139</v>
      </c>
      <c r="D105" s="4">
        <v>89095</v>
      </c>
      <c r="E105" s="4">
        <v>0</v>
      </c>
      <c r="F105" s="5">
        <v>756.24814300000003</v>
      </c>
      <c r="G105" s="5">
        <v>0</v>
      </c>
      <c r="H105" s="4">
        <v>38</v>
      </c>
      <c r="I105" s="21">
        <v>0</v>
      </c>
      <c r="J105" s="25">
        <f t="shared" si="23"/>
        <v>115690030.47683743</v>
      </c>
      <c r="K105" s="12">
        <f t="shared" si="24"/>
        <v>115690030.47683743</v>
      </c>
      <c r="L105" s="13">
        <f t="shared" si="25"/>
        <v>0</v>
      </c>
      <c r="M105" s="84">
        <f t="shared" si="32"/>
        <v>4485939.9572651247</v>
      </c>
      <c r="N105" s="85">
        <f t="shared" si="33"/>
        <v>109905528.95299555</v>
      </c>
      <c r="O105" s="81">
        <f t="shared" si="26"/>
        <v>80983021.33378619</v>
      </c>
      <c r="P105" s="12">
        <f t="shared" si="27"/>
        <v>80983021.33378619</v>
      </c>
      <c r="Q105" s="13">
        <f t="shared" si="28"/>
        <v>0</v>
      </c>
      <c r="R105" s="89">
        <f t="shared" si="34"/>
        <v>76933870.267096877</v>
      </c>
      <c r="S105" s="88">
        <f t="shared" si="35"/>
        <v>3140157.9700855869</v>
      </c>
      <c r="T105" s="14">
        <f t="shared" si="29"/>
        <v>34707009.143051229</v>
      </c>
      <c r="U105" s="12">
        <f t="shared" si="30"/>
        <v>34707009.143051229</v>
      </c>
      <c r="V105" s="15">
        <f t="shared" si="31"/>
        <v>0</v>
      </c>
      <c r="W105" s="89">
        <f t="shared" si="36"/>
        <v>32971658.685898665</v>
      </c>
    </row>
    <row r="106" spans="1:23" x14ac:dyDescent="0.3">
      <c r="A106" s="3" t="s">
        <v>1</v>
      </c>
      <c r="B106" s="3" t="s">
        <v>38</v>
      </c>
      <c r="C106" s="3" t="s">
        <v>140</v>
      </c>
      <c r="D106" s="4">
        <v>12867</v>
      </c>
      <c r="E106" s="4">
        <v>0</v>
      </c>
      <c r="F106" s="5">
        <v>62.585334000000003</v>
      </c>
      <c r="G106" s="5">
        <v>0</v>
      </c>
      <c r="H106" s="4">
        <v>8</v>
      </c>
      <c r="I106" s="21">
        <v>0</v>
      </c>
      <c r="J106" s="25">
        <f t="shared" si="23"/>
        <v>18350415.870336454</v>
      </c>
      <c r="K106" s="12">
        <f t="shared" si="24"/>
        <v>18350415.870336454</v>
      </c>
      <c r="L106" s="13">
        <f t="shared" si="25"/>
        <v>0</v>
      </c>
      <c r="M106" s="84">
        <f t="shared" si="32"/>
        <v>711546.73782937275</v>
      </c>
      <c r="N106" s="85">
        <f t="shared" si="33"/>
        <v>17432895.076819632</v>
      </c>
      <c r="O106" s="81">
        <f t="shared" si="26"/>
        <v>12845291.109235518</v>
      </c>
      <c r="P106" s="12">
        <f t="shared" si="27"/>
        <v>12845291.109235518</v>
      </c>
      <c r="Q106" s="13">
        <f t="shared" si="28"/>
        <v>0</v>
      </c>
      <c r="R106" s="89">
        <f t="shared" si="34"/>
        <v>12203026.55377374</v>
      </c>
      <c r="S106" s="88">
        <f t="shared" si="35"/>
        <v>498082.71648056083</v>
      </c>
      <c r="T106" s="14">
        <f t="shared" si="29"/>
        <v>5505124.7611009357</v>
      </c>
      <c r="U106" s="12">
        <f t="shared" si="30"/>
        <v>5505124.7611009357</v>
      </c>
      <c r="V106" s="15">
        <f t="shared" si="31"/>
        <v>0</v>
      </c>
      <c r="W106" s="89">
        <f t="shared" si="36"/>
        <v>5229868.5230458891</v>
      </c>
    </row>
    <row r="107" spans="1:23" x14ac:dyDescent="0.3">
      <c r="A107" s="3" t="s">
        <v>2</v>
      </c>
      <c r="B107" s="3" t="s">
        <v>44</v>
      </c>
      <c r="C107" s="3" t="s">
        <v>141</v>
      </c>
      <c r="D107" s="4">
        <v>0</v>
      </c>
      <c r="E107" s="4">
        <v>40660</v>
      </c>
      <c r="F107" s="5">
        <v>0</v>
      </c>
      <c r="G107" s="5">
        <v>448.60449799999998</v>
      </c>
      <c r="H107" s="4">
        <v>0</v>
      </c>
      <c r="I107" s="21">
        <v>55</v>
      </c>
      <c r="J107" s="25">
        <f t="shared" si="23"/>
        <v>49639919.170925744</v>
      </c>
      <c r="K107" s="12">
        <f t="shared" si="24"/>
        <v>0</v>
      </c>
      <c r="L107" s="13">
        <f t="shared" si="25"/>
        <v>49639919.170925744</v>
      </c>
      <c r="M107" s="84">
        <f t="shared" si="32"/>
        <v>1620895.3198669632</v>
      </c>
      <c r="N107" s="85">
        <f t="shared" si="33"/>
        <v>39711935.336740598</v>
      </c>
      <c r="O107" s="81">
        <f t="shared" si="26"/>
        <v>34747943.419648021</v>
      </c>
      <c r="P107" s="12">
        <f t="shared" si="27"/>
        <v>0</v>
      </c>
      <c r="Q107" s="13">
        <f t="shared" si="28"/>
        <v>34747943.419648021</v>
      </c>
      <c r="R107" s="89">
        <f t="shared" si="34"/>
        <v>27798354.735718418</v>
      </c>
      <c r="S107" s="88">
        <f t="shared" si="35"/>
        <v>1134626.7239068742</v>
      </c>
      <c r="T107" s="14">
        <f t="shared" si="29"/>
        <v>14891975.751277722</v>
      </c>
      <c r="U107" s="12">
        <f t="shared" si="30"/>
        <v>0</v>
      </c>
      <c r="V107" s="15">
        <f t="shared" si="31"/>
        <v>14891975.751277722</v>
      </c>
      <c r="W107" s="89">
        <f t="shared" si="36"/>
        <v>11913580.601022178</v>
      </c>
    </row>
    <row r="108" spans="1:23" x14ac:dyDescent="0.3">
      <c r="A108" s="3" t="s">
        <v>2</v>
      </c>
      <c r="B108" s="3" t="s">
        <v>39</v>
      </c>
      <c r="C108" s="3" t="s">
        <v>142</v>
      </c>
      <c r="D108" s="4">
        <v>0</v>
      </c>
      <c r="E108" s="4">
        <v>16497</v>
      </c>
      <c r="F108" s="5">
        <v>0</v>
      </c>
      <c r="G108" s="5">
        <v>147.57952299999999</v>
      </c>
      <c r="H108" s="4">
        <v>0</v>
      </c>
      <c r="I108" s="21">
        <v>11</v>
      </c>
      <c r="J108" s="25">
        <f t="shared" si="23"/>
        <v>14606615.402062275</v>
      </c>
      <c r="K108" s="12">
        <f t="shared" si="24"/>
        <v>0</v>
      </c>
      <c r="L108" s="13">
        <f t="shared" si="25"/>
        <v>14606615.402062275</v>
      </c>
      <c r="M108" s="84">
        <f t="shared" si="32"/>
        <v>476950.70700611506</v>
      </c>
      <c r="N108" s="85">
        <f t="shared" si="33"/>
        <v>11685292.32164982</v>
      </c>
      <c r="O108" s="81">
        <f t="shared" si="26"/>
        <v>10224630.781443592</v>
      </c>
      <c r="P108" s="12">
        <f t="shared" si="27"/>
        <v>0</v>
      </c>
      <c r="Q108" s="13">
        <f t="shared" si="28"/>
        <v>10224630.781443592</v>
      </c>
      <c r="R108" s="89">
        <f t="shared" si="34"/>
        <v>8179704.6251548743</v>
      </c>
      <c r="S108" s="88">
        <f t="shared" si="35"/>
        <v>333865.49490428058</v>
      </c>
      <c r="T108" s="14">
        <f t="shared" si="29"/>
        <v>4381984.6206186824</v>
      </c>
      <c r="U108" s="12">
        <f t="shared" si="30"/>
        <v>0</v>
      </c>
      <c r="V108" s="15">
        <f t="shared" si="31"/>
        <v>4381984.6206186824</v>
      </c>
      <c r="W108" s="89">
        <f t="shared" si="36"/>
        <v>3505587.6964949463</v>
      </c>
    </row>
    <row r="109" spans="1:23" x14ac:dyDescent="0.3">
      <c r="A109" s="3" t="s">
        <v>1</v>
      </c>
      <c r="B109" s="3" t="s">
        <v>38</v>
      </c>
      <c r="C109" s="3" t="s">
        <v>143</v>
      </c>
      <c r="D109" s="4">
        <v>12252</v>
      </c>
      <c r="E109" s="4">
        <v>0</v>
      </c>
      <c r="F109" s="5">
        <v>154.92520200000001</v>
      </c>
      <c r="G109" s="5">
        <v>0</v>
      </c>
      <c r="H109" s="4">
        <v>12</v>
      </c>
      <c r="I109" s="21">
        <v>0</v>
      </c>
      <c r="J109" s="25">
        <f t="shared" ref="J109:J140" si="37">SUM(K109:L109)</f>
        <v>23240404.304442823</v>
      </c>
      <c r="K109" s="12">
        <f t="shared" ref="K109:K140" si="38">$D109*K$5+$F109*K$6+$H109*K$7</f>
        <v>23240404.304442823</v>
      </c>
      <c r="L109" s="13">
        <f t="shared" ref="L109:L140" si="39">$E109*L$5+$G109*L$6+$I109*L$7</f>
        <v>0</v>
      </c>
      <c r="M109" s="84">
        <f t="shared" si="32"/>
        <v>901158.53425390529</v>
      </c>
      <c r="N109" s="85">
        <f t="shared" si="33"/>
        <v>22078384.08922068</v>
      </c>
      <c r="O109" s="81">
        <f t="shared" ref="O109:O140" si="40">0.7*J109</f>
        <v>16268283.013109975</v>
      </c>
      <c r="P109" s="12">
        <f t="shared" ref="P109:P140" si="41">0.7*K109</f>
        <v>16268283.013109975</v>
      </c>
      <c r="Q109" s="13">
        <f t="shared" ref="Q109:Q140" si="42">0.7*L109</f>
        <v>0</v>
      </c>
      <c r="R109" s="89">
        <f t="shared" si="34"/>
        <v>15454868.862454476</v>
      </c>
      <c r="S109" s="88">
        <f t="shared" si="35"/>
        <v>630810.97397773375</v>
      </c>
      <c r="T109" s="14">
        <f t="shared" ref="T109:T140" si="43">0.3*J109</f>
        <v>6972121.2913328465</v>
      </c>
      <c r="U109" s="12">
        <f t="shared" ref="U109:U140" si="44">0.3*K109</f>
        <v>6972121.2913328465</v>
      </c>
      <c r="V109" s="15">
        <f t="shared" ref="V109:V140" si="45">0.3*L109</f>
        <v>0</v>
      </c>
      <c r="W109" s="89">
        <f t="shared" si="36"/>
        <v>6623515.2267662035</v>
      </c>
    </row>
    <row r="110" spans="1:23" x14ac:dyDescent="0.3">
      <c r="A110" s="3" t="s">
        <v>2</v>
      </c>
      <c r="B110" s="3" t="s">
        <v>33</v>
      </c>
      <c r="C110" s="3" t="s">
        <v>144</v>
      </c>
      <c r="D110" s="4">
        <v>0</v>
      </c>
      <c r="E110" s="4">
        <v>13235</v>
      </c>
      <c r="F110" s="5">
        <v>0</v>
      </c>
      <c r="G110" s="5">
        <v>71.845500999999999</v>
      </c>
      <c r="H110" s="4">
        <v>0</v>
      </c>
      <c r="I110" s="21">
        <v>5</v>
      </c>
      <c r="J110" s="25">
        <f t="shared" si="37"/>
        <v>9538687.9235829171</v>
      </c>
      <c r="K110" s="12">
        <f t="shared" si="38"/>
        <v>0</v>
      </c>
      <c r="L110" s="13">
        <f t="shared" si="39"/>
        <v>9538687.9235829171</v>
      </c>
      <c r="M110" s="84">
        <f t="shared" si="32"/>
        <v>311467.36077005445</v>
      </c>
      <c r="N110" s="85">
        <f t="shared" si="33"/>
        <v>7630950.3388663344</v>
      </c>
      <c r="O110" s="81">
        <f t="shared" si="40"/>
        <v>6677081.5465080412</v>
      </c>
      <c r="P110" s="12">
        <f t="shared" si="41"/>
        <v>0</v>
      </c>
      <c r="Q110" s="13">
        <f t="shared" si="42"/>
        <v>6677081.5465080412</v>
      </c>
      <c r="R110" s="89">
        <f t="shared" si="34"/>
        <v>5341665.237206433</v>
      </c>
      <c r="S110" s="88">
        <f t="shared" si="35"/>
        <v>218027.15253903807</v>
      </c>
      <c r="T110" s="14">
        <f t="shared" si="43"/>
        <v>2861606.3770748749</v>
      </c>
      <c r="U110" s="12">
        <f t="shared" si="44"/>
        <v>0</v>
      </c>
      <c r="V110" s="15">
        <f t="shared" si="45"/>
        <v>2861606.3770748749</v>
      </c>
      <c r="W110" s="89">
        <f t="shared" si="36"/>
        <v>2289285.1016599</v>
      </c>
    </row>
    <row r="111" spans="1:23" x14ac:dyDescent="0.3">
      <c r="A111" s="3" t="s">
        <v>2</v>
      </c>
      <c r="B111" s="3" t="s">
        <v>35</v>
      </c>
      <c r="C111" s="3" t="s">
        <v>145</v>
      </c>
      <c r="D111" s="4">
        <v>0</v>
      </c>
      <c r="E111" s="4">
        <v>56569</v>
      </c>
      <c r="F111" s="5">
        <v>0</v>
      </c>
      <c r="G111" s="5">
        <v>945.27167799999995</v>
      </c>
      <c r="H111" s="4">
        <v>0</v>
      </c>
      <c r="I111" s="21">
        <v>88</v>
      </c>
      <c r="J111" s="25">
        <f t="shared" si="37"/>
        <v>77210833.740748763</v>
      </c>
      <c r="K111" s="12">
        <f t="shared" si="38"/>
        <v>0</v>
      </c>
      <c r="L111" s="13">
        <f t="shared" si="39"/>
        <v>77210833.740748763</v>
      </c>
      <c r="M111" s="84">
        <f t="shared" si="32"/>
        <v>2521170.0813305718</v>
      </c>
      <c r="N111" s="85">
        <f t="shared" si="33"/>
        <v>61768666.99259901</v>
      </c>
      <c r="O111" s="81">
        <f t="shared" si="40"/>
        <v>54047583.618524134</v>
      </c>
      <c r="P111" s="12">
        <f t="shared" si="41"/>
        <v>0</v>
      </c>
      <c r="Q111" s="13">
        <f t="shared" si="42"/>
        <v>54047583.618524134</v>
      </c>
      <c r="R111" s="89">
        <f t="shared" si="34"/>
        <v>43238066.894819312</v>
      </c>
      <c r="S111" s="88">
        <f t="shared" si="35"/>
        <v>1764819.0569314004</v>
      </c>
      <c r="T111" s="14">
        <f t="shared" si="43"/>
        <v>23163250.122224629</v>
      </c>
      <c r="U111" s="12">
        <f t="shared" si="44"/>
        <v>0</v>
      </c>
      <c r="V111" s="15">
        <f t="shared" si="45"/>
        <v>23163250.122224629</v>
      </c>
      <c r="W111" s="89">
        <f t="shared" si="36"/>
        <v>18530600.097779702</v>
      </c>
    </row>
    <row r="112" spans="1:23" x14ac:dyDescent="0.3">
      <c r="A112" s="3" t="s">
        <v>1</v>
      </c>
      <c r="B112" s="3" t="s">
        <v>34</v>
      </c>
      <c r="C112" s="3" t="s">
        <v>146</v>
      </c>
      <c r="D112" s="4">
        <v>29706</v>
      </c>
      <c r="E112" s="4">
        <v>0</v>
      </c>
      <c r="F112" s="5">
        <v>261.28040499999997</v>
      </c>
      <c r="G112" s="5">
        <v>0</v>
      </c>
      <c r="H112" s="4">
        <v>22</v>
      </c>
      <c r="I112" s="21">
        <v>0</v>
      </c>
      <c r="J112" s="25">
        <f t="shared" si="37"/>
        <v>47668244.925519004</v>
      </c>
      <c r="K112" s="12">
        <f t="shared" si="38"/>
        <v>47668244.925519004</v>
      </c>
      <c r="L112" s="13">
        <f t="shared" si="39"/>
        <v>0</v>
      </c>
      <c r="M112" s="84">
        <f t="shared" si="32"/>
        <v>1848360.5175201246</v>
      </c>
      <c r="N112" s="85">
        <f t="shared" si="33"/>
        <v>45284832.679243051</v>
      </c>
      <c r="O112" s="81">
        <f t="shared" si="40"/>
        <v>33367771.447863299</v>
      </c>
      <c r="P112" s="12">
        <f t="shared" si="41"/>
        <v>33367771.447863299</v>
      </c>
      <c r="Q112" s="13">
        <f t="shared" si="42"/>
        <v>0</v>
      </c>
      <c r="R112" s="89">
        <f t="shared" si="34"/>
        <v>31699382.875470132</v>
      </c>
      <c r="S112" s="88">
        <f t="shared" si="35"/>
        <v>1293852.362264087</v>
      </c>
      <c r="T112" s="14">
        <f t="shared" si="43"/>
        <v>14300473.477655701</v>
      </c>
      <c r="U112" s="12">
        <f t="shared" si="44"/>
        <v>14300473.477655701</v>
      </c>
      <c r="V112" s="15">
        <f t="shared" si="45"/>
        <v>0</v>
      </c>
      <c r="W112" s="89">
        <f t="shared" si="36"/>
        <v>13585449.803772915</v>
      </c>
    </row>
    <row r="113" spans="1:23" x14ac:dyDescent="0.3">
      <c r="A113" s="3" t="s">
        <v>2</v>
      </c>
      <c r="B113" s="3" t="s">
        <v>44</v>
      </c>
      <c r="C113" s="3" t="s">
        <v>147</v>
      </c>
      <c r="D113" s="4">
        <v>0</v>
      </c>
      <c r="E113" s="4">
        <v>44070</v>
      </c>
      <c r="F113" s="5">
        <v>0</v>
      </c>
      <c r="G113" s="5">
        <v>1117.017679</v>
      </c>
      <c r="H113" s="4">
        <v>0</v>
      </c>
      <c r="I113" s="21">
        <v>53</v>
      </c>
      <c r="J113" s="25">
        <f t="shared" si="37"/>
        <v>56331672.151239634</v>
      </c>
      <c r="K113" s="12">
        <f t="shared" si="38"/>
        <v>0</v>
      </c>
      <c r="L113" s="13">
        <f t="shared" si="39"/>
        <v>56331672.151239634</v>
      </c>
      <c r="M113" s="84">
        <f t="shared" si="32"/>
        <v>1839401.5396323146</v>
      </c>
      <c r="N113" s="85">
        <f t="shared" si="33"/>
        <v>45065337.720991708</v>
      </c>
      <c r="O113" s="81">
        <f t="shared" si="40"/>
        <v>39432170.505867742</v>
      </c>
      <c r="P113" s="12">
        <f t="shared" si="41"/>
        <v>0</v>
      </c>
      <c r="Q113" s="13">
        <f t="shared" si="42"/>
        <v>39432170.505867742</v>
      </c>
      <c r="R113" s="89">
        <f t="shared" si="34"/>
        <v>31545736.404694196</v>
      </c>
      <c r="S113" s="88">
        <f t="shared" si="35"/>
        <v>1287581.0777426201</v>
      </c>
      <c r="T113" s="14">
        <f t="shared" si="43"/>
        <v>16899501.645371888</v>
      </c>
      <c r="U113" s="12">
        <f t="shared" si="44"/>
        <v>0</v>
      </c>
      <c r="V113" s="15">
        <f t="shared" si="45"/>
        <v>16899501.645371888</v>
      </c>
      <c r="W113" s="89">
        <f t="shared" si="36"/>
        <v>13519601.316297511</v>
      </c>
    </row>
    <row r="114" spans="1:23" x14ac:dyDescent="0.3">
      <c r="A114" s="3" t="s">
        <v>1</v>
      </c>
      <c r="B114" s="3" t="s">
        <v>34</v>
      </c>
      <c r="C114" s="3" t="s">
        <v>148</v>
      </c>
      <c r="D114" s="4">
        <v>26646</v>
      </c>
      <c r="E114" s="4">
        <v>0</v>
      </c>
      <c r="F114" s="5">
        <v>422.54364700000002</v>
      </c>
      <c r="G114" s="5">
        <v>0</v>
      </c>
      <c r="H114" s="4">
        <v>16</v>
      </c>
      <c r="I114" s="21">
        <v>0</v>
      </c>
      <c r="J114" s="25">
        <f t="shared" si="37"/>
        <v>42268649.246761836</v>
      </c>
      <c r="K114" s="12">
        <f t="shared" si="38"/>
        <v>42268649.246761836</v>
      </c>
      <c r="L114" s="13">
        <f t="shared" si="39"/>
        <v>0</v>
      </c>
      <c r="M114" s="84">
        <f t="shared" si="32"/>
        <v>1638988.4401805608</v>
      </c>
      <c r="N114" s="85">
        <f t="shared" si="33"/>
        <v>40155216.784423739</v>
      </c>
      <c r="O114" s="81">
        <f t="shared" si="40"/>
        <v>29588054.472733282</v>
      </c>
      <c r="P114" s="12">
        <f t="shared" si="41"/>
        <v>29588054.472733282</v>
      </c>
      <c r="Q114" s="13">
        <f t="shared" si="42"/>
        <v>0</v>
      </c>
      <c r="R114" s="89">
        <f t="shared" si="34"/>
        <v>28108651.749096617</v>
      </c>
      <c r="S114" s="88">
        <f t="shared" si="35"/>
        <v>1147291.9081263926</v>
      </c>
      <c r="T114" s="14">
        <f t="shared" si="43"/>
        <v>12680594.774028551</v>
      </c>
      <c r="U114" s="12">
        <f t="shared" si="44"/>
        <v>12680594.774028551</v>
      </c>
      <c r="V114" s="15">
        <f t="shared" si="45"/>
        <v>0</v>
      </c>
      <c r="W114" s="89">
        <f t="shared" si="36"/>
        <v>12046565.035327123</v>
      </c>
    </row>
    <row r="115" spans="1:23" x14ac:dyDescent="0.3">
      <c r="A115" s="3" t="s">
        <v>1</v>
      </c>
      <c r="B115" s="3" t="s">
        <v>34</v>
      </c>
      <c r="C115" s="3" t="s">
        <v>149</v>
      </c>
      <c r="D115" s="4">
        <v>22190</v>
      </c>
      <c r="E115" s="4">
        <v>0</v>
      </c>
      <c r="F115" s="5">
        <v>201.359881</v>
      </c>
      <c r="G115" s="5">
        <v>0</v>
      </c>
      <c r="H115" s="4">
        <v>9</v>
      </c>
      <c r="I115" s="21">
        <v>0</v>
      </c>
      <c r="J115" s="25">
        <f t="shared" si="37"/>
        <v>28582278.567357648</v>
      </c>
      <c r="K115" s="12">
        <f t="shared" si="38"/>
        <v>28582278.567357648</v>
      </c>
      <c r="L115" s="13">
        <f t="shared" si="39"/>
        <v>0</v>
      </c>
      <c r="M115" s="84">
        <f t="shared" si="32"/>
        <v>1108292.4342444802</v>
      </c>
      <c r="N115" s="85">
        <f t="shared" si="33"/>
        <v>27153164.638989765</v>
      </c>
      <c r="O115" s="81">
        <f t="shared" si="40"/>
        <v>20007594.997150354</v>
      </c>
      <c r="P115" s="12">
        <f t="shared" si="41"/>
        <v>20007594.997150354</v>
      </c>
      <c r="Q115" s="13">
        <f t="shared" si="42"/>
        <v>0</v>
      </c>
      <c r="R115" s="89">
        <f t="shared" si="34"/>
        <v>19007215.247292835</v>
      </c>
      <c r="S115" s="88">
        <f t="shared" si="35"/>
        <v>775804.70397113613</v>
      </c>
      <c r="T115" s="14">
        <f t="shared" si="43"/>
        <v>8574683.5702072941</v>
      </c>
      <c r="U115" s="12">
        <f t="shared" si="44"/>
        <v>8574683.5702072941</v>
      </c>
      <c r="V115" s="15">
        <f t="shared" si="45"/>
        <v>0</v>
      </c>
      <c r="W115" s="89">
        <f t="shared" si="36"/>
        <v>8145949.391696929</v>
      </c>
    </row>
    <row r="116" spans="1:23" x14ac:dyDescent="0.3">
      <c r="A116" s="3" t="s">
        <v>1</v>
      </c>
      <c r="B116" s="3" t="s">
        <v>34</v>
      </c>
      <c r="C116" s="3" t="s">
        <v>150</v>
      </c>
      <c r="D116" s="4">
        <v>37968</v>
      </c>
      <c r="E116" s="4">
        <v>0</v>
      </c>
      <c r="F116" s="5">
        <v>719.00816999999995</v>
      </c>
      <c r="G116" s="5">
        <v>0</v>
      </c>
      <c r="H116" s="4">
        <v>24</v>
      </c>
      <c r="I116" s="21">
        <v>0</v>
      </c>
      <c r="J116" s="25">
        <f t="shared" si="37"/>
        <v>63300912.343576439</v>
      </c>
      <c r="K116" s="12">
        <f t="shared" si="38"/>
        <v>63300912.343576439</v>
      </c>
      <c r="L116" s="13">
        <f t="shared" si="39"/>
        <v>0</v>
      </c>
      <c r="M116" s="84">
        <f t="shared" si="32"/>
        <v>2454525.1725060251</v>
      </c>
      <c r="N116" s="85">
        <f t="shared" si="33"/>
        <v>60135866.726397611</v>
      </c>
      <c r="O116" s="81">
        <f t="shared" si="40"/>
        <v>44310638.640503503</v>
      </c>
      <c r="P116" s="12">
        <f t="shared" si="41"/>
        <v>44310638.640503503</v>
      </c>
      <c r="Q116" s="13">
        <f t="shared" si="42"/>
        <v>0</v>
      </c>
      <c r="R116" s="89">
        <f t="shared" si="34"/>
        <v>42095106.708478324</v>
      </c>
      <c r="S116" s="88">
        <f t="shared" si="35"/>
        <v>1718167.6207542173</v>
      </c>
      <c r="T116" s="14">
        <f t="shared" si="43"/>
        <v>18990273.703072932</v>
      </c>
      <c r="U116" s="12">
        <f t="shared" si="44"/>
        <v>18990273.703072932</v>
      </c>
      <c r="V116" s="15">
        <f t="shared" si="45"/>
        <v>0</v>
      </c>
      <c r="W116" s="89">
        <f t="shared" si="36"/>
        <v>18040760.017919283</v>
      </c>
    </row>
    <row r="117" spans="1:23" x14ac:dyDescent="0.3">
      <c r="A117" s="3" t="s">
        <v>1</v>
      </c>
      <c r="B117" s="3" t="s">
        <v>38</v>
      </c>
      <c r="C117" s="3" t="s">
        <v>151</v>
      </c>
      <c r="D117" s="4">
        <v>20550</v>
      </c>
      <c r="E117" s="4">
        <v>0</v>
      </c>
      <c r="F117" s="5">
        <v>197.12479400000001</v>
      </c>
      <c r="G117" s="5">
        <v>0</v>
      </c>
      <c r="H117" s="4">
        <v>21</v>
      </c>
      <c r="I117" s="21">
        <v>0</v>
      </c>
      <c r="J117" s="25">
        <f t="shared" si="37"/>
        <v>38787102.071855478</v>
      </c>
      <c r="K117" s="12">
        <f t="shared" si="38"/>
        <v>38787102.071855478</v>
      </c>
      <c r="L117" s="13">
        <f t="shared" si="39"/>
        <v>0</v>
      </c>
      <c r="M117" s="84">
        <f t="shared" si="32"/>
        <v>1503989.6721739878</v>
      </c>
      <c r="N117" s="85">
        <f t="shared" si="33"/>
        <v>36847746.968262702</v>
      </c>
      <c r="O117" s="81">
        <f t="shared" si="40"/>
        <v>27150971.450298835</v>
      </c>
      <c r="P117" s="12">
        <f t="shared" si="41"/>
        <v>27150971.450298835</v>
      </c>
      <c r="Q117" s="13">
        <f t="shared" si="42"/>
        <v>0</v>
      </c>
      <c r="R117" s="89">
        <f t="shared" si="34"/>
        <v>25793422.877783891</v>
      </c>
      <c r="S117" s="88">
        <f t="shared" si="35"/>
        <v>1052792.7705217914</v>
      </c>
      <c r="T117" s="14">
        <f t="shared" si="43"/>
        <v>11636130.621556643</v>
      </c>
      <c r="U117" s="12">
        <f t="shared" si="44"/>
        <v>11636130.621556643</v>
      </c>
      <c r="V117" s="15">
        <f t="shared" si="45"/>
        <v>0</v>
      </c>
      <c r="W117" s="89">
        <f t="shared" si="36"/>
        <v>11054324.090478811</v>
      </c>
    </row>
    <row r="118" spans="1:23" x14ac:dyDescent="0.3">
      <c r="A118" s="3" t="s">
        <v>32</v>
      </c>
      <c r="B118" s="3" t="s">
        <v>41</v>
      </c>
      <c r="C118" s="3" t="s">
        <v>152</v>
      </c>
      <c r="D118" s="4">
        <v>75753</v>
      </c>
      <c r="E118" s="4">
        <v>1898</v>
      </c>
      <c r="F118" s="5">
        <v>1125.1623939999999</v>
      </c>
      <c r="G118" s="5">
        <v>148.33987200000001</v>
      </c>
      <c r="H118" s="4">
        <v>50</v>
      </c>
      <c r="I118" s="21">
        <v>3</v>
      </c>
      <c r="J118" s="25">
        <f t="shared" si="37"/>
        <v>126889095.79448676</v>
      </c>
      <c r="K118" s="12">
        <f t="shared" si="38"/>
        <v>123244114.08484021</v>
      </c>
      <c r="L118" s="13">
        <f t="shared" si="39"/>
        <v>3644981.7096465579</v>
      </c>
      <c r="M118" s="84">
        <f t="shared" si="32"/>
        <v>4897873.2142169569</v>
      </c>
      <c r="N118" s="85">
        <f t="shared" si="33"/>
        <v>119997893.74831544</v>
      </c>
      <c r="O118" s="81">
        <f t="shared" si="40"/>
        <v>88822367.056140721</v>
      </c>
      <c r="P118" s="12">
        <f t="shared" si="41"/>
        <v>86270879.859388143</v>
      </c>
      <c r="Q118" s="13">
        <f t="shared" si="42"/>
        <v>2551487.1967525906</v>
      </c>
      <c r="R118" s="89">
        <f t="shared" si="34"/>
        <v>83998525.623820812</v>
      </c>
      <c r="S118" s="88">
        <f t="shared" si="35"/>
        <v>3428511.2499518697</v>
      </c>
      <c r="T118" s="14">
        <f t="shared" si="43"/>
        <v>38066728.738346025</v>
      </c>
      <c r="U118" s="12">
        <f t="shared" si="44"/>
        <v>36973234.225452058</v>
      </c>
      <c r="V118" s="15">
        <f t="shared" si="45"/>
        <v>1093494.5128939673</v>
      </c>
      <c r="W118" s="89">
        <f t="shared" si="36"/>
        <v>35999368.124494627</v>
      </c>
    </row>
    <row r="119" spans="1:23" x14ac:dyDescent="0.3">
      <c r="A119" s="3" t="s">
        <v>2</v>
      </c>
      <c r="B119" s="3" t="s">
        <v>44</v>
      </c>
      <c r="C119" s="3" t="s">
        <v>153</v>
      </c>
      <c r="D119" s="4">
        <v>0</v>
      </c>
      <c r="E119" s="4">
        <v>14083</v>
      </c>
      <c r="F119" s="5">
        <v>0</v>
      </c>
      <c r="G119" s="5">
        <v>262.39936999999998</v>
      </c>
      <c r="H119" s="4">
        <v>0</v>
      </c>
      <c r="I119" s="21">
        <v>14</v>
      </c>
      <c r="J119" s="25">
        <f t="shared" si="37"/>
        <v>15807138.326276504</v>
      </c>
      <c r="K119" s="12">
        <f t="shared" si="38"/>
        <v>0</v>
      </c>
      <c r="L119" s="13">
        <f t="shared" si="39"/>
        <v>15807138.326276504</v>
      </c>
      <c r="M119" s="84">
        <f t="shared" si="32"/>
        <v>516151.45555188583</v>
      </c>
      <c r="N119" s="85">
        <f t="shared" si="33"/>
        <v>12645710.661021203</v>
      </c>
      <c r="O119" s="81">
        <f t="shared" si="40"/>
        <v>11064996.828393552</v>
      </c>
      <c r="P119" s="12">
        <f t="shared" si="41"/>
        <v>0</v>
      </c>
      <c r="Q119" s="13">
        <f t="shared" si="42"/>
        <v>11064996.828393552</v>
      </c>
      <c r="R119" s="89">
        <f t="shared" si="34"/>
        <v>8851997.4627148416</v>
      </c>
      <c r="S119" s="88">
        <f t="shared" si="35"/>
        <v>361306.01888632006</v>
      </c>
      <c r="T119" s="14">
        <f t="shared" si="43"/>
        <v>4742141.4978829511</v>
      </c>
      <c r="U119" s="12">
        <f t="shared" si="44"/>
        <v>0</v>
      </c>
      <c r="V119" s="15">
        <f t="shared" si="45"/>
        <v>4742141.4978829511</v>
      </c>
      <c r="W119" s="89">
        <f t="shared" si="36"/>
        <v>3793713.1983063612</v>
      </c>
    </row>
    <row r="120" spans="1:23" x14ac:dyDescent="0.3">
      <c r="A120" s="3" t="s">
        <v>2</v>
      </c>
      <c r="B120" s="3" t="s">
        <v>44</v>
      </c>
      <c r="C120" s="3" t="s">
        <v>154</v>
      </c>
      <c r="D120" s="4">
        <v>0</v>
      </c>
      <c r="E120" s="4">
        <v>22446</v>
      </c>
      <c r="F120" s="5">
        <v>0</v>
      </c>
      <c r="G120" s="5">
        <v>469.92315100000002</v>
      </c>
      <c r="H120" s="4">
        <v>0</v>
      </c>
      <c r="I120" s="21">
        <v>35</v>
      </c>
      <c r="J120" s="25">
        <f t="shared" si="37"/>
        <v>31514305.49725318</v>
      </c>
      <c r="K120" s="12">
        <f t="shared" si="38"/>
        <v>0</v>
      </c>
      <c r="L120" s="13">
        <f t="shared" si="39"/>
        <v>31514305.49725318</v>
      </c>
      <c r="M120" s="84">
        <f t="shared" si="32"/>
        <v>1029038.5468490835</v>
      </c>
      <c r="N120" s="85">
        <f t="shared" si="33"/>
        <v>25211444.397802547</v>
      </c>
      <c r="O120" s="81">
        <f t="shared" si="40"/>
        <v>22060013.848077223</v>
      </c>
      <c r="P120" s="12">
        <f t="shared" si="41"/>
        <v>0</v>
      </c>
      <c r="Q120" s="13">
        <f t="shared" si="42"/>
        <v>22060013.848077223</v>
      </c>
      <c r="R120" s="89">
        <f t="shared" si="34"/>
        <v>17648011.078461777</v>
      </c>
      <c r="S120" s="88">
        <f t="shared" si="35"/>
        <v>720326.98279435828</v>
      </c>
      <c r="T120" s="14">
        <f t="shared" si="43"/>
        <v>9454291.6491759531</v>
      </c>
      <c r="U120" s="12">
        <f t="shared" si="44"/>
        <v>0</v>
      </c>
      <c r="V120" s="15">
        <f t="shared" si="45"/>
        <v>9454291.6491759531</v>
      </c>
      <c r="W120" s="89">
        <f t="shared" si="36"/>
        <v>7563433.3193407627</v>
      </c>
    </row>
    <row r="121" spans="1:23" x14ac:dyDescent="0.3">
      <c r="A121" s="3" t="s">
        <v>2</v>
      </c>
      <c r="B121" s="3" t="s">
        <v>33</v>
      </c>
      <c r="C121" s="3" t="s">
        <v>155</v>
      </c>
      <c r="D121" s="4">
        <v>0</v>
      </c>
      <c r="E121" s="4">
        <v>45928</v>
      </c>
      <c r="F121" s="5">
        <v>0</v>
      </c>
      <c r="G121" s="5">
        <v>456.11225300000001</v>
      </c>
      <c r="H121" s="4">
        <v>0</v>
      </c>
      <c r="I121" s="21">
        <v>40</v>
      </c>
      <c r="J121" s="25">
        <f t="shared" si="37"/>
        <v>45398444.208893076</v>
      </c>
      <c r="K121" s="12">
        <f t="shared" si="38"/>
        <v>0</v>
      </c>
      <c r="L121" s="13">
        <f t="shared" si="39"/>
        <v>45398444.208893076</v>
      </c>
      <c r="M121" s="84">
        <f t="shared" si="32"/>
        <v>1482398.1782495698</v>
      </c>
      <c r="N121" s="85">
        <f t="shared" si="33"/>
        <v>36318755.367114462</v>
      </c>
      <c r="O121" s="81">
        <f t="shared" si="40"/>
        <v>31778910.946225151</v>
      </c>
      <c r="P121" s="12">
        <f t="shared" si="41"/>
        <v>0</v>
      </c>
      <c r="Q121" s="13">
        <f t="shared" si="42"/>
        <v>31778910.946225151</v>
      </c>
      <c r="R121" s="89">
        <f t="shared" si="34"/>
        <v>25423128.756980121</v>
      </c>
      <c r="S121" s="88">
        <f t="shared" si="35"/>
        <v>1037678.7247746988</v>
      </c>
      <c r="T121" s="14">
        <f t="shared" si="43"/>
        <v>13619533.262667922</v>
      </c>
      <c r="U121" s="12">
        <f t="shared" si="44"/>
        <v>0</v>
      </c>
      <c r="V121" s="15">
        <f t="shared" si="45"/>
        <v>13619533.262667922</v>
      </c>
      <c r="W121" s="89">
        <f t="shared" si="36"/>
        <v>10895626.610134339</v>
      </c>
    </row>
    <row r="122" spans="1:23" x14ac:dyDescent="0.3">
      <c r="A122" s="3" t="s">
        <v>1</v>
      </c>
      <c r="B122" s="3" t="s">
        <v>38</v>
      </c>
      <c r="C122" s="3" t="s">
        <v>156</v>
      </c>
      <c r="D122" s="4">
        <v>36737</v>
      </c>
      <c r="E122" s="4">
        <v>0</v>
      </c>
      <c r="F122" s="5">
        <v>253.30690899999999</v>
      </c>
      <c r="G122" s="5">
        <v>0</v>
      </c>
      <c r="H122" s="4">
        <v>12</v>
      </c>
      <c r="I122" s="21">
        <v>0</v>
      </c>
      <c r="J122" s="25">
        <f t="shared" si="37"/>
        <v>43224694.085872799</v>
      </c>
      <c r="K122" s="12">
        <f t="shared" si="38"/>
        <v>43224694.085872799</v>
      </c>
      <c r="L122" s="13">
        <f t="shared" si="39"/>
        <v>0</v>
      </c>
      <c r="M122" s="84">
        <f t="shared" si="32"/>
        <v>1676059.5665950677</v>
      </c>
      <c r="N122" s="85">
        <f t="shared" si="33"/>
        <v>41063459.381579161</v>
      </c>
      <c r="O122" s="81">
        <f t="shared" si="40"/>
        <v>30257285.860110957</v>
      </c>
      <c r="P122" s="12">
        <f t="shared" si="41"/>
        <v>30257285.860110957</v>
      </c>
      <c r="Q122" s="13">
        <f t="shared" si="42"/>
        <v>0</v>
      </c>
      <c r="R122" s="89">
        <f t="shared" si="34"/>
        <v>28744421.567105409</v>
      </c>
      <c r="S122" s="88">
        <f t="shared" si="35"/>
        <v>1173241.6966165472</v>
      </c>
      <c r="T122" s="14">
        <f t="shared" si="43"/>
        <v>12967408.22576184</v>
      </c>
      <c r="U122" s="12">
        <f t="shared" si="44"/>
        <v>12967408.22576184</v>
      </c>
      <c r="V122" s="15">
        <f t="shared" si="45"/>
        <v>0</v>
      </c>
      <c r="W122" s="89">
        <f t="shared" si="36"/>
        <v>12319037.814473748</v>
      </c>
    </row>
    <row r="123" spans="1:23" x14ac:dyDescent="0.3">
      <c r="A123" s="3" t="s">
        <v>2</v>
      </c>
      <c r="B123" s="3" t="s">
        <v>39</v>
      </c>
      <c r="C123" s="3" t="s">
        <v>157</v>
      </c>
      <c r="D123" s="4">
        <v>0</v>
      </c>
      <c r="E123" s="4">
        <v>47784</v>
      </c>
      <c r="F123" s="5">
        <v>0</v>
      </c>
      <c r="G123" s="5">
        <v>360.12167499999998</v>
      </c>
      <c r="H123" s="4">
        <v>0</v>
      </c>
      <c r="I123" s="21">
        <v>40</v>
      </c>
      <c r="J123" s="25">
        <f t="shared" si="37"/>
        <v>45473054.08114665</v>
      </c>
      <c r="K123" s="12">
        <f t="shared" si="38"/>
        <v>0</v>
      </c>
      <c r="L123" s="13">
        <f t="shared" si="39"/>
        <v>45473054.08114665</v>
      </c>
      <c r="M123" s="84">
        <f t="shared" si="32"/>
        <v>1484834.4189762173</v>
      </c>
      <c r="N123" s="85">
        <f t="shared" si="33"/>
        <v>36378443.264917322</v>
      </c>
      <c r="O123" s="81">
        <f t="shared" si="40"/>
        <v>31831137.856802654</v>
      </c>
      <c r="P123" s="12">
        <f t="shared" si="41"/>
        <v>0</v>
      </c>
      <c r="Q123" s="13">
        <f t="shared" si="42"/>
        <v>31831137.856802654</v>
      </c>
      <c r="R123" s="89">
        <f t="shared" si="34"/>
        <v>25464910.285442125</v>
      </c>
      <c r="S123" s="88">
        <f t="shared" si="35"/>
        <v>1039384.0932833521</v>
      </c>
      <c r="T123" s="14">
        <f t="shared" si="43"/>
        <v>13641916.224343995</v>
      </c>
      <c r="U123" s="12">
        <f t="shared" si="44"/>
        <v>0</v>
      </c>
      <c r="V123" s="15">
        <f t="shared" si="45"/>
        <v>13641916.224343995</v>
      </c>
      <c r="W123" s="89">
        <f t="shared" si="36"/>
        <v>10913532.979475196</v>
      </c>
    </row>
    <row r="124" spans="1:23" x14ac:dyDescent="0.3">
      <c r="A124" s="3" t="s">
        <v>2</v>
      </c>
      <c r="B124" s="3" t="s">
        <v>35</v>
      </c>
      <c r="C124" s="3" t="s">
        <v>158</v>
      </c>
      <c r="D124" s="4">
        <v>0</v>
      </c>
      <c r="E124" s="4">
        <v>15301</v>
      </c>
      <c r="F124" s="5">
        <v>0</v>
      </c>
      <c r="G124" s="5">
        <v>178.24425600000001</v>
      </c>
      <c r="H124" s="4">
        <v>0</v>
      </c>
      <c r="I124" s="21">
        <v>7</v>
      </c>
      <c r="J124" s="25">
        <f t="shared" si="37"/>
        <v>12433915.440600481</v>
      </c>
      <c r="K124" s="12">
        <f t="shared" si="38"/>
        <v>0</v>
      </c>
      <c r="L124" s="13">
        <f t="shared" si="39"/>
        <v>12433915.440600481</v>
      </c>
      <c r="M124" s="84">
        <f t="shared" si="32"/>
        <v>406005.40214205656</v>
      </c>
      <c r="N124" s="85">
        <f t="shared" si="33"/>
        <v>9947132.3524803855</v>
      </c>
      <c r="O124" s="81">
        <f t="shared" si="40"/>
        <v>8703740.8084203359</v>
      </c>
      <c r="P124" s="12">
        <f t="shared" si="41"/>
        <v>0</v>
      </c>
      <c r="Q124" s="13">
        <f t="shared" si="42"/>
        <v>8703740.8084203359</v>
      </c>
      <c r="R124" s="89">
        <f t="shared" si="34"/>
        <v>6962992.6467362689</v>
      </c>
      <c r="S124" s="88">
        <f t="shared" si="35"/>
        <v>284203.78149943956</v>
      </c>
      <c r="T124" s="14">
        <f t="shared" si="43"/>
        <v>3730174.6321801441</v>
      </c>
      <c r="U124" s="12">
        <f t="shared" si="44"/>
        <v>0</v>
      </c>
      <c r="V124" s="15">
        <f t="shared" si="45"/>
        <v>3730174.6321801441</v>
      </c>
      <c r="W124" s="89">
        <f t="shared" si="36"/>
        <v>2984139.7057441156</v>
      </c>
    </row>
    <row r="125" spans="1:23" x14ac:dyDescent="0.3">
      <c r="A125" s="3" t="s">
        <v>2</v>
      </c>
      <c r="B125" s="3" t="s">
        <v>39</v>
      </c>
      <c r="C125" s="3" t="s">
        <v>159</v>
      </c>
      <c r="D125" s="4">
        <v>0</v>
      </c>
      <c r="E125" s="4">
        <v>35656</v>
      </c>
      <c r="F125" s="5">
        <v>0</v>
      </c>
      <c r="G125" s="5">
        <v>519.35664499999996</v>
      </c>
      <c r="H125" s="4">
        <v>0</v>
      </c>
      <c r="I125" s="21">
        <v>47</v>
      </c>
      <c r="J125" s="25">
        <f t="shared" si="37"/>
        <v>44076966.537870057</v>
      </c>
      <c r="K125" s="12">
        <f t="shared" si="38"/>
        <v>0</v>
      </c>
      <c r="L125" s="13">
        <f t="shared" si="39"/>
        <v>44076966.537870057</v>
      </c>
      <c r="M125" s="84">
        <f t="shared" si="32"/>
        <v>1439247.8869508591</v>
      </c>
      <c r="N125" s="85">
        <f t="shared" si="33"/>
        <v>35261573.230296046</v>
      </c>
      <c r="O125" s="81">
        <f t="shared" si="40"/>
        <v>30853876.576509036</v>
      </c>
      <c r="P125" s="12">
        <f t="shared" si="41"/>
        <v>0</v>
      </c>
      <c r="Q125" s="13">
        <f t="shared" si="42"/>
        <v>30853876.576509036</v>
      </c>
      <c r="R125" s="89">
        <f t="shared" si="34"/>
        <v>24683101.26120723</v>
      </c>
      <c r="S125" s="88">
        <f t="shared" si="35"/>
        <v>1007473.5208656013</v>
      </c>
      <c r="T125" s="14">
        <f t="shared" si="43"/>
        <v>13223089.961361017</v>
      </c>
      <c r="U125" s="12">
        <f t="shared" si="44"/>
        <v>0</v>
      </c>
      <c r="V125" s="15">
        <f t="shared" si="45"/>
        <v>13223089.961361017</v>
      </c>
      <c r="W125" s="89">
        <f t="shared" si="36"/>
        <v>10578471.969088815</v>
      </c>
    </row>
    <row r="126" spans="1:23" x14ac:dyDescent="0.3">
      <c r="A126" s="3" t="s">
        <v>2</v>
      </c>
      <c r="B126" s="3" t="s">
        <v>36</v>
      </c>
      <c r="C126" s="3" t="s">
        <v>160</v>
      </c>
      <c r="D126" s="4">
        <v>0</v>
      </c>
      <c r="E126" s="4">
        <v>39581</v>
      </c>
      <c r="F126" s="5">
        <v>0</v>
      </c>
      <c r="G126" s="5">
        <v>615.72448899999995</v>
      </c>
      <c r="H126" s="4">
        <v>0</v>
      </c>
      <c r="I126" s="21">
        <v>70</v>
      </c>
      <c r="J126" s="25">
        <f t="shared" si="37"/>
        <v>57513836.208413005</v>
      </c>
      <c r="K126" s="12">
        <f t="shared" si="38"/>
        <v>0</v>
      </c>
      <c r="L126" s="13">
        <f t="shared" si="39"/>
        <v>57513836.208413005</v>
      </c>
      <c r="M126" s="84">
        <f t="shared" si="32"/>
        <v>1878002.8149685881</v>
      </c>
      <c r="N126" s="85">
        <f t="shared" si="33"/>
        <v>46011068.966730408</v>
      </c>
      <c r="O126" s="81">
        <f t="shared" si="40"/>
        <v>40259685.345889099</v>
      </c>
      <c r="P126" s="12">
        <f t="shared" si="41"/>
        <v>0</v>
      </c>
      <c r="Q126" s="13">
        <f t="shared" si="42"/>
        <v>40259685.345889099</v>
      </c>
      <c r="R126" s="89">
        <f t="shared" si="34"/>
        <v>32207748.276711281</v>
      </c>
      <c r="S126" s="88">
        <f t="shared" si="35"/>
        <v>1314601.9704780115</v>
      </c>
      <c r="T126" s="14">
        <f t="shared" si="43"/>
        <v>17254150.862523902</v>
      </c>
      <c r="U126" s="12">
        <f t="shared" si="44"/>
        <v>0</v>
      </c>
      <c r="V126" s="15">
        <f t="shared" si="45"/>
        <v>17254150.862523902</v>
      </c>
      <c r="W126" s="89">
        <f t="shared" si="36"/>
        <v>13803320.690019123</v>
      </c>
    </row>
    <row r="127" spans="1:23" x14ac:dyDescent="0.3">
      <c r="A127" s="3" t="s">
        <v>1</v>
      </c>
      <c r="B127" s="3" t="s">
        <v>43</v>
      </c>
      <c r="C127" s="3" t="s">
        <v>161</v>
      </c>
      <c r="D127" s="4">
        <v>47537</v>
      </c>
      <c r="E127" s="4">
        <v>0</v>
      </c>
      <c r="F127" s="5">
        <v>515.00170000000003</v>
      </c>
      <c r="G127" s="5">
        <v>0</v>
      </c>
      <c r="H127" s="4">
        <v>73</v>
      </c>
      <c r="I127" s="21">
        <v>0</v>
      </c>
      <c r="J127" s="25">
        <f t="shared" si="37"/>
        <v>114106769.03164306</v>
      </c>
      <c r="K127" s="12">
        <f t="shared" si="38"/>
        <v>114106769.03164306</v>
      </c>
      <c r="L127" s="13">
        <f t="shared" si="39"/>
        <v>0</v>
      </c>
      <c r="M127" s="84">
        <f t="shared" si="32"/>
        <v>4424548.1869412614</v>
      </c>
      <c r="N127" s="85">
        <f t="shared" si="33"/>
        <v>108401430.5800609</v>
      </c>
      <c r="O127" s="81">
        <f t="shared" si="40"/>
        <v>79874738.322150141</v>
      </c>
      <c r="P127" s="12">
        <f t="shared" si="41"/>
        <v>79874738.322150141</v>
      </c>
      <c r="Q127" s="13">
        <f t="shared" si="42"/>
        <v>0</v>
      </c>
      <c r="R127" s="89">
        <f t="shared" si="34"/>
        <v>75881001.406042635</v>
      </c>
      <c r="S127" s="88">
        <f t="shared" si="35"/>
        <v>3097183.7308588829</v>
      </c>
      <c r="T127" s="14">
        <f t="shared" si="43"/>
        <v>34232030.709492914</v>
      </c>
      <c r="U127" s="12">
        <f t="shared" si="44"/>
        <v>34232030.709492914</v>
      </c>
      <c r="V127" s="15">
        <f t="shared" si="45"/>
        <v>0</v>
      </c>
      <c r="W127" s="89">
        <f t="shared" si="36"/>
        <v>32520429.174018268</v>
      </c>
    </row>
    <row r="128" spans="1:23" x14ac:dyDescent="0.3">
      <c r="A128" s="3" t="s">
        <v>2</v>
      </c>
      <c r="B128" s="3" t="s">
        <v>44</v>
      </c>
      <c r="C128" s="3" t="s">
        <v>162</v>
      </c>
      <c r="D128" s="4">
        <v>0</v>
      </c>
      <c r="E128" s="4">
        <v>48092</v>
      </c>
      <c r="F128" s="5">
        <v>0</v>
      </c>
      <c r="G128" s="5">
        <v>548.50650800000005</v>
      </c>
      <c r="H128" s="4">
        <v>0</v>
      </c>
      <c r="I128" s="21">
        <v>43</v>
      </c>
      <c r="J128" s="25">
        <f t="shared" si="37"/>
        <v>48680619.541236445</v>
      </c>
      <c r="K128" s="12">
        <f t="shared" si="38"/>
        <v>0</v>
      </c>
      <c r="L128" s="13">
        <f t="shared" si="39"/>
        <v>48680619.541236445</v>
      </c>
      <c r="M128" s="84">
        <f t="shared" si="32"/>
        <v>1589571.2503260882</v>
      </c>
      <c r="N128" s="85">
        <f t="shared" si="33"/>
        <v>38944495.632989161</v>
      </c>
      <c r="O128" s="81">
        <f t="shared" si="40"/>
        <v>34076433.678865507</v>
      </c>
      <c r="P128" s="12">
        <f t="shared" si="41"/>
        <v>0</v>
      </c>
      <c r="Q128" s="13">
        <f t="shared" si="42"/>
        <v>34076433.678865507</v>
      </c>
      <c r="R128" s="89">
        <f t="shared" si="34"/>
        <v>27261146.943092406</v>
      </c>
      <c r="S128" s="88">
        <f t="shared" si="35"/>
        <v>1112699.8752282616</v>
      </c>
      <c r="T128" s="14">
        <f t="shared" si="43"/>
        <v>14604185.862370932</v>
      </c>
      <c r="U128" s="12">
        <f t="shared" si="44"/>
        <v>0</v>
      </c>
      <c r="V128" s="15">
        <f t="shared" si="45"/>
        <v>14604185.862370932</v>
      </c>
      <c r="W128" s="89">
        <f t="shared" si="36"/>
        <v>11683348.689896747</v>
      </c>
    </row>
    <row r="129" spans="1:23" x14ac:dyDescent="0.3">
      <c r="A129" s="3" t="s">
        <v>2</v>
      </c>
      <c r="B129" s="3" t="s">
        <v>44</v>
      </c>
      <c r="C129" s="3" t="s">
        <v>163</v>
      </c>
      <c r="D129" s="4">
        <v>0</v>
      </c>
      <c r="E129" s="4">
        <v>16162</v>
      </c>
      <c r="F129" s="5">
        <v>0</v>
      </c>
      <c r="G129" s="5">
        <v>342.11699199999998</v>
      </c>
      <c r="H129" s="4">
        <v>0</v>
      </c>
      <c r="I129" s="21">
        <v>32</v>
      </c>
      <c r="J129" s="25">
        <f t="shared" si="37"/>
        <v>25866552.791109465</v>
      </c>
      <c r="K129" s="12">
        <f t="shared" si="38"/>
        <v>0</v>
      </c>
      <c r="L129" s="13">
        <f t="shared" si="39"/>
        <v>25866552.791109465</v>
      </c>
      <c r="M129" s="84">
        <f t="shared" si="32"/>
        <v>844622.13195459486</v>
      </c>
      <c r="N129" s="85">
        <f t="shared" si="33"/>
        <v>20693242.232887574</v>
      </c>
      <c r="O129" s="81">
        <f t="shared" si="40"/>
        <v>18106586.953776624</v>
      </c>
      <c r="P129" s="12">
        <f t="shared" si="41"/>
        <v>0</v>
      </c>
      <c r="Q129" s="13">
        <f t="shared" si="42"/>
        <v>18106586.953776624</v>
      </c>
      <c r="R129" s="89">
        <f t="shared" si="34"/>
        <v>14485269.5630213</v>
      </c>
      <c r="S129" s="88">
        <f t="shared" si="35"/>
        <v>591235.49236821639</v>
      </c>
      <c r="T129" s="14">
        <f t="shared" si="43"/>
        <v>7759965.8373328391</v>
      </c>
      <c r="U129" s="12">
        <f t="shared" si="44"/>
        <v>0</v>
      </c>
      <c r="V129" s="15">
        <f t="shared" si="45"/>
        <v>7759965.8373328391</v>
      </c>
      <c r="W129" s="89">
        <f t="shared" si="36"/>
        <v>6207972.6698662713</v>
      </c>
    </row>
    <row r="130" spans="1:23" x14ac:dyDescent="0.3">
      <c r="A130" s="3" t="s">
        <v>1</v>
      </c>
      <c r="B130" s="3" t="s">
        <v>46</v>
      </c>
      <c r="C130" s="3" t="s">
        <v>164</v>
      </c>
      <c r="D130" s="4">
        <v>51416</v>
      </c>
      <c r="E130" s="4">
        <v>0</v>
      </c>
      <c r="F130" s="5">
        <v>127.567618</v>
      </c>
      <c r="G130" s="5">
        <v>0</v>
      </c>
      <c r="H130" s="4">
        <v>7</v>
      </c>
      <c r="I130" s="21">
        <v>0</v>
      </c>
      <c r="J130" s="25">
        <f t="shared" si="37"/>
        <v>47378265.015054688</v>
      </c>
      <c r="K130" s="12">
        <f t="shared" si="38"/>
        <v>47378265.015054688</v>
      </c>
      <c r="L130" s="13">
        <f t="shared" si="39"/>
        <v>0</v>
      </c>
      <c r="M130" s="84">
        <f t="shared" si="32"/>
        <v>1837116.3985429367</v>
      </c>
      <c r="N130" s="85">
        <f t="shared" si="33"/>
        <v>45009351.764301948</v>
      </c>
      <c r="O130" s="81">
        <f t="shared" si="40"/>
        <v>33164785.51053828</v>
      </c>
      <c r="P130" s="12">
        <f t="shared" si="41"/>
        <v>33164785.51053828</v>
      </c>
      <c r="Q130" s="13">
        <f t="shared" si="42"/>
        <v>0</v>
      </c>
      <c r="R130" s="89">
        <f t="shared" si="34"/>
        <v>31506546.235011365</v>
      </c>
      <c r="S130" s="88">
        <f t="shared" si="35"/>
        <v>1285981.4789800558</v>
      </c>
      <c r="T130" s="14">
        <f t="shared" si="43"/>
        <v>14213479.504516406</v>
      </c>
      <c r="U130" s="12">
        <f t="shared" si="44"/>
        <v>14213479.504516406</v>
      </c>
      <c r="V130" s="15">
        <f t="shared" si="45"/>
        <v>0</v>
      </c>
      <c r="W130" s="89">
        <f t="shared" si="36"/>
        <v>13502805.529290585</v>
      </c>
    </row>
    <row r="131" spans="1:23" x14ac:dyDescent="0.3">
      <c r="A131" s="3" t="s">
        <v>2</v>
      </c>
      <c r="B131" s="3" t="s">
        <v>39</v>
      </c>
      <c r="C131" s="3" t="s">
        <v>165</v>
      </c>
      <c r="D131" s="4">
        <v>0</v>
      </c>
      <c r="E131" s="4">
        <v>39352</v>
      </c>
      <c r="F131" s="5">
        <v>0</v>
      </c>
      <c r="G131" s="5">
        <v>409.98630900000001</v>
      </c>
      <c r="H131" s="4">
        <v>0</v>
      </c>
      <c r="I131" s="21">
        <v>63</v>
      </c>
      <c r="J131" s="25">
        <f t="shared" si="37"/>
        <v>52343506.126810715</v>
      </c>
      <c r="K131" s="12">
        <f t="shared" si="38"/>
        <v>0</v>
      </c>
      <c r="L131" s="13">
        <f t="shared" si="39"/>
        <v>52343506.126810715</v>
      </c>
      <c r="M131" s="84">
        <f t="shared" si="32"/>
        <v>1709175.7102632073</v>
      </c>
      <c r="N131" s="85">
        <f t="shared" si="33"/>
        <v>41874804.901448578</v>
      </c>
      <c r="O131" s="81">
        <f t="shared" si="40"/>
        <v>36640454.288767494</v>
      </c>
      <c r="P131" s="12">
        <f t="shared" si="41"/>
        <v>0</v>
      </c>
      <c r="Q131" s="13">
        <f t="shared" si="42"/>
        <v>36640454.288767494</v>
      </c>
      <c r="R131" s="89">
        <f t="shared" si="34"/>
        <v>29312363.431013998</v>
      </c>
      <c r="S131" s="88">
        <f t="shared" si="35"/>
        <v>1196422.9971842449</v>
      </c>
      <c r="T131" s="14">
        <f t="shared" si="43"/>
        <v>15703051.838043213</v>
      </c>
      <c r="U131" s="12">
        <f t="shared" si="44"/>
        <v>0</v>
      </c>
      <c r="V131" s="15">
        <f t="shared" si="45"/>
        <v>15703051.838043213</v>
      </c>
      <c r="W131" s="89">
        <f t="shared" si="36"/>
        <v>12562441.470434571</v>
      </c>
    </row>
    <row r="132" spans="1:23" x14ac:dyDescent="0.3">
      <c r="A132" s="3" t="s">
        <v>2</v>
      </c>
      <c r="B132" s="3" t="s">
        <v>39</v>
      </c>
      <c r="C132" s="3" t="s">
        <v>166</v>
      </c>
      <c r="D132" s="4">
        <v>0</v>
      </c>
      <c r="E132" s="4">
        <v>84839</v>
      </c>
      <c r="F132" s="5">
        <v>0</v>
      </c>
      <c r="G132" s="5">
        <v>529.53415700000005</v>
      </c>
      <c r="H132" s="4">
        <v>0</v>
      </c>
      <c r="I132" s="21">
        <v>65</v>
      </c>
      <c r="J132" s="25">
        <f t="shared" si="37"/>
        <v>76982077.860117078</v>
      </c>
      <c r="K132" s="12">
        <f t="shared" si="38"/>
        <v>0</v>
      </c>
      <c r="L132" s="13">
        <f t="shared" si="39"/>
        <v>76982077.860117078</v>
      </c>
      <c r="M132" s="84">
        <f t="shared" si="32"/>
        <v>2513700.5015548435</v>
      </c>
      <c r="N132" s="85">
        <f t="shared" si="33"/>
        <v>61585662.288093664</v>
      </c>
      <c r="O132" s="81">
        <f t="shared" si="40"/>
        <v>53887454.502081953</v>
      </c>
      <c r="P132" s="12">
        <f t="shared" si="41"/>
        <v>0</v>
      </c>
      <c r="Q132" s="13">
        <f t="shared" si="42"/>
        <v>53887454.502081953</v>
      </c>
      <c r="R132" s="89">
        <f t="shared" si="34"/>
        <v>43109963.601665564</v>
      </c>
      <c r="S132" s="88">
        <f t="shared" si="35"/>
        <v>1759590.3510883905</v>
      </c>
      <c r="T132" s="14">
        <f t="shared" si="43"/>
        <v>23094623.358035121</v>
      </c>
      <c r="U132" s="12">
        <f t="shared" si="44"/>
        <v>0</v>
      </c>
      <c r="V132" s="15">
        <f t="shared" si="45"/>
        <v>23094623.358035121</v>
      </c>
      <c r="W132" s="89">
        <f t="shared" si="36"/>
        <v>18475698.686428096</v>
      </c>
    </row>
    <row r="133" spans="1:23" x14ac:dyDescent="0.3">
      <c r="A133" s="3" t="s">
        <v>2</v>
      </c>
      <c r="B133" s="3" t="s">
        <v>39</v>
      </c>
      <c r="C133" s="3" t="s">
        <v>167</v>
      </c>
      <c r="D133" s="4">
        <v>0</v>
      </c>
      <c r="E133" s="4">
        <v>15902</v>
      </c>
      <c r="F133" s="5">
        <v>0</v>
      </c>
      <c r="G133" s="5">
        <v>123.72898499999999</v>
      </c>
      <c r="H133" s="4">
        <v>0</v>
      </c>
      <c r="I133" s="21">
        <v>21</v>
      </c>
      <c r="J133" s="25">
        <f t="shared" si="37"/>
        <v>18720310.71656771</v>
      </c>
      <c r="K133" s="12">
        <f t="shared" si="38"/>
        <v>0</v>
      </c>
      <c r="L133" s="13">
        <f t="shared" si="39"/>
        <v>18720310.71656771</v>
      </c>
      <c r="M133" s="84">
        <f t="shared" si="32"/>
        <v>611275.45196955791</v>
      </c>
      <c r="N133" s="85">
        <f t="shared" si="33"/>
        <v>14976248.573254168</v>
      </c>
      <c r="O133" s="81">
        <f t="shared" si="40"/>
        <v>13104217.501597397</v>
      </c>
      <c r="P133" s="12">
        <f t="shared" si="41"/>
        <v>0</v>
      </c>
      <c r="Q133" s="13">
        <f t="shared" si="42"/>
        <v>13104217.501597397</v>
      </c>
      <c r="R133" s="89">
        <f t="shared" si="34"/>
        <v>10483374.001277918</v>
      </c>
      <c r="S133" s="88">
        <f t="shared" si="35"/>
        <v>427892.81637869054</v>
      </c>
      <c r="T133" s="14">
        <f t="shared" si="43"/>
        <v>5616093.214970313</v>
      </c>
      <c r="U133" s="12">
        <f t="shared" si="44"/>
        <v>0</v>
      </c>
      <c r="V133" s="15">
        <f t="shared" si="45"/>
        <v>5616093.214970313</v>
      </c>
      <c r="W133" s="89">
        <f t="shared" si="36"/>
        <v>4492874.571976251</v>
      </c>
    </row>
    <row r="134" spans="1:23" x14ac:dyDescent="0.3">
      <c r="A134" s="3" t="s">
        <v>1</v>
      </c>
      <c r="B134" s="3" t="s">
        <v>38</v>
      </c>
      <c r="C134" s="3" t="s">
        <v>168</v>
      </c>
      <c r="D134" s="4">
        <v>15263</v>
      </c>
      <c r="E134" s="4">
        <v>0</v>
      </c>
      <c r="F134" s="5">
        <v>134.95521099999999</v>
      </c>
      <c r="G134" s="5">
        <v>0</v>
      </c>
      <c r="H134" s="4">
        <v>17</v>
      </c>
      <c r="I134" s="21">
        <v>0</v>
      </c>
      <c r="J134" s="25">
        <f t="shared" si="37"/>
        <v>29964917.397552602</v>
      </c>
      <c r="K134" s="12">
        <f t="shared" si="38"/>
        <v>29964917.397552602</v>
      </c>
      <c r="L134" s="13">
        <f t="shared" si="39"/>
        <v>0</v>
      </c>
      <c r="M134" s="84">
        <f t="shared" si="32"/>
        <v>1161904.960313264</v>
      </c>
      <c r="N134" s="85">
        <f t="shared" si="33"/>
        <v>28466671.527674969</v>
      </c>
      <c r="O134" s="81">
        <f t="shared" si="40"/>
        <v>20975442.178286821</v>
      </c>
      <c r="P134" s="12">
        <f t="shared" si="41"/>
        <v>20975442.178286821</v>
      </c>
      <c r="Q134" s="13">
        <f t="shared" si="42"/>
        <v>0</v>
      </c>
      <c r="R134" s="89">
        <f t="shared" si="34"/>
        <v>19926670.069372479</v>
      </c>
      <c r="S134" s="88">
        <f t="shared" si="35"/>
        <v>813333.47221928486</v>
      </c>
      <c r="T134" s="14">
        <f t="shared" si="43"/>
        <v>8989475.2192657795</v>
      </c>
      <c r="U134" s="12">
        <f t="shared" si="44"/>
        <v>8989475.2192657795</v>
      </c>
      <c r="V134" s="15">
        <f t="shared" si="45"/>
        <v>0</v>
      </c>
      <c r="W134" s="89">
        <f t="shared" si="36"/>
        <v>8540001.4583024904</v>
      </c>
    </row>
    <row r="135" spans="1:23" x14ac:dyDescent="0.3">
      <c r="A135" s="3" t="s">
        <v>1</v>
      </c>
      <c r="B135" s="3" t="s">
        <v>43</v>
      </c>
      <c r="C135" s="3" t="s">
        <v>169</v>
      </c>
      <c r="D135" s="4">
        <v>19001</v>
      </c>
      <c r="E135" s="4">
        <v>0</v>
      </c>
      <c r="F135" s="5">
        <v>211.78232199999999</v>
      </c>
      <c r="G135" s="5">
        <v>0</v>
      </c>
      <c r="H135" s="4">
        <v>19</v>
      </c>
      <c r="I135" s="21">
        <v>0</v>
      </c>
      <c r="J135" s="25">
        <f t="shared" si="37"/>
        <v>35948309.512506008</v>
      </c>
      <c r="K135" s="12">
        <f t="shared" si="38"/>
        <v>35948309.512506008</v>
      </c>
      <c r="L135" s="13">
        <f t="shared" si="39"/>
        <v>0</v>
      </c>
      <c r="M135" s="84">
        <f t="shared" si="32"/>
        <v>1393914.0423216615</v>
      </c>
      <c r="N135" s="85">
        <f t="shared" si="33"/>
        <v>34150894.036880709</v>
      </c>
      <c r="O135" s="81">
        <f t="shared" si="40"/>
        <v>25163816.658754203</v>
      </c>
      <c r="P135" s="12">
        <f t="shared" si="41"/>
        <v>25163816.658754203</v>
      </c>
      <c r="Q135" s="13">
        <f t="shared" si="42"/>
        <v>0</v>
      </c>
      <c r="R135" s="89">
        <f t="shared" si="34"/>
        <v>23905625.825816493</v>
      </c>
      <c r="S135" s="88">
        <f t="shared" si="35"/>
        <v>975739.82962516299</v>
      </c>
      <c r="T135" s="14">
        <f t="shared" si="43"/>
        <v>10784492.853751803</v>
      </c>
      <c r="U135" s="12">
        <f t="shared" si="44"/>
        <v>10784492.853751803</v>
      </c>
      <c r="V135" s="15">
        <f t="shared" si="45"/>
        <v>0</v>
      </c>
      <c r="W135" s="89">
        <f t="shared" si="36"/>
        <v>10245268.211064212</v>
      </c>
    </row>
    <row r="136" spans="1:23" x14ac:dyDescent="0.3">
      <c r="A136" s="3" t="s">
        <v>2</v>
      </c>
      <c r="B136" s="3" t="s">
        <v>44</v>
      </c>
      <c r="C136" s="3" t="s">
        <v>170</v>
      </c>
      <c r="D136" s="4">
        <v>0</v>
      </c>
      <c r="E136" s="4">
        <v>24490</v>
      </c>
      <c r="F136" s="5">
        <v>0</v>
      </c>
      <c r="G136" s="5">
        <v>329.05179600000002</v>
      </c>
      <c r="H136" s="4">
        <v>0</v>
      </c>
      <c r="I136" s="21">
        <v>21</v>
      </c>
      <c r="J136" s="25">
        <f t="shared" si="37"/>
        <v>24815534.370688818</v>
      </c>
      <c r="K136" s="12">
        <f t="shared" si="38"/>
        <v>0</v>
      </c>
      <c r="L136" s="13">
        <f t="shared" si="39"/>
        <v>24815534.370688818</v>
      </c>
      <c r="M136" s="84">
        <f t="shared" si="32"/>
        <v>810303.1631245329</v>
      </c>
      <c r="N136" s="85">
        <f t="shared" si="33"/>
        <v>19852427.496551055</v>
      </c>
      <c r="O136" s="81">
        <f t="shared" si="40"/>
        <v>17370874.059482172</v>
      </c>
      <c r="P136" s="12">
        <f t="shared" si="41"/>
        <v>0</v>
      </c>
      <c r="Q136" s="13">
        <f t="shared" si="42"/>
        <v>17370874.059482172</v>
      </c>
      <c r="R136" s="89">
        <f t="shared" si="34"/>
        <v>13896699.247585738</v>
      </c>
      <c r="S136" s="88">
        <f t="shared" si="35"/>
        <v>567212.21418717294</v>
      </c>
      <c r="T136" s="14">
        <f t="shared" si="43"/>
        <v>7444660.3112066453</v>
      </c>
      <c r="U136" s="12">
        <f t="shared" si="44"/>
        <v>0</v>
      </c>
      <c r="V136" s="15">
        <f t="shared" si="45"/>
        <v>7444660.3112066453</v>
      </c>
      <c r="W136" s="89">
        <f t="shared" si="36"/>
        <v>5955728.2489653165</v>
      </c>
    </row>
    <row r="137" spans="1:23" x14ac:dyDescent="0.3">
      <c r="A137" s="3" t="s">
        <v>1</v>
      </c>
      <c r="B137" s="3" t="s">
        <v>46</v>
      </c>
      <c r="C137" s="3" t="s">
        <v>171</v>
      </c>
      <c r="D137" s="4">
        <v>68237</v>
      </c>
      <c r="E137" s="4">
        <v>0</v>
      </c>
      <c r="F137" s="5">
        <v>307.516752</v>
      </c>
      <c r="G137" s="5">
        <v>0</v>
      </c>
      <c r="H137" s="4">
        <v>29</v>
      </c>
      <c r="I137" s="21">
        <v>0</v>
      </c>
      <c r="J137" s="25">
        <f t="shared" si="37"/>
        <v>84044533.482902527</v>
      </c>
      <c r="K137" s="12">
        <f t="shared" si="38"/>
        <v>84044533.482902527</v>
      </c>
      <c r="L137" s="13">
        <f t="shared" si="39"/>
        <v>0</v>
      </c>
      <c r="M137" s="84">
        <f t="shared" si="32"/>
        <v>3258869.6656635669</v>
      </c>
      <c r="N137" s="85">
        <f t="shared" si="33"/>
        <v>79842306.808757395</v>
      </c>
      <c r="O137" s="81">
        <f t="shared" si="40"/>
        <v>58831173.438031763</v>
      </c>
      <c r="P137" s="12">
        <f t="shared" si="41"/>
        <v>58831173.438031763</v>
      </c>
      <c r="Q137" s="13">
        <f t="shared" si="42"/>
        <v>0</v>
      </c>
      <c r="R137" s="89">
        <f t="shared" si="34"/>
        <v>55889614.766130172</v>
      </c>
      <c r="S137" s="88">
        <f t="shared" si="35"/>
        <v>2281208.7659644969</v>
      </c>
      <c r="T137" s="14">
        <f t="shared" si="43"/>
        <v>25213360.044870757</v>
      </c>
      <c r="U137" s="12">
        <f t="shared" si="44"/>
        <v>25213360.044870757</v>
      </c>
      <c r="V137" s="15">
        <f t="shared" si="45"/>
        <v>0</v>
      </c>
      <c r="W137" s="89">
        <f t="shared" si="36"/>
        <v>23952692.042627219</v>
      </c>
    </row>
    <row r="138" spans="1:23" x14ac:dyDescent="0.3">
      <c r="A138" s="3" t="s">
        <v>1</v>
      </c>
      <c r="B138" s="3" t="s">
        <v>38</v>
      </c>
      <c r="C138" s="3" t="s">
        <v>172</v>
      </c>
      <c r="D138" s="4">
        <v>21577</v>
      </c>
      <c r="E138" s="4">
        <v>0</v>
      </c>
      <c r="F138" s="5">
        <v>329.59713599999998</v>
      </c>
      <c r="G138" s="5">
        <v>0</v>
      </c>
      <c r="H138" s="4">
        <v>33</v>
      </c>
      <c r="I138" s="21">
        <v>0</v>
      </c>
      <c r="J138" s="25">
        <f t="shared" si="37"/>
        <v>53237795.602086768</v>
      </c>
      <c r="K138" s="12">
        <f t="shared" si="38"/>
        <v>53237795.602086768</v>
      </c>
      <c r="L138" s="13">
        <f t="shared" si="39"/>
        <v>0</v>
      </c>
      <c r="M138" s="84">
        <f t="shared" si="32"/>
        <v>2064322.6866115276</v>
      </c>
      <c r="N138" s="85">
        <f t="shared" si="33"/>
        <v>50575905.821982428</v>
      </c>
      <c r="O138" s="81">
        <f t="shared" si="40"/>
        <v>37266456.921460733</v>
      </c>
      <c r="P138" s="12">
        <f t="shared" si="41"/>
        <v>37266456.921460733</v>
      </c>
      <c r="Q138" s="13">
        <f t="shared" si="42"/>
        <v>0</v>
      </c>
      <c r="R138" s="89">
        <f t="shared" si="34"/>
        <v>35403134.075387694</v>
      </c>
      <c r="S138" s="88">
        <f t="shared" si="35"/>
        <v>1445025.8806280692</v>
      </c>
      <c r="T138" s="14">
        <f t="shared" si="43"/>
        <v>15971338.680626029</v>
      </c>
      <c r="U138" s="12">
        <f t="shared" si="44"/>
        <v>15971338.680626029</v>
      </c>
      <c r="V138" s="15">
        <f t="shared" si="45"/>
        <v>0</v>
      </c>
      <c r="W138" s="89">
        <f t="shared" si="36"/>
        <v>15172771.746594727</v>
      </c>
    </row>
    <row r="139" spans="1:23" x14ac:dyDescent="0.3">
      <c r="A139" s="3" t="s">
        <v>2</v>
      </c>
      <c r="B139" s="3" t="s">
        <v>36</v>
      </c>
      <c r="C139" s="3" t="s">
        <v>173</v>
      </c>
      <c r="D139" s="4">
        <v>0</v>
      </c>
      <c r="E139" s="4">
        <v>16647</v>
      </c>
      <c r="F139" s="5">
        <v>0</v>
      </c>
      <c r="G139" s="5">
        <v>516.46831599999996</v>
      </c>
      <c r="H139" s="4">
        <v>0</v>
      </c>
      <c r="I139" s="21">
        <v>46</v>
      </c>
      <c r="J139" s="25">
        <f t="shared" si="37"/>
        <v>34121359.582020372</v>
      </c>
      <c r="K139" s="12">
        <f t="shared" si="38"/>
        <v>0</v>
      </c>
      <c r="L139" s="13">
        <f t="shared" si="39"/>
        <v>34121359.582020372</v>
      </c>
      <c r="M139" s="84">
        <f t="shared" si="32"/>
        <v>1114166.8434945429</v>
      </c>
      <c r="N139" s="85">
        <f t="shared" si="33"/>
        <v>27297087.6656163</v>
      </c>
      <c r="O139" s="81">
        <f t="shared" si="40"/>
        <v>23884951.707414258</v>
      </c>
      <c r="P139" s="12">
        <f t="shared" si="41"/>
        <v>0</v>
      </c>
      <c r="Q139" s="13">
        <f t="shared" si="42"/>
        <v>23884951.707414258</v>
      </c>
      <c r="R139" s="89">
        <f t="shared" si="34"/>
        <v>19107961.365931407</v>
      </c>
      <c r="S139" s="88">
        <f t="shared" si="35"/>
        <v>779916.79044617992</v>
      </c>
      <c r="T139" s="14">
        <f t="shared" si="43"/>
        <v>10236407.874606112</v>
      </c>
      <c r="U139" s="12">
        <f t="shared" si="44"/>
        <v>0</v>
      </c>
      <c r="V139" s="15">
        <f t="shared" si="45"/>
        <v>10236407.874606112</v>
      </c>
      <c r="W139" s="89">
        <f t="shared" si="36"/>
        <v>8189126.2996848896</v>
      </c>
    </row>
    <row r="140" spans="1:23" x14ac:dyDescent="0.3">
      <c r="A140" s="3" t="s">
        <v>2</v>
      </c>
      <c r="B140" s="3" t="s">
        <v>39</v>
      </c>
      <c r="C140" s="3" t="s">
        <v>174</v>
      </c>
      <c r="D140" s="4">
        <v>0</v>
      </c>
      <c r="E140" s="4">
        <v>69599</v>
      </c>
      <c r="F140" s="5">
        <v>0</v>
      </c>
      <c r="G140" s="5">
        <v>413.241151</v>
      </c>
      <c r="H140" s="4">
        <v>0</v>
      </c>
      <c r="I140" s="21">
        <v>22</v>
      </c>
      <c r="J140" s="25">
        <f t="shared" si="37"/>
        <v>48490679.623417959</v>
      </c>
      <c r="K140" s="12">
        <f t="shared" si="38"/>
        <v>0</v>
      </c>
      <c r="L140" s="13">
        <f t="shared" si="39"/>
        <v>48490679.623417959</v>
      </c>
      <c r="M140" s="84">
        <f t="shared" si="32"/>
        <v>1583369.1305605862</v>
      </c>
      <c r="N140" s="85">
        <f t="shared" si="33"/>
        <v>38792543.698734365</v>
      </c>
      <c r="O140" s="81">
        <f t="shared" si="40"/>
        <v>33943475.736392573</v>
      </c>
      <c r="P140" s="12">
        <f t="shared" si="41"/>
        <v>0</v>
      </c>
      <c r="Q140" s="13">
        <f t="shared" si="42"/>
        <v>33943475.736392573</v>
      </c>
      <c r="R140" s="89">
        <f t="shared" si="34"/>
        <v>27154780.589114059</v>
      </c>
      <c r="S140" s="88">
        <f t="shared" si="35"/>
        <v>1108358.3913924105</v>
      </c>
      <c r="T140" s="14">
        <f t="shared" si="43"/>
        <v>14547203.887025388</v>
      </c>
      <c r="U140" s="12">
        <f t="shared" si="44"/>
        <v>0</v>
      </c>
      <c r="V140" s="15">
        <f t="shared" si="45"/>
        <v>14547203.887025388</v>
      </c>
      <c r="W140" s="89">
        <f t="shared" si="36"/>
        <v>11637763.10962031</v>
      </c>
    </row>
    <row r="141" spans="1:23" x14ac:dyDescent="0.3">
      <c r="A141" s="3" t="s">
        <v>1</v>
      </c>
      <c r="B141" s="3" t="s">
        <v>37</v>
      </c>
      <c r="C141" s="3" t="s">
        <v>175</v>
      </c>
      <c r="D141" s="4">
        <v>25111</v>
      </c>
      <c r="E141" s="4">
        <v>0</v>
      </c>
      <c r="F141" s="5">
        <v>351.74362500000001</v>
      </c>
      <c r="G141" s="5">
        <v>0</v>
      </c>
      <c r="H141" s="4">
        <v>25</v>
      </c>
      <c r="I141" s="21">
        <v>0</v>
      </c>
      <c r="J141" s="25">
        <f t="shared" ref="J141:J172" si="46">SUM(K141:L141)</f>
        <v>48582899.490472116</v>
      </c>
      <c r="K141" s="12">
        <f t="shared" ref="K141:K172" si="47">$D141*K$5+$F141*K$6+$H141*K$7</f>
        <v>48582899.490472116</v>
      </c>
      <c r="L141" s="13">
        <f t="shared" ref="L141:L172" si="48">$E141*L$5+$G141*L$6+$I141*L$7</f>
        <v>0</v>
      </c>
      <c r="M141" s="84">
        <f t="shared" si="32"/>
        <v>1883826.7149366736</v>
      </c>
      <c r="N141" s="85">
        <f t="shared" si="33"/>
        <v>46153754.515948504</v>
      </c>
      <c r="O141" s="81">
        <f t="shared" ref="O141:O172" si="49">0.7*J141</f>
        <v>34008029.643330477</v>
      </c>
      <c r="P141" s="12">
        <f t="shared" ref="P141:P172" si="50">0.7*K141</f>
        <v>34008029.643330477</v>
      </c>
      <c r="Q141" s="13">
        <f t="shared" ref="Q141:Q172" si="51">0.7*L141</f>
        <v>0</v>
      </c>
      <c r="R141" s="89">
        <f t="shared" si="34"/>
        <v>32307628.161163952</v>
      </c>
      <c r="S141" s="88">
        <f t="shared" si="35"/>
        <v>1318678.7004556714</v>
      </c>
      <c r="T141" s="14">
        <f t="shared" ref="T141:T172" si="52">0.3*J141</f>
        <v>14574869.847141635</v>
      </c>
      <c r="U141" s="12">
        <f t="shared" ref="U141:U172" si="53">0.3*K141</f>
        <v>14574869.847141635</v>
      </c>
      <c r="V141" s="15">
        <f t="shared" ref="V141:V172" si="54">0.3*L141</f>
        <v>0</v>
      </c>
      <c r="W141" s="89">
        <f t="shared" si="36"/>
        <v>13846126.354784552</v>
      </c>
    </row>
    <row r="142" spans="1:23" x14ac:dyDescent="0.3">
      <c r="A142" s="3" t="s">
        <v>1</v>
      </c>
      <c r="B142" s="3" t="s">
        <v>37</v>
      </c>
      <c r="C142" s="3" t="s">
        <v>176</v>
      </c>
      <c r="D142" s="4">
        <v>38891</v>
      </c>
      <c r="E142" s="4">
        <v>0</v>
      </c>
      <c r="F142" s="5">
        <v>504.60811100000001</v>
      </c>
      <c r="G142" s="5">
        <v>0</v>
      </c>
      <c r="H142" s="4">
        <v>26</v>
      </c>
      <c r="I142" s="21">
        <v>0</v>
      </c>
      <c r="J142" s="25">
        <f t="shared" si="46"/>
        <v>62389789.633279637</v>
      </c>
      <c r="K142" s="12">
        <f t="shared" si="47"/>
        <v>62389789.633279637</v>
      </c>
      <c r="L142" s="13">
        <f t="shared" si="48"/>
        <v>0</v>
      </c>
      <c r="M142" s="84">
        <f t="shared" ref="M142:M192" si="55">N142/D$3</f>
        <v>2419195.9245557408</v>
      </c>
      <c r="N142" s="85">
        <f t="shared" ref="N142:N192" si="56">K142*0.95+L142*0.8</f>
        <v>59270300.151615649</v>
      </c>
      <c r="O142" s="81">
        <f t="shared" si="49"/>
        <v>43672852.743295744</v>
      </c>
      <c r="P142" s="12">
        <f t="shared" si="50"/>
        <v>43672852.743295744</v>
      </c>
      <c r="Q142" s="13">
        <f t="shared" si="51"/>
        <v>0</v>
      </c>
      <c r="R142" s="89">
        <f t="shared" ref="R142:R192" si="57">P142*0.95+Q142*0.8</f>
        <v>41489210.106130958</v>
      </c>
      <c r="S142" s="88">
        <f t="shared" ref="S142:S192" si="58">R142/$D$3</f>
        <v>1693437.1471890188</v>
      </c>
      <c r="T142" s="14">
        <f t="shared" si="52"/>
        <v>18716936.889983889</v>
      </c>
      <c r="U142" s="12">
        <f t="shared" si="53"/>
        <v>18716936.889983889</v>
      </c>
      <c r="V142" s="15">
        <f t="shared" si="54"/>
        <v>0</v>
      </c>
      <c r="W142" s="89">
        <f t="shared" ref="W142:W192" si="59">U142*0.95+V142*0.8</f>
        <v>17781090.045484692</v>
      </c>
    </row>
    <row r="143" spans="1:23" x14ac:dyDescent="0.3">
      <c r="A143" s="3" t="s">
        <v>1</v>
      </c>
      <c r="B143" s="3" t="s">
        <v>43</v>
      </c>
      <c r="C143" s="3" t="s">
        <v>177</v>
      </c>
      <c r="D143" s="4">
        <v>18321</v>
      </c>
      <c r="E143" s="4">
        <v>0</v>
      </c>
      <c r="F143" s="5">
        <v>186.65779800000001</v>
      </c>
      <c r="G143" s="5">
        <v>0</v>
      </c>
      <c r="H143" s="4">
        <v>15</v>
      </c>
      <c r="I143" s="21">
        <v>0</v>
      </c>
      <c r="J143" s="25">
        <f t="shared" si="46"/>
        <v>31190664.722894754</v>
      </c>
      <c r="K143" s="12">
        <f t="shared" si="47"/>
        <v>31190664.722894754</v>
      </c>
      <c r="L143" s="13">
        <f t="shared" si="48"/>
        <v>0</v>
      </c>
      <c r="M143" s="84">
        <f t="shared" si="55"/>
        <v>1209433.9382346945</v>
      </c>
      <c r="N143" s="85">
        <f t="shared" si="56"/>
        <v>29631131.486750014</v>
      </c>
      <c r="O143" s="81">
        <f t="shared" si="49"/>
        <v>21833465.306026328</v>
      </c>
      <c r="P143" s="12">
        <f t="shared" si="50"/>
        <v>21833465.306026328</v>
      </c>
      <c r="Q143" s="13">
        <f t="shared" si="51"/>
        <v>0</v>
      </c>
      <c r="R143" s="89">
        <f t="shared" si="57"/>
        <v>20741792.040725011</v>
      </c>
      <c r="S143" s="88">
        <f t="shared" si="58"/>
        <v>846603.7567642862</v>
      </c>
      <c r="T143" s="14">
        <f t="shared" si="52"/>
        <v>9357199.4168684259</v>
      </c>
      <c r="U143" s="12">
        <f t="shared" si="53"/>
        <v>9357199.4168684259</v>
      </c>
      <c r="V143" s="15">
        <f t="shared" si="54"/>
        <v>0</v>
      </c>
      <c r="W143" s="89">
        <f t="shared" si="59"/>
        <v>8889339.4460250046</v>
      </c>
    </row>
    <row r="144" spans="1:23" x14ac:dyDescent="0.3">
      <c r="A144" s="3" t="s">
        <v>1</v>
      </c>
      <c r="B144" s="3" t="s">
        <v>37</v>
      </c>
      <c r="C144" s="3" t="s">
        <v>178</v>
      </c>
      <c r="D144" s="4">
        <v>42365</v>
      </c>
      <c r="E144" s="4">
        <v>0</v>
      </c>
      <c r="F144" s="5">
        <v>318.88297699999998</v>
      </c>
      <c r="G144" s="5">
        <v>0</v>
      </c>
      <c r="H144" s="4">
        <v>36</v>
      </c>
      <c r="I144" s="21">
        <v>0</v>
      </c>
      <c r="J144" s="25">
        <f t="shared" si="46"/>
        <v>71533139.610657454</v>
      </c>
      <c r="K144" s="12">
        <f t="shared" si="47"/>
        <v>71533139.610657454</v>
      </c>
      <c r="L144" s="13">
        <f t="shared" si="48"/>
        <v>0</v>
      </c>
      <c r="M144" s="84">
        <f t="shared" si="55"/>
        <v>2773733.9849030441</v>
      </c>
      <c r="N144" s="85">
        <f t="shared" si="56"/>
        <v>67956482.630124584</v>
      </c>
      <c r="O144" s="81">
        <f t="shared" si="49"/>
        <v>50073197.727460213</v>
      </c>
      <c r="P144" s="12">
        <f t="shared" si="50"/>
        <v>50073197.727460213</v>
      </c>
      <c r="Q144" s="13">
        <f t="shared" si="51"/>
        <v>0</v>
      </c>
      <c r="R144" s="89">
        <f t="shared" si="57"/>
        <v>47569537.8410872</v>
      </c>
      <c r="S144" s="88">
        <f t="shared" si="58"/>
        <v>1941613.7894321305</v>
      </c>
      <c r="T144" s="14">
        <f t="shared" si="52"/>
        <v>21459941.883197237</v>
      </c>
      <c r="U144" s="12">
        <f t="shared" si="53"/>
        <v>21459941.883197237</v>
      </c>
      <c r="V144" s="15">
        <f t="shared" si="54"/>
        <v>0</v>
      </c>
      <c r="W144" s="89">
        <f t="shared" si="59"/>
        <v>20386944.789037373</v>
      </c>
    </row>
    <row r="145" spans="1:23" x14ac:dyDescent="0.3">
      <c r="A145" s="3" t="s">
        <v>2</v>
      </c>
      <c r="B145" s="3" t="s">
        <v>33</v>
      </c>
      <c r="C145" s="3" t="s">
        <v>179</v>
      </c>
      <c r="D145" s="4">
        <v>0</v>
      </c>
      <c r="E145" s="4">
        <v>33406</v>
      </c>
      <c r="F145" s="5">
        <v>0</v>
      </c>
      <c r="G145" s="5">
        <v>313.39262400000001</v>
      </c>
      <c r="H145" s="4">
        <v>0</v>
      </c>
      <c r="I145" s="21">
        <v>29</v>
      </c>
      <c r="J145" s="25">
        <f t="shared" si="46"/>
        <v>32814703.986315481</v>
      </c>
      <c r="K145" s="12">
        <f t="shared" si="47"/>
        <v>0</v>
      </c>
      <c r="L145" s="13">
        <f t="shared" si="48"/>
        <v>32814703.986315481</v>
      </c>
      <c r="M145" s="84">
        <f t="shared" si="55"/>
        <v>1071500.5383286688</v>
      </c>
      <c r="N145" s="85">
        <f t="shared" si="56"/>
        <v>26251763.189052388</v>
      </c>
      <c r="O145" s="81">
        <f t="shared" si="49"/>
        <v>22970292.790420834</v>
      </c>
      <c r="P145" s="12">
        <f t="shared" si="50"/>
        <v>0</v>
      </c>
      <c r="Q145" s="13">
        <f t="shared" si="51"/>
        <v>22970292.790420834</v>
      </c>
      <c r="R145" s="89">
        <f t="shared" si="57"/>
        <v>18376234.232336666</v>
      </c>
      <c r="S145" s="88">
        <f t="shared" si="58"/>
        <v>750050.37683006807</v>
      </c>
      <c r="T145" s="14">
        <f t="shared" si="52"/>
        <v>9844411.1958946437</v>
      </c>
      <c r="U145" s="12">
        <f t="shared" si="53"/>
        <v>0</v>
      </c>
      <c r="V145" s="15">
        <f t="shared" si="54"/>
        <v>9844411.1958946437</v>
      </c>
      <c r="W145" s="89">
        <f t="shared" si="59"/>
        <v>7875528.9567157151</v>
      </c>
    </row>
    <row r="146" spans="1:23" x14ac:dyDescent="0.3">
      <c r="A146" s="3" t="s">
        <v>2</v>
      </c>
      <c r="B146" s="3" t="s">
        <v>36</v>
      </c>
      <c r="C146" s="3" t="s">
        <v>180</v>
      </c>
      <c r="D146" s="4">
        <v>0</v>
      </c>
      <c r="E146" s="4">
        <v>14988</v>
      </c>
      <c r="F146" s="5">
        <v>0</v>
      </c>
      <c r="G146" s="5">
        <v>342.94755700000002</v>
      </c>
      <c r="H146" s="4">
        <v>0</v>
      </c>
      <c r="I146" s="21">
        <v>51</v>
      </c>
      <c r="J146" s="25">
        <f t="shared" si="46"/>
        <v>34069449.856392458</v>
      </c>
      <c r="K146" s="12">
        <f t="shared" si="47"/>
        <v>0</v>
      </c>
      <c r="L146" s="13">
        <f t="shared" si="48"/>
        <v>34069449.856392458</v>
      </c>
      <c r="M146" s="84">
        <f t="shared" si="55"/>
        <v>1112471.832045468</v>
      </c>
      <c r="N146" s="85">
        <f t="shared" si="56"/>
        <v>27255559.885113969</v>
      </c>
      <c r="O146" s="81">
        <f t="shared" si="49"/>
        <v>23848614.899474718</v>
      </c>
      <c r="P146" s="12">
        <f t="shared" si="50"/>
        <v>0</v>
      </c>
      <c r="Q146" s="13">
        <f t="shared" si="51"/>
        <v>23848614.899474718</v>
      </c>
      <c r="R146" s="89">
        <f t="shared" si="57"/>
        <v>19078891.919579774</v>
      </c>
      <c r="S146" s="88">
        <f t="shared" si="58"/>
        <v>778730.28243182751</v>
      </c>
      <c r="T146" s="14">
        <f t="shared" si="52"/>
        <v>10220834.956917737</v>
      </c>
      <c r="U146" s="12">
        <f t="shared" si="53"/>
        <v>0</v>
      </c>
      <c r="V146" s="15">
        <f t="shared" si="54"/>
        <v>10220834.956917737</v>
      </c>
      <c r="W146" s="89">
        <f t="shared" si="59"/>
        <v>8176667.9655341897</v>
      </c>
    </row>
    <row r="147" spans="1:23" x14ac:dyDescent="0.3">
      <c r="A147" s="3" t="s">
        <v>1</v>
      </c>
      <c r="B147" s="3" t="s">
        <v>46</v>
      </c>
      <c r="C147" s="3" t="s">
        <v>181</v>
      </c>
      <c r="D147" s="4">
        <v>59359</v>
      </c>
      <c r="E147" s="4">
        <v>0</v>
      </c>
      <c r="F147" s="5">
        <v>752.40482099999997</v>
      </c>
      <c r="G147" s="5">
        <v>0</v>
      </c>
      <c r="H147" s="4">
        <v>52</v>
      </c>
      <c r="I147" s="21">
        <v>0</v>
      </c>
      <c r="J147" s="25">
        <f t="shared" si="46"/>
        <v>106741164.86919335</v>
      </c>
      <c r="K147" s="12">
        <f t="shared" si="47"/>
        <v>106741164.86919335</v>
      </c>
      <c r="L147" s="13">
        <f t="shared" si="48"/>
        <v>0</v>
      </c>
      <c r="M147" s="84">
        <f t="shared" si="55"/>
        <v>4138943.1275809663</v>
      </c>
      <c r="N147" s="85">
        <f t="shared" si="56"/>
        <v>101404106.62573367</v>
      </c>
      <c r="O147" s="81">
        <f t="shared" si="49"/>
        <v>74718815.40843533</v>
      </c>
      <c r="P147" s="12">
        <f t="shared" si="50"/>
        <v>74718815.40843533</v>
      </c>
      <c r="Q147" s="13">
        <f t="shared" si="51"/>
        <v>0</v>
      </c>
      <c r="R147" s="89">
        <f t="shared" si="57"/>
        <v>70982874.638013557</v>
      </c>
      <c r="S147" s="88">
        <f t="shared" si="58"/>
        <v>2897260.1893066759</v>
      </c>
      <c r="T147" s="14">
        <f t="shared" si="52"/>
        <v>32022349.460758001</v>
      </c>
      <c r="U147" s="12">
        <f t="shared" si="53"/>
        <v>32022349.460758001</v>
      </c>
      <c r="V147" s="15">
        <f t="shared" si="54"/>
        <v>0</v>
      </c>
      <c r="W147" s="89">
        <f t="shared" si="59"/>
        <v>30421231.987720098</v>
      </c>
    </row>
    <row r="148" spans="1:23" x14ac:dyDescent="0.3">
      <c r="A148" s="3" t="s">
        <v>2</v>
      </c>
      <c r="B148" s="3" t="s">
        <v>39</v>
      </c>
      <c r="C148" s="3" t="s">
        <v>182</v>
      </c>
      <c r="D148" s="4">
        <v>0</v>
      </c>
      <c r="E148" s="4">
        <v>46360</v>
      </c>
      <c r="F148" s="5">
        <v>0</v>
      </c>
      <c r="G148" s="5">
        <v>365.15840100000003</v>
      </c>
      <c r="H148" s="4">
        <v>0</v>
      </c>
      <c r="I148" s="21">
        <v>35</v>
      </c>
      <c r="J148" s="25">
        <f t="shared" si="46"/>
        <v>42497784.320094295</v>
      </c>
      <c r="K148" s="12">
        <f t="shared" si="47"/>
        <v>0</v>
      </c>
      <c r="L148" s="13">
        <f t="shared" si="48"/>
        <v>42497784.320094295</v>
      </c>
      <c r="M148" s="84">
        <f t="shared" si="55"/>
        <v>1387682.7533092014</v>
      </c>
      <c r="N148" s="85">
        <f t="shared" si="56"/>
        <v>33998227.456075437</v>
      </c>
      <c r="O148" s="81">
        <f t="shared" si="49"/>
        <v>29748449.024066005</v>
      </c>
      <c r="P148" s="12">
        <f t="shared" si="50"/>
        <v>0</v>
      </c>
      <c r="Q148" s="13">
        <f t="shared" si="51"/>
        <v>29748449.024066005</v>
      </c>
      <c r="R148" s="89">
        <f t="shared" si="57"/>
        <v>23798759.219252806</v>
      </c>
      <c r="S148" s="88">
        <f t="shared" si="58"/>
        <v>971377.92731644108</v>
      </c>
      <c r="T148" s="14">
        <f t="shared" si="52"/>
        <v>12749335.296028288</v>
      </c>
      <c r="U148" s="12">
        <f t="shared" si="53"/>
        <v>0</v>
      </c>
      <c r="V148" s="15">
        <f t="shared" si="54"/>
        <v>12749335.296028288</v>
      </c>
      <c r="W148" s="89">
        <f t="shared" si="59"/>
        <v>10199468.236822631</v>
      </c>
    </row>
    <row r="149" spans="1:23" x14ac:dyDescent="0.3">
      <c r="A149" s="3" t="s">
        <v>1</v>
      </c>
      <c r="B149" s="3" t="s">
        <v>38</v>
      </c>
      <c r="C149" s="3" t="s">
        <v>183</v>
      </c>
      <c r="D149" s="4">
        <v>17867</v>
      </c>
      <c r="E149" s="4">
        <v>0</v>
      </c>
      <c r="F149" s="5">
        <v>195.03160800000001</v>
      </c>
      <c r="G149" s="5">
        <v>0</v>
      </c>
      <c r="H149" s="4">
        <v>16</v>
      </c>
      <c r="I149" s="21">
        <v>0</v>
      </c>
      <c r="J149" s="25">
        <f t="shared" si="46"/>
        <v>31946319.372602724</v>
      </c>
      <c r="K149" s="12">
        <f t="shared" si="47"/>
        <v>31946319.372602724</v>
      </c>
      <c r="L149" s="13">
        <f t="shared" si="48"/>
        <v>0</v>
      </c>
      <c r="M149" s="84">
        <f t="shared" si="55"/>
        <v>1238734.8328152075</v>
      </c>
      <c r="N149" s="85">
        <f t="shared" si="56"/>
        <v>30349003.403972585</v>
      </c>
      <c r="O149" s="81">
        <f t="shared" si="49"/>
        <v>22362423.560821906</v>
      </c>
      <c r="P149" s="12">
        <f t="shared" si="50"/>
        <v>22362423.560821906</v>
      </c>
      <c r="Q149" s="13">
        <f t="shared" si="51"/>
        <v>0</v>
      </c>
      <c r="R149" s="89">
        <f t="shared" si="57"/>
        <v>21244302.382780809</v>
      </c>
      <c r="S149" s="88">
        <f t="shared" si="58"/>
        <v>867114.38297064521</v>
      </c>
      <c r="T149" s="14">
        <f t="shared" si="52"/>
        <v>9583895.8117808159</v>
      </c>
      <c r="U149" s="12">
        <f t="shared" si="53"/>
        <v>9583895.8117808159</v>
      </c>
      <c r="V149" s="15">
        <f t="shared" si="54"/>
        <v>0</v>
      </c>
      <c r="W149" s="89">
        <f t="shared" si="59"/>
        <v>9104701.0211917739</v>
      </c>
    </row>
    <row r="150" spans="1:23" x14ac:dyDescent="0.3">
      <c r="A150" s="3" t="s">
        <v>1</v>
      </c>
      <c r="B150" s="3" t="s">
        <v>40</v>
      </c>
      <c r="C150" s="3" t="s">
        <v>184</v>
      </c>
      <c r="D150" s="4">
        <v>41864</v>
      </c>
      <c r="E150" s="4">
        <v>0</v>
      </c>
      <c r="F150" s="5">
        <v>440.89454699999999</v>
      </c>
      <c r="G150" s="5">
        <v>0</v>
      </c>
      <c r="H150" s="4">
        <v>28</v>
      </c>
      <c r="I150" s="21">
        <v>0</v>
      </c>
      <c r="J150" s="25">
        <f t="shared" si="46"/>
        <v>65491237.133621037</v>
      </c>
      <c r="K150" s="12">
        <f t="shared" si="47"/>
        <v>65491237.133621037</v>
      </c>
      <c r="L150" s="13">
        <f t="shared" si="48"/>
        <v>0</v>
      </c>
      <c r="M150" s="84">
        <f t="shared" si="55"/>
        <v>2539456.1337526524</v>
      </c>
      <c r="N150" s="85">
        <f t="shared" si="56"/>
        <v>62216675.276939981</v>
      </c>
      <c r="O150" s="81">
        <f t="shared" si="49"/>
        <v>45843865.993534721</v>
      </c>
      <c r="P150" s="12">
        <f t="shared" si="50"/>
        <v>45843865.993534721</v>
      </c>
      <c r="Q150" s="13">
        <f t="shared" si="51"/>
        <v>0</v>
      </c>
      <c r="R150" s="89">
        <f t="shared" si="57"/>
        <v>43551672.693857983</v>
      </c>
      <c r="S150" s="88">
        <f t="shared" si="58"/>
        <v>1777619.2936268565</v>
      </c>
      <c r="T150" s="14">
        <f t="shared" si="52"/>
        <v>19647371.140086312</v>
      </c>
      <c r="U150" s="12">
        <f t="shared" si="53"/>
        <v>19647371.140086312</v>
      </c>
      <c r="V150" s="15">
        <f t="shared" si="54"/>
        <v>0</v>
      </c>
      <c r="W150" s="89">
        <f t="shared" si="59"/>
        <v>18665002.583081994</v>
      </c>
    </row>
    <row r="151" spans="1:23" x14ac:dyDescent="0.3">
      <c r="A151" s="3" t="s">
        <v>32</v>
      </c>
      <c r="B151" s="3" t="s">
        <v>45</v>
      </c>
      <c r="C151" s="3" t="s">
        <v>185</v>
      </c>
      <c r="D151" s="4">
        <v>41143</v>
      </c>
      <c r="E151" s="4">
        <v>875</v>
      </c>
      <c r="F151" s="5">
        <v>283.65049900000002</v>
      </c>
      <c r="G151" s="5">
        <v>16.113361000000001</v>
      </c>
      <c r="H151" s="4">
        <v>33</v>
      </c>
      <c r="I151" s="21">
        <v>2</v>
      </c>
      <c r="J151" s="25">
        <f t="shared" si="46"/>
        <v>68664323.792299449</v>
      </c>
      <c r="K151" s="12">
        <f t="shared" si="47"/>
        <v>67161613.452745169</v>
      </c>
      <c r="L151" s="13">
        <f t="shared" si="48"/>
        <v>1502710.3395542819</v>
      </c>
      <c r="M151" s="84">
        <f t="shared" si="55"/>
        <v>2653293.920479646</v>
      </c>
      <c r="N151" s="85">
        <f t="shared" si="56"/>
        <v>65005701.05175133</v>
      </c>
      <c r="O151" s="81">
        <f t="shared" si="49"/>
        <v>48065026.654609613</v>
      </c>
      <c r="P151" s="12">
        <f t="shared" si="50"/>
        <v>47013129.416921616</v>
      </c>
      <c r="Q151" s="13">
        <f t="shared" si="51"/>
        <v>1051897.2376879973</v>
      </c>
      <c r="R151" s="89">
        <f t="shared" si="57"/>
        <v>45503990.736225933</v>
      </c>
      <c r="S151" s="88">
        <f t="shared" si="58"/>
        <v>1857305.7443357524</v>
      </c>
      <c r="T151" s="14">
        <f t="shared" si="52"/>
        <v>20599297.137689833</v>
      </c>
      <c r="U151" s="12">
        <f t="shared" si="53"/>
        <v>20148484.03582355</v>
      </c>
      <c r="V151" s="15">
        <f t="shared" si="54"/>
        <v>450813.10186628456</v>
      </c>
      <c r="W151" s="89">
        <f t="shared" si="59"/>
        <v>19501710.315525398</v>
      </c>
    </row>
    <row r="152" spans="1:23" x14ac:dyDescent="0.3">
      <c r="A152" s="3" t="s">
        <v>1</v>
      </c>
      <c r="B152" s="3" t="s">
        <v>37</v>
      </c>
      <c r="C152" s="3" t="s">
        <v>186</v>
      </c>
      <c r="D152" s="4">
        <v>32025</v>
      </c>
      <c r="E152" s="4">
        <v>0</v>
      </c>
      <c r="F152" s="5">
        <v>337.10895299999999</v>
      </c>
      <c r="G152" s="5">
        <v>0</v>
      </c>
      <c r="H152" s="4">
        <v>35</v>
      </c>
      <c r="I152" s="21">
        <v>0</v>
      </c>
      <c r="J152" s="25">
        <f t="shared" si="46"/>
        <v>63116681.516186252</v>
      </c>
      <c r="K152" s="12">
        <f t="shared" si="47"/>
        <v>63116681.516186252</v>
      </c>
      <c r="L152" s="13">
        <f t="shared" si="48"/>
        <v>0</v>
      </c>
      <c r="M152" s="84">
        <f t="shared" si="55"/>
        <v>2447381.5281786504</v>
      </c>
      <c r="N152" s="85">
        <f t="shared" si="56"/>
        <v>59960847.440376937</v>
      </c>
      <c r="O152" s="81">
        <f t="shared" si="49"/>
        <v>44181677.061330371</v>
      </c>
      <c r="P152" s="12">
        <f t="shared" si="50"/>
        <v>44181677.061330371</v>
      </c>
      <c r="Q152" s="13">
        <f t="shared" si="51"/>
        <v>0</v>
      </c>
      <c r="R152" s="89">
        <f t="shared" si="57"/>
        <v>41972593.208263852</v>
      </c>
      <c r="S152" s="88">
        <f t="shared" si="58"/>
        <v>1713167.0697250552</v>
      </c>
      <c r="T152" s="14">
        <f t="shared" si="52"/>
        <v>18935004.454855874</v>
      </c>
      <c r="U152" s="12">
        <f t="shared" si="53"/>
        <v>18935004.454855874</v>
      </c>
      <c r="V152" s="15">
        <f t="shared" si="54"/>
        <v>0</v>
      </c>
      <c r="W152" s="89">
        <f t="shared" si="59"/>
        <v>17988254.232113078</v>
      </c>
    </row>
    <row r="153" spans="1:23" x14ac:dyDescent="0.3">
      <c r="A153" s="3" t="s">
        <v>2</v>
      </c>
      <c r="B153" s="3" t="s">
        <v>44</v>
      </c>
      <c r="C153" s="3" t="s">
        <v>187</v>
      </c>
      <c r="D153" s="4">
        <v>0</v>
      </c>
      <c r="E153" s="4">
        <v>24076</v>
      </c>
      <c r="F153" s="5">
        <v>0</v>
      </c>
      <c r="G153" s="5">
        <v>333.76007900000002</v>
      </c>
      <c r="H153" s="4">
        <v>0</v>
      </c>
      <c r="I153" s="21">
        <v>27</v>
      </c>
      <c r="J153" s="25">
        <f t="shared" si="46"/>
        <v>27423735.660859153</v>
      </c>
      <c r="K153" s="12">
        <f t="shared" si="47"/>
        <v>0</v>
      </c>
      <c r="L153" s="13">
        <f t="shared" si="48"/>
        <v>27423735.660859153</v>
      </c>
      <c r="M153" s="84">
        <f t="shared" si="55"/>
        <v>895468.91953825811</v>
      </c>
      <c r="N153" s="85">
        <f t="shared" si="56"/>
        <v>21938988.528687324</v>
      </c>
      <c r="O153" s="81">
        <f t="shared" si="49"/>
        <v>19196614.962601405</v>
      </c>
      <c r="P153" s="12">
        <f t="shared" si="50"/>
        <v>0</v>
      </c>
      <c r="Q153" s="13">
        <f t="shared" si="51"/>
        <v>19196614.962601405</v>
      </c>
      <c r="R153" s="89">
        <f t="shared" si="57"/>
        <v>15357291.970081124</v>
      </c>
      <c r="S153" s="88">
        <f t="shared" si="58"/>
        <v>626828.24367678061</v>
      </c>
      <c r="T153" s="14">
        <f t="shared" si="52"/>
        <v>8227120.6982577452</v>
      </c>
      <c r="U153" s="12">
        <f t="shared" si="53"/>
        <v>0</v>
      </c>
      <c r="V153" s="15">
        <f t="shared" si="54"/>
        <v>8227120.6982577452</v>
      </c>
      <c r="W153" s="89">
        <f t="shared" si="59"/>
        <v>6581696.5586061962</v>
      </c>
    </row>
    <row r="154" spans="1:23" x14ac:dyDescent="0.3">
      <c r="A154" s="3" t="s">
        <v>2</v>
      </c>
      <c r="B154" s="3" t="s">
        <v>35</v>
      </c>
      <c r="C154" s="3" t="s">
        <v>188</v>
      </c>
      <c r="D154" s="4">
        <v>0</v>
      </c>
      <c r="E154" s="4">
        <v>84753</v>
      </c>
      <c r="F154" s="5">
        <v>0</v>
      </c>
      <c r="G154" s="5">
        <v>1489.047867</v>
      </c>
      <c r="H154" s="4">
        <v>0</v>
      </c>
      <c r="I154" s="21">
        <v>99</v>
      </c>
      <c r="J154" s="25">
        <f t="shared" si="46"/>
        <v>101146041.74459235</v>
      </c>
      <c r="K154" s="12">
        <f t="shared" si="47"/>
        <v>0</v>
      </c>
      <c r="L154" s="13">
        <f t="shared" si="48"/>
        <v>101146041.74459235</v>
      </c>
      <c r="M154" s="84">
        <f t="shared" si="55"/>
        <v>3302727.893700975</v>
      </c>
      <c r="N154" s="85">
        <f t="shared" si="56"/>
        <v>80916833.395673886</v>
      </c>
      <c r="O154" s="81">
        <f t="shared" si="49"/>
        <v>70802229.221214637</v>
      </c>
      <c r="P154" s="12">
        <f t="shared" si="50"/>
        <v>0</v>
      </c>
      <c r="Q154" s="13">
        <f t="shared" si="51"/>
        <v>70802229.221214637</v>
      </c>
      <c r="R154" s="89">
        <f t="shared" si="57"/>
        <v>56641783.376971714</v>
      </c>
      <c r="S154" s="88">
        <f t="shared" si="58"/>
        <v>2311909.5255906824</v>
      </c>
      <c r="T154" s="14">
        <f t="shared" si="52"/>
        <v>30343812.523377705</v>
      </c>
      <c r="U154" s="12">
        <f t="shared" si="53"/>
        <v>0</v>
      </c>
      <c r="V154" s="15">
        <f t="shared" si="54"/>
        <v>30343812.523377705</v>
      </c>
      <c r="W154" s="89">
        <f t="shared" si="59"/>
        <v>24275050.018702164</v>
      </c>
    </row>
    <row r="155" spans="1:23" x14ac:dyDescent="0.3">
      <c r="A155" s="3" t="s">
        <v>1</v>
      </c>
      <c r="B155" s="3" t="s">
        <v>38</v>
      </c>
      <c r="C155" s="3" t="s">
        <v>189</v>
      </c>
      <c r="D155" s="4">
        <v>74860</v>
      </c>
      <c r="E155" s="4">
        <v>0</v>
      </c>
      <c r="F155" s="5">
        <v>444.25282199999998</v>
      </c>
      <c r="G155" s="5">
        <v>0</v>
      </c>
      <c r="H155" s="4">
        <v>24</v>
      </c>
      <c r="I155" s="21">
        <v>0</v>
      </c>
      <c r="J155" s="25">
        <f t="shared" si="46"/>
        <v>86465033.578453094</v>
      </c>
      <c r="K155" s="12">
        <f t="shared" si="47"/>
        <v>86465033.578453094</v>
      </c>
      <c r="L155" s="13">
        <f t="shared" si="48"/>
        <v>0</v>
      </c>
      <c r="M155" s="84">
        <f t="shared" si="55"/>
        <v>3352725.7918175692</v>
      </c>
      <c r="N155" s="85">
        <f t="shared" si="56"/>
        <v>82141781.899530441</v>
      </c>
      <c r="O155" s="81">
        <f t="shared" si="49"/>
        <v>60525523.50491716</v>
      </c>
      <c r="P155" s="12">
        <f t="shared" si="50"/>
        <v>60525523.50491716</v>
      </c>
      <c r="Q155" s="13">
        <f t="shared" si="51"/>
        <v>0</v>
      </c>
      <c r="R155" s="89">
        <f t="shared" si="57"/>
        <v>57499247.329671301</v>
      </c>
      <c r="S155" s="88">
        <f t="shared" si="58"/>
        <v>2346908.0542722978</v>
      </c>
      <c r="T155" s="14">
        <f t="shared" si="52"/>
        <v>25939510.073535927</v>
      </c>
      <c r="U155" s="12">
        <f t="shared" si="53"/>
        <v>25939510.073535927</v>
      </c>
      <c r="V155" s="15">
        <f t="shared" si="54"/>
        <v>0</v>
      </c>
      <c r="W155" s="89">
        <f t="shared" si="59"/>
        <v>24642534.569859128</v>
      </c>
    </row>
    <row r="156" spans="1:23" x14ac:dyDescent="0.3">
      <c r="A156" s="3" t="s">
        <v>1</v>
      </c>
      <c r="B156" s="3" t="s">
        <v>38</v>
      </c>
      <c r="C156" s="3" t="s">
        <v>190</v>
      </c>
      <c r="D156" s="4">
        <v>40862</v>
      </c>
      <c r="E156" s="4">
        <v>0</v>
      </c>
      <c r="F156" s="5">
        <v>157.491207</v>
      </c>
      <c r="G156" s="5">
        <v>0</v>
      </c>
      <c r="H156" s="4">
        <v>18</v>
      </c>
      <c r="I156" s="21">
        <v>0</v>
      </c>
      <c r="J156" s="25">
        <f t="shared" si="46"/>
        <v>50498069.58718884</v>
      </c>
      <c r="K156" s="12">
        <f t="shared" si="47"/>
        <v>50498069.58718884</v>
      </c>
      <c r="L156" s="13">
        <f t="shared" si="48"/>
        <v>0</v>
      </c>
      <c r="M156" s="84">
        <f t="shared" si="55"/>
        <v>1958088.4125644651</v>
      </c>
      <c r="N156" s="85">
        <f t="shared" si="56"/>
        <v>47973166.107829392</v>
      </c>
      <c r="O156" s="81">
        <f t="shared" si="49"/>
        <v>35348648.711032182</v>
      </c>
      <c r="P156" s="12">
        <f t="shared" si="50"/>
        <v>35348648.711032182</v>
      </c>
      <c r="Q156" s="13">
        <f t="shared" si="51"/>
        <v>0</v>
      </c>
      <c r="R156" s="89">
        <f t="shared" si="57"/>
        <v>33581216.275480568</v>
      </c>
      <c r="S156" s="88">
        <f t="shared" si="58"/>
        <v>1370661.8887951253</v>
      </c>
      <c r="T156" s="14">
        <f t="shared" si="52"/>
        <v>15149420.87615665</v>
      </c>
      <c r="U156" s="12">
        <f t="shared" si="53"/>
        <v>15149420.87615665</v>
      </c>
      <c r="V156" s="15">
        <f t="shared" si="54"/>
        <v>0</v>
      </c>
      <c r="W156" s="89">
        <f t="shared" si="59"/>
        <v>14391949.832348818</v>
      </c>
    </row>
    <row r="157" spans="1:23" x14ac:dyDescent="0.3">
      <c r="A157" s="3" t="s">
        <v>1</v>
      </c>
      <c r="B157" s="3" t="s">
        <v>37</v>
      </c>
      <c r="C157" s="3" t="s">
        <v>191</v>
      </c>
      <c r="D157" s="4">
        <v>37722</v>
      </c>
      <c r="E157" s="4">
        <v>0</v>
      </c>
      <c r="F157" s="5">
        <v>180.04536899999999</v>
      </c>
      <c r="G157" s="5">
        <v>0</v>
      </c>
      <c r="H157" s="4">
        <v>14</v>
      </c>
      <c r="I157" s="21">
        <v>0</v>
      </c>
      <c r="J157" s="25">
        <f t="shared" si="46"/>
        <v>44677944.699813567</v>
      </c>
      <c r="K157" s="12">
        <f t="shared" si="47"/>
        <v>44677944.699813567</v>
      </c>
      <c r="L157" s="13">
        <f t="shared" si="48"/>
        <v>0</v>
      </c>
      <c r="M157" s="84">
        <f t="shared" si="55"/>
        <v>1732410.1006050159</v>
      </c>
      <c r="N157" s="85">
        <f t="shared" si="56"/>
        <v>42444047.464822888</v>
      </c>
      <c r="O157" s="81">
        <f t="shared" si="49"/>
        <v>31274561.289869495</v>
      </c>
      <c r="P157" s="12">
        <f t="shared" si="50"/>
        <v>31274561.289869495</v>
      </c>
      <c r="Q157" s="13">
        <f t="shared" si="51"/>
        <v>0</v>
      </c>
      <c r="R157" s="89">
        <f t="shared" si="57"/>
        <v>29710833.225376017</v>
      </c>
      <c r="S157" s="88">
        <f t="shared" si="58"/>
        <v>1212687.0704235109</v>
      </c>
      <c r="T157" s="14">
        <f t="shared" si="52"/>
        <v>13403383.409944071</v>
      </c>
      <c r="U157" s="12">
        <f t="shared" si="53"/>
        <v>13403383.409944071</v>
      </c>
      <c r="V157" s="15">
        <f t="shared" si="54"/>
        <v>0</v>
      </c>
      <c r="W157" s="89">
        <f t="shared" si="59"/>
        <v>12733214.239446867</v>
      </c>
    </row>
    <row r="158" spans="1:23" x14ac:dyDescent="0.3">
      <c r="A158" s="3" t="s">
        <v>2</v>
      </c>
      <c r="B158" s="3" t="s">
        <v>44</v>
      </c>
      <c r="C158" s="3" t="s">
        <v>192</v>
      </c>
      <c r="D158" s="4">
        <v>0</v>
      </c>
      <c r="E158" s="4">
        <v>18235</v>
      </c>
      <c r="F158" s="5">
        <v>0</v>
      </c>
      <c r="G158" s="5">
        <v>385.07839999999999</v>
      </c>
      <c r="H158" s="4">
        <v>0</v>
      </c>
      <c r="I158" s="21">
        <v>26</v>
      </c>
      <c r="J158" s="25">
        <f t="shared" si="46"/>
        <v>24506685.148747586</v>
      </c>
      <c r="K158" s="12">
        <f t="shared" si="47"/>
        <v>0</v>
      </c>
      <c r="L158" s="13">
        <f t="shared" si="48"/>
        <v>24506685.148747586</v>
      </c>
      <c r="M158" s="84">
        <f t="shared" si="55"/>
        <v>800218.29057134979</v>
      </c>
      <c r="N158" s="85">
        <f t="shared" si="56"/>
        <v>19605348.118998069</v>
      </c>
      <c r="O158" s="81">
        <f t="shared" si="49"/>
        <v>17154679.604123309</v>
      </c>
      <c r="P158" s="12">
        <f t="shared" si="50"/>
        <v>0</v>
      </c>
      <c r="Q158" s="13">
        <f t="shared" si="51"/>
        <v>17154679.604123309</v>
      </c>
      <c r="R158" s="89">
        <f t="shared" si="57"/>
        <v>13723743.683298647</v>
      </c>
      <c r="S158" s="88">
        <f t="shared" si="58"/>
        <v>560152.80339994479</v>
      </c>
      <c r="T158" s="14">
        <f t="shared" si="52"/>
        <v>7352005.5446242755</v>
      </c>
      <c r="U158" s="12">
        <f t="shared" si="53"/>
        <v>0</v>
      </c>
      <c r="V158" s="15">
        <f t="shared" si="54"/>
        <v>7352005.5446242755</v>
      </c>
      <c r="W158" s="89">
        <f t="shared" si="59"/>
        <v>5881604.435699421</v>
      </c>
    </row>
    <row r="159" spans="1:23" x14ac:dyDescent="0.3">
      <c r="A159" s="3" t="s">
        <v>2</v>
      </c>
      <c r="B159" s="3" t="s">
        <v>35</v>
      </c>
      <c r="C159" s="3" t="s">
        <v>193</v>
      </c>
      <c r="D159" s="4">
        <v>0</v>
      </c>
      <c r="E159" s="4">
        <v>13281</v>
      </c>
      <c r="F159" s="5">
        <v>0</v>
      </c>
      <c r="G159" s="5">
        <v>348.78063700000001</v>
      </c>
      <c r="H159" s="4">
        <v>0</v>
      </c>
      <c r="I159" s="21">
        <v>27</v>
      </c>
      <c r="J159" s="25">
        <f t="shared" si="46"/>
        <v>22179990.465543605</v>
      </c>
      <c r="K159" s="12">
        <f t="shared" si="47"/>
        <v>0</v>
      </c>
      <c r="L159" s="13">
        <f t="shared" si="48"/>
        <v>22179990.465543605</v>
      </c>
      <c r="M159" s="84">
        <f t="shared" si="55"/>
        <v>724244.58662999526</v>
      </c>
      <c r="N159" s="85">
        <f t="shared" si="56"/>
        <v>17743992.372434884</v>
      </c>
      <c r="O159" s="81">
        <f t="shared" si="49"/>
        <v>15525993.325880522</v>
      </c>
      <c r="P159" s="12">
        <f t="shared" si="50"/>
        <v>0</v>
      </c>
      <c r="Q159" s="13">
        <f t="shared" si="51"/>
        <v>15525993.325880522</v>
      </c>
      <c r="R159" s="89">
        <f t="shared" si="57"/>
        <v>12420794.660704419</v>
      </c>
      <c r="S159" s="88">
        <f t="shared" si="58"/>
        <v>506971.21064099669</v>
      </c>
      <c r="T159" s="14">
        <f t="shared" si="52"/>
        <v>6653997.1396630816</v>
      </c>
      <c r="U159" s="12">
        <f t="shared" si="53"/>
        <v>0</v>
      </c>
      <c r="V159" s="15">
        <f t="shared" si="54"/>
        <v>6653997.1396630816</v>
      </c>
      <c r="W159" s="89">
        <f t="shared" si="59"/>
        <v>5323197.7117304653</v>
      </c>
    </row>
    <row r="160" spans="1:23" x14ac:dyDescent="0.3">
      <c r="A160" s="3" t="s">
        <v>2</v>
      </c>
      <c r="B160" s="3" t="s">
        <v>33</v>
      </c>
      <c r="C160" s="3" t="s">
        <v>194</v>
      </c>
      <c r="D160" s="4">
        <v>0</v>
      </c>
      <c r="E160" s="4">
        <v>21251</v>
      </c>
      <c r="F160" s="5">
        <v>0</v>
      </c>
      <c r="G160" s="5">
        <v>339.660031</v>
      </c>
      <c r="H160" s="4">
        <v>0</v>
      </c>
      <c r="I160" s="21">
        <v>35</v>
      </c>
      <c r="J160" s="25">
        <f t="shared" si="46"/>
        <v>29765867.567741122</v>
      </c>
      <c r="K160" s="12">
        <f t="shared" si="47"/>
        <v>0</v>
      </c>
      <c r="L160" s="13">
        <f t="shared" si="48"/>
        <v>29765867.567741122</v>
      </c>
      <c r="M160" s="84">
        <f t="shared" si="55"/>
        <v>971946.69608950615</v>
      </c>
      <c r="N160" s="85">
        <f t="shared" si="56"/>
        <v>23812694.054192901</v>
      </c>
      <c r="O160" s="81">
        <f t="shared" si="49"/>
        <v>20836107.297418784</v>
      </c>
      <c r="P160" s="12">
        <f t="shared" si="50"/>
        <v>0</v>
      </c>
      <c r="Q160" s="13">
        <f t="shared" si="51"/>
        <v>20836107.297418784</v>
      </c>
      <c r="R160" s="89">
        <f t="shared" si="57"/>
        <v>16668885.837935029</v>
      </c>
      <c r="S160" s="88">
        <f t="shared" si="58"/>
        <v>680362.68726265419</v>
      </c>
      <c r="T160" s="14">
        <f t="shared" si="52"/>
        <v>8929760.2703223359</v>
      </c>
      <c r="U160" s="12">
        <f t="shared" si="53"/>
        <v>0</v>
      </c>
      <c r="V160" s="15">
        <f t="shared" si="54"/>
        <v>8929760.2703223359</v>
      </c>
      <c r="W160" s="89">
        <f t="shared" si="59"/>
        <v>7143808.2162578693</v>
      </c>
    </row>
    <row r="161" spans="1:23" x14ac:dyDescent="0.3">
      <c r="A161" s="3" t="s">
        <v>1</v>
      </c>
      <c r="B161" s="3" t="s">
        <v>43</v>
      </c>
      <c r="C161" s="3" t="s">
        <v>195</v>
      </c>
      <c r="D161" s="4">
        <v>30745</v>
      </c>
      <c r="E161" s="4">
        <v>0</v>
      </c>
      <c r="F161" s="5">
        <v>339.82169699999997</v>
      </c>
      <c r="G161" s="5">
        <v>0</v>
      </c>
      <c r="H161" s="4">
        <v>27</v>
      </c>
      <c r="I161" s="21">
        <v>0</v>
      </c>
      <c r="J161" s="25">
        <f t="shared" si="46"/>
        <v>54531177.974429443</v>
      </c>
      <c r="K161" s="12">
        <f t="shared" si="47"/>
        <v>54531177.974429443</v>
      </c>
      <c r="L161" s="13">
        <f t="shared" si="48"/>
        <v>0</v>
      </c>
      <c r="M161" s="84">
        <f t="shared" si="55"/>
        <v>2114474.2479880806</v>
      </c>
      <c r="N161" s="85">
        <f t="shared" si="56"/>
        <v>51804619.075707972</v>
      </c>
      <c r="O161" s="81">
        <f t="shared" si="49"/>
        <v>38171824.582100607</v>
      </c>
      <c r="P161" s="12">
        <f t="shared" si="50"/>
        <v>38171824.582100607</v>
      </c>
      <c r="Q161" s="13">
        <f t="shared" si="51"/>
        <v>0</v>
      </c>
      <c r="R161" s="89">
        <f t="shared" si="57"/>
        <v>36263233.352995574</v>
      </c>
      <c r="S161" s="88">
        <f t="shared" si="58"/>
        <v>1480131.9735916562</v>
      </c>
      <c r="T161" s="14">
        <f t="shared" si="52"/>
        <v>16359353.392328832</v>
      </c>
      <c r="U161" s="12">
        <f t="shared" si="53"/>
        <v>16359353.392328832</v>
      </c>
      <c r="V161" s="15">
        <f t="shared" si="54"/>
        <v>0</v>
      </c>
      <c r="W161" s="89">
        <f t="shared" si="59"/>
        <v>15541385.72271239</v>
      </c>
    </row>
    <row r="162" spans="1:23" x14ac:dyDescent="0.3">
      <c r="A162" s="3" t="s">
        <v>2</v>
      </c>
      <c r="B162" s="3" t="s">
        <v>36</v>
      </c>
      <c r="C162" s="3" t="s">
        <v>196</v>
      </c>
      <c r="D162" s="4">
        <v>0</v>
      </c>
      <c r="E162" s="4">
        <v>24524</v>
      </c>
      <c r="F162" s="5">
        <v>0</v>
      </c>
      <c r="G162" s="5">
        <v>309.12395400000003</v>
      </c>
      <c r="H162" s="4">
        <v>0</v>
      </c>
      <c r="I162" s="21">
        <v>31</v>
      </c>
      <c r="J162" s="25">
        <f t="shared" si="46"/>
        <v>29277247.314773306</v>
      </c>
      <c r="K162" s="12">
        <f t="shared" si="47"/>
        <v>0</v>
      </c>
      <c r="L162" s="13">
        <f t="shared" si="48"/>
        <v>29277247.314773306</v>
      </c>
      <c r="M162" s="84">
        <f t="shared" si="55"/>
        <v>955991.74905382236</v>
      </c>
      <c r="N162" s="85">
        <f t="shared" si="56"/>
        <v>23421797.851818647</v>
      </c>
      <c r="O162" s="81">
        <f t="shared" si="49"/>
        <v>20494073.120341312</v>
      </c>
      <c r="P162" s="12">
        <f t="shared" si="50"/>
        <v>0</v>
      </c>
      <c r="Q162" s="13">
        <f t="shared" si="51"/>
        <v>20494073.120341312</v>
      </c>
      <c r="R162" s="89">
        <f t="shared" si="57"/>
        <v>16395258.49627305</v>
      </c>
      <c r="S162" s="88">
        <f t="shared" si="58"/>
        <v>669194.22433767549</v>
      </c>
      <c r="T162" s="14">
        <f t="shared" si="52"/>
        <v>8783174.1944319922</v>
      </c>
      <c r="U162" s="12">
        <f t="shared" si="53"/>
        <v>0</v>
      </c>
      <c r="V162" s="15">
        <f t="shared" si="54"/>
        <v>8783174.1944319922</v>
      </c>
      <c r="W162" s="89">
        <f t="shared" si="59"/>
        <v>7026539.3555455944</v>
      </c>
    </row>
    <row r="163" spans="1:23" x14ac:dyDescent="0.3">
      <c r="A163" s="3" t="s">
        <v>2</v>
      </c>
      <c r="B163" s="3" t="s">
        <v>44</v>
      </c>
      <c r="C163" s="3" t="s">
        <v>197</v>
      </c>
      <c r="D163" s="4">
        <v>0</v>
      </c>
      <c r="E163" s="4">
        <v>42178</v>
      </c>
      <c r="F163" s="5">
        <v>0</v>
      </c>
      <c r="G163" s="5">
        <v>993.63417800000002</v>
      </c>
      <c r="H163" s="4">
        <v>0</v>
      </c>
      <c r="I163" s="21">
        <v>61</v>
      </c>
      <c r="J163" s="25">
        <f t="shared" si="46"/>
        <v>57993943.783378132</v>
      </c>
      <c r="K163" s="12">
        <f t="shared" si="47"/>
        <v>0</v>
      </c>
      <c r="L163" s="13">
        <f t="shared" si="48"/>
        <v>57993943.783378132</v>
      </c>
      <c r="M163" s="84">
        <f t="shared" si="55"/>
        <v>1893679.7970082657</v>
      </c>
      <c r="N163" s="85">
        <f t="shared" si="56"/>
        <v>46395155.026702508</v>
      </c>
      <c r="O163" s="81">
        <f t="shared" si="49"/>
        <v>40595760.648364693</v>
      </c>
      <c r="P163" s="12">
        <f t="shared" si="50"/>
        <v>0</v>
      </c>
      <c r="Q163" s="13">
        <f t="shared" si="51"/>
        <v>40595760.648364693</v>
      </c>
      <c r="R163" s="89">
        <f t="shared" si="57"/>
        <v>32476608.518691756</v>
      </c>
      <c r="S163" s="88">
        <f t="shared" si="58"/>
        <v>1325575.857905786</v>
      </c>
      <c r="T163" s="14">
        <f t="shared" si="52"/>
        <v>17398183.135013439</v>
      </c>
      <c r="U163" s="12">
        <f t="shared" si="53"/>
        <v>0</v>
      </c>
      <c r="V163" s="15">
        <f t="shared" si="54"/>
        <v>17398183.135013439</v>
      </c>
      <c r="W163" s="89">
        <f t="shared" si="59"/>
        <v>13918546.508010752</v>
      </c>
    </row>
    <row r="164" spans="1:23" x14ac:dyDescent="0.3">
      <c r="A164" s="3" t="s">
        <v>2</v>
      </c>
      <c r="B164" s="3" t="s">
        <v>36</v>
      </c>
      <c r="C164" s="3" t="s">
        <v>198</v>
      </c>
      <c r="D164" s="4">
        <v>0</v>
      </c>
      <c r="E164" s="4">
        <v>21030</v>
      </c>
      <c r="F164" s="5">
        <v>0</v>
      </c>
      <c r="G164" s="5">
        <v>395.937704</v>
      </c>
      <c r="H164" s="4">
        <v>0</v>
      </c>
      <c r="I164" s="21">
        <v>38</v>
      </c>
      <c r="J164" s="25">
        <f t="shared" si="46"/>
        <v>31540387.791309353</v>
      </c>
      <c r="K164" s="12">
        <f t="shared" si="47"/>
        <v>0</v>
      </c>
      <c r="L164" s="13">
        <f t="shared" si="48"/>
        <v>31540387.791309353</v>
      </c>
      <c r="M164" s="84">
        <f t="shared" si="55"/>
        <v>1029890.2135937749</v>
      </c>
      <c r="N164" s="85">
        <f t="shared" si="56"/>
        <v>25232310.233047485</v>
      </c>
      <c r="O164" s="81">
        <f t="shared" si="49"/>
        <v>22078271.453916546</v>
      </c>
      <c r="P164" s="12">
        <f t="shared" si="50"/>
        <v>0</v>
      </c>
      <c r="Q164" s="13">
        <f t="shared" si="51"/>
        <v>22078271.453916546</v>
      </c>
      <c r="R164" s="89">
        <f t="shared" si="57"/>
        <v>17662617.163133238</v>
      </c>
      <c r="S164" s="88">
        <f t="shared" si="58"/>
        <v>720923.14951564232</v>
      </c>
      <c r="T164" s="14">
        <f t="shared" si="52"/>
        <v>9462116.3373928051</v>
      </c>
      <c r="U164" s="12">
        <f t="shared" si="53"/>
        <v>0</v>
      </c>
      <c r="V164" s="15">
        <f t="shared" si="54"/>
        <v>9462116.3373928051</v>
      </c>
      <c r="W164" s="89">
        <f t="shared" si="59"/>
        <v>7569693.0699142441</v>
      </c>
    </row>
    <row r="165" spans="1:23" x14ac:dyDescent="0.3">
      <c r="A165" s="3" t="s">
        <v>1</v>
      </c>
      <c r="B165" s="3" t="s">
        <v>38</v>
      </c>
      <c r="C165" s="3" t="s">
        <v>199</v>
      </c>
      <c r="D165" s="4">
        <v>15873</v>
      </c>
      <c r="E165" s="4">
        <v>0</v>
      </c>
      <c r="F165" s="5">
        <v>288.16616099999999</v>
      </c>
      <c r="G165" s="5">
        <v>0</v>
      </c>
      <c r="H165" s="4">
        <v>8</v>
      </c>
      <c r="I165" s="21">
        <v>0</v>
      </c>
      <c r="J165" s="25">
        <f t="shared" si="46"/>
        <v>24310135.141634572</v>
      </c>
      <c r="K165" s="12">
        <f t="shared" si="47"/>
        <v>24310135.141634572</v>
      </c>
      <c r="L165" s="13">
        <f t="shared" si="48"/>
        <v>0</v>
      </c>
      <c r="M165" s="84">
        <f t="shared" si="55"/>
        <v>942637.89324705489</v>
      </c>
      <c r="N165" s="85">
        <f t="shared" si="56"/>
        <v>23094628.384552844</v>
      </c>
      <c r="O165" s="81">
        <f t="shared" si="49"/>
        <v>17017094.599144198</v>
      </c>
      <c r="P165" s="12">
        <f t="shared" si="50"/>
        <v>17017094.599144198</v>
      </c>
      <c r="Q165" s="13">
        <f t="shared" si="51"/>
        <v>0</v>
      </c>
      <c r="R165" s="89">
        <f t="shared" si="57"/>
        <v>16166239.869186988</v>
      </c>
      <c r="S165" s="88">
        <f t="shared" si="58"/>
        <v>659846.52527293831</v>
      </c>
      <c r="T165" s="14">
        <f t="shared" si="52"/>
        <v>7293040.5424903715</v>
      </c>
      <c r="U165" s="12">
        <f t="shared" si="53"/>
        <v>7293040.5424903715</v>
      </c>
      <c r="V165" s="15">
        <f t="shared" si="54"/>
        <v>0</v>
      </c>
      <c r="W165" s="89">
        <f t="shared" si="59"/>
        <v>6928388.515365853</v>
      </c>
    </row>
    <row r="166" spans="1:23" x14ac:dyDescent="0.3">
      <c r="A166" s="3" t="s">
        <v>32</v>
      </c>
      <c r="B166" s="3" t="s">
        <v>33</v>
      </c>
      <c r="C166" s="3" t="s">
        <v>200</v>
      </c>
      <c r="D166" s="4">
        <v>1297</v>
      </c>
      <c r="E166" s="4">
        <v>15851</v>
      </c>
      <c r="F166" s="5">
        <v>39.317843000000003</v>
      </c>
      <c r="G166" s="5">
        <v>189.117392</v>
      </c>
      <c r="H166" s="4">
        <v>4</v>
      </c>
      <c r="I166" s="21">
        <v>23</v>
      </c>
      <c r="J166" s="25">
        <f t="shared" si="46"/>
        <v>25651650.471823234</v>
      </c>
      <c r="K166" s="12">
        <f t="shared" si="47"/>
        <v>5453608.331626731</v>
      </c>
      <c r="L166" s="13">
        <f t="shared" si="48"/>
        <v>20198042.140196502</v>
      </c>
      <c r="M166" s="84">
        <f t="shared" si="55"/>
        <v>870994.35213071818</v>
      </c>
      <c r="N166" s="85">
        <f t="shared" si="56"/>
        <v>21339361.627202597</v>
      </c>
      <c r="O166" s="81">
        <f t="shared" si="49"/>
        <v>17956155.330276262</v>
      </c>
      <c r="P166" s="12">
        <f t="shared" si="50"/>
        <v>3817525.8321387116</v>
      </c>
      <c r="Q166" s="13">
        <f t="shared" si="51"/>
        <v>14138629.49813755</v>
      </c>
      <c r="R166" s="89">
        <f t="shared" si="57"/>
        <v>14937553.139041819</v>
      </c>
      <c r="S166" s="88">
        <f t="shared" si="58"/>
        <v>609696.04649150278</v>
      </c>
      <c r="T166" s="14">
        <f t="shared" si="52"/>
        <v>7695495.1415469702</v>
      </c>
      <c r="U166" s="12">
        <f t="shared" si="53"/>
        <v>1636082.4994880192</v>
      </c>
      <c r="V166" s="15">
        <f t="shared" si="54"/>
        <v>6059412.6420589508</v>
      </c>
      <c r="W166" s="89">
        <f t="shared" si="59"/>
        <v>6401808.4881607797</v>
      </c>
    </row>
    <row r="167" spans="1:23" x14ac:dyDescent="0.3">
      <c r="A167" s="3" t="s">
        <v>2</v>
      </c>
      <c r="B167" s="3" t="s">
        <v>36</v>
      </c>
      <c r="C167" s="3" t="s">
        <v>201</v>
      </c>
      <c r="D167" s="4">
        <v>0</v>
      </c>
      <c r="E167" s="4">
        <v>36882</v>
      </c>
      <c r="F167" s="5">
        <v>0</v>
      </c>
      <c r="G167" s="5">
        <v>481.45974699999999</v>
      </c>
      <c r="H167" s="4">
        <v>0</v>
      </c>
      <c r="I167" s="21">
        <v>61</v>
      </c>
      <c r="J167" s="25">
        <f t="shared" si="46"/>
        <v>50821783.761892855</v>
      </c>
      <c r="K167" s="12">
        <f t="shared" si="47"/>
        <v>0</v>
      </c>
      <c r="L167" s="13">
        <f t="shared" si="48"/>
        <v>50821783.761892855</v>
      </c>
      <c r="M167" s="84">
        <f t="shared" si="55"/>
        <v>1659486.8167148689</v>
      </c>
      <c r="N167" s="85">
        <f t="shared" si="56"/>
        <v>40657427.009514287</v>
      </c>
      <c r="O167" s="81">
        <f t="shared" si="49"/>
        <v>35575248.633324996</v>
      </c>
      <c r="P167" s="12">
        <f t="shared" si="50"/>
        <v>0</v>
      </c>
      <c r="Q167" s="13">
        <f t="shared" si="51"/>
        <v>35575248.633324996</v>
      </c>
      <c r="R167" s="89">
        <f t="shared" si="57"/>
        <v>28460198.906659998</v>
      </c>
      <c r="S167" s="88">
        <f t="shared" si="58"/>
        <v>1161640.7717004081</v>
      </c>
      <c r="T167" s="14">
        <f t="shared" si="52"/>
        <v>15246535.128567856</v>
      </c>
      <c r="U167" s="12">
        <f t="shared" si="53"/>
        <v>0</v>
      </c>
      <c r="V167" s="15">
        <f t="shared" si="54"/>
        <v>15246535.128567856</v>
      </c>
      <c r="W167" s="89">
        <f t="shared" si="59"/>
        <v>12197228.102854285</v>
      </c>
    </row>
    <row r="168" spans="1:23" x14ac:dyDescent="0.3">
      <c r="A168" s="3" t="s">
        <v>1</v>
      </c>
      <c r="B168" s="3" t="s">
        <v>37</v>
      </c>
      <c r="C168" s="3" t="s">
        <v>202</v>
      </c>
      <c r="D168" s="4">
        <v>51285</v>
      </c>
      <c r="E168" s="4">
        <v>0</v>
      </c>
      <c r="F168" s="5">
        <v>483.03778</v>
      </c>
      <c r="G168" s="5">
        <v>0</v>
      </c>
      <c r="H168" s="4">
        <v>58</v>
      </c>
      <c r="I168" s="21">
        <v>0</v>
      </c>
      <c r="J168" s="25">
        <f t="shared" si="46"/>
        <v>102012706.96523562</v>
      </c>
      <c r="K168" s="12">
        <f t="shared" si="47"/>
        <v>102012706.96523562</v>
      </c>
      <c r="L168" s="13">
        <f t="shared" si="48"/>
        <v>0</v>
      </c>
      <c r="M168" s="84">
        <f t="shared" si="55"/>
        <v>3955594.7598764831</v>
      </c>
      <c r="N168" s="85">
        <f t="shared" si="56"/>
        <v>96912071.616973832</v>
      </c>
      <c r="O168" s="81">
        <f t="shared" si="49"/>
        <v>71408894.875664935</v>
      </c>
      <c r="P168" s="12">
        <f t="shared" si="50"/>
        <v>71408894.875664935</v>
      </c>
      <c r="Q168" s="13">
        <f t="shared" si="51"/>
        <v>0</v>
      </c>
      <c r="R168" s="89">
        <f t="shared" si="57"/>
        <v>67838450.131881684</v>
      </c>
      <c r="S168" s="88">
        <f t="shared" si="58"/>
        <v>2768916.3319135383</v>
      </c>
      <c r="T168" s="14">
        <f t="shared" si="52"/>
        <v>30603812.089570686</v>
      </c>
      <c r="U168" s="12">
        <f t="shared" si="53"/>
        <v>30603812.089570686</v>
      </c>
      <c r="V168" s="15">
        <f t="shared" si="54"/>
        <v>0</v>
      </c>
      <c r="W168" s="89">
        <f t="shared" si="59"/>
        <v>29073621.485092152</v>
      </c>
    </row>
    <row r="169" spans="1:23" x14ac:dyDescent="0.3">
      <c r="A169" s="3" t="s">
        <v>32</v>
      </c>
      <c r="B169" s="3" t="s">
        <v>37</v>
      </c>
      <c r="C169" s="3" t="s">
        <v>203</v>
      </c>
      <c r="D169" s="4">
        <v>22363</v>
      </c>
      <c r="E169" s="4">
        <v>20637</v>
      </c>
      <c r="F169" s="5">
        <v>173.782443</v>
      </c>
      <c r="G169" s="5">
        <v>217.7602</v>
      </c>
      <c r="H169" s="4">
        <v>16</v>
      </c>
      <c r="I169" s="21">
        <v>23</v>
      </c>
      <c r="J169" s="25">
        <f t="shared" si="46"/>
        <v>57805654.680007637</v>
      </c>
      <c r="K169" s="12">
        <f t="shared" si="47"/>
        <v>34970244.688858539</v>
      </c>
      <c r="L169" s="13">
        <f t="shared" si="48"/>
        <v>22835409.991149101</v>
      </c>
      <c r="M169" s="84">
        <f t="shared" si="55"/>
        <v>2101635.1202993835</v>
      </c>
      <c r="N169" s="85">
        <f t="shared" si="56"/>
        <v>51490060.447334893</v>
      </c>
      <c r="O169" s="81">
        <f t="shared" si="49"/>
        <v>40463958.276005343</v>
      </c>
      <c r="P169" s="12">
        <f t="shared" si="50"/>
        <v>24479171.282200977</v>
      </c>
      <c r="Q169" s="13">
        <f t="shared" si="51"/>
        <v>15984786.993804369</v>
      </c>
      <c r="R169" s="89">
        <f t="shared" si="57"/>
        <v>36043042.313134424</v>
      </c>
      <c r="S169" s="88">
        <f t="shared" si="58"/>
        <v>1471144.5842095683</v>
      </c>
      <c r="T169" s="14">
        <f t="shared" si="52"/>
        <v>17341696.40400229</v>
      </c>
      <c r="U169" s="12">
        <f t="shared" si="53"/>
        <v>10491073.406657562</v>
      </c>
      <c r="V169" s="15">
        <f t="shared" si="54"/>
        <v>6850622.9973447304</v>
      </c>
      <c r="W169" s="89">
        <f t="shared" si="59"/>
        <v>15447018.134200469</v>
      </c>
    </row>
    <row r="170" spans="1:23" x14ac:dyDescent="0.3">
      <c r="A170" s="3" t="s">
        <v>2</v>
      </c>
      <c r="B170" s="3" t="s">
        <v>36</v>
      </c>
      <c r="C170" s="3" t="s">
        <v>204</v>
      </c>
      <c r="D170" s="4">
        <v>0</v>
      </c>
      <c r="E170" s="4">
        <v>16115</v>
      </c>
      <c r="F170" s="5">
        <v>0</v>
      </c>
      <c r="G170" s="5">
        <v>266.13926400000003</v>
      </c>
      <c r="H170" s="4">
        <v>0</v>
      </c>
      <c r="I170" s="21">
        <v>35</v>
      </c>
      <c r="J170" s="25">
        <f t="shared" si="46"/>
        <v>26556862.410096236</v>
      </c>
      <c r="K170" s="12">
        <f t="shared" si="47"/>
        <v>0</v>
      </c>
      <c r="L170" s="13">
        <f t="shared" si="48"/>
        <v>26556862.410096236</v>
      </c>
      <c r="M170" s="84">
        <f t="shared" si="55"/>
        <v>867162.8542072241</v>
      </c>
      <c r="N170" s="85">
        <f t="shared" si="56"/>
        <v>21245489.92807699</v>
      </c>
      <c r="O170" s="81">
        <f t="shared" si="49"/>
        <v>18589803.687067363</v>
      </c>
      <c r="P170" s="12">
        <f t="shared" si="50"/>
        <v>0</v>
      </c>
      <c r="Q170" s="13">
        <f t="shared" si="51"/>
        <v>18589803.687067363</v>
      </c>
      <c r="R170" s="89">
        <f t="shared" si="57"/>
        <v>14871842.949653892</v>
      </c>
      <c r="S170" s="88">
        <f t="shared" si="58"/>
        <v>607013.99794505676</v>
      </c>
      <c r="T170" s="14">
        <f t="shared" si="52"/>
        <v>7967058.7230288703</v>
      </c>
      <c r="U170" s="12">
        <f t="shared" si="53"/>
        <v>0</v>
      </c>
      <c r="V170" s="15">
        <f t="shared" si="54"/>
        <v>7967058.7230288703</v>
      </c>
      <c r="W170" s="89">
        <f t="shared" si="59"/>
        <v>6373646.9784230962</v>
      </c>
    </row>
    <row r="171" spans="1:23" x14ac:dyDescent="0.3">
      <c r="A171" s="3" t="s">
        <v>1</v>
      </c>
      <c r="B171" s="3" t="s">
        <v>37</v>
      </c>
      <c r="C171" s="3" t="s">
        <v>205</v>
      </c>
      <c r="D171" s="4">
        <v>30126</v>
      </c>
      <c r="E171" s="4">
        <v>0</v>
      </c>
      <c r="F171" s="5">
        <v>285.18196699999999</v>
      </c>
      <c r="G171" s="5">
        <v>0</v>
      </c>
      <c r="H171" s="4">
        <v>38</v>
      </c>
      <c r="I171" s="21">
        <v>0</v>
      </c>
      <c r="J171" s="25">
        <f t="shared" si="46"/>
        <v>63715453.860603631</v>
      </c>
      <c r="K171" s="12">
        <f t="shared" si="47"/>
        <v>63715453.860603631</v>
      </c>
      <c r="L171" s="13">
        <f t="shared" si="48"/>
        <v>0</v>
      </c>
      <c r="M171" s="84">
        <f t="shared" si="55"/>
        <v>2470599.2313295281</v>
      </c>
      <c r="N171" s="85">
        <f t="shared" si="56"/>
        <v>60529681.167573445</v>
      </c>
      <c r="O171" s="81">
        <f t="shared" si="49"/>
        <v>44600817.702422537</v>
      </c>
      <c r="P171" s="12">
        <f t="shared" si="50"/>
        <v>44600817.702422537</v>
      </c>
      <c r="Q171" s="13">
        <f t="shared" si="51"/>
        <v>0</v>
      </c>
      <c r="R171" s="89">
        <f t="shared" si="57"/>
        <v>42370776.817301407</v>
      </c>
      <c r="S171" s="88">
        <f t="shared" si="58"/>
        <v>1729419.4619306696</v>
      </c>
      <c r="T171" s="14">
        <f t="shared" si="52"/>
        <v>19114636.15818109</v>
      </c>
      <c r="U171" s="12">
        <f t="shared" si="53"/>
        <v>19114636.15818109</v>
      </c>
      <c r="V171" s="15">
        <f t="shared" si="54"/>
        <v>0</v>
      </c>
      <c r="W171" s="89">
        <f t="shared" si="59"/>
        <v>18158904.350272033</v>
      </c>
    </row>
    <row r="172" spans="1:23" x14ac:dyDescent="0.3">
      <c r="A172" s="3" t="s">
        <v>2</v>
      </c>
      <c r="B172" s="3" t="s">
        <v>36</v>
      </c>
      <c r="C172" s="3" t="s">
        <v>206</v>
      </c>
      <c r="D172" s="4">
        <v>0</v>
      </c>
      <c r="E172" s="4">
        <v>22739</v>
      </c>
      <c r="F172" s="5">
        <v>0</v>
      </c>
      <c r="G172" s="5">
        <v>428.64025299999997</v>
      </c>
      <c r="H172" s="4">
        <v>0</v>
      </c>
      <c r="I172" s="21">
        <v>55</v>
      </c>
      <c r="J172" s="25">
        <f t="shared" si="46"/>
        <v>40537163.031214632</v>
      </c>
      <c r="K172" s="12">
        <f t="shared" si="47"/>
        <v>0</v>
      </c>
      <c r="L172" s="13">
        <f t="shared" si="48"/>
        <v>40537163.031214632</v>
      </c>
      <c r="M172" s="84">
        <f t="shared" si="55"/>
        <v>1323662.4663253757</v>
      </c>
      <c r="N172" s="85">
        <f t="shared" si="56"/>
        <v>32429730.424971707</v>
      </c>
      <c r="O172" s="81">
        <f t="shared" si="49"/>
        <v>28376014.121850241</v>
      </c>
      <c r="P172" s="12">
        <f t="shared" si="50"/>
        <v>0</v>
      </c>
      <c r="Q172" s="13">
        <f t="shared" si="51"/>
        <v>28376014.121850241</v>
      </c>
      <c r="R172" s="89">
        <f t="shared" si="57"/>
        <v>22700811.297480196</v>
      </c>
      <c r="S172" s="88">
        <f t="shared" si="58"/>
        <v>926563.72642776312</v>
      </c>
      <c r="T172" s="14">
        <f t="shared" si="52"/>
        <v>12161148.909364389</v>
      </c>
      <c r="U172" s="12">
        <f t="shared" si="53"/>
        <v>0</v>
      </c>
      <c r="V172" s="15">
        <f t="shared" si="54"/>
        <v>12161148.909364389</v>
      </c>
      <c r="W172" s="89">
        <f t="shared" si="59"/>
        <v>9728919.1274915114</v>
      </c>
    </row>
    <row r="173" spans="1:23" x14ac:dyDescent="0.3">
      <c r="A173" s="3" t="s">
        <v>2</v>
      </c>
      <c r="B173" s="3" t="s">
        <v>36</v>
      </c>
      <c r="C173" s="3" t="s">
        <v>207</v>
      </c>
      <c r="D173" s="4">
        <v>0</v>
      </c>
      <c r="E173" s="4">
        <v>12504</v>
      </c>
      <c r="F173" s="5">
        <v>0</v>
      </c>
      <c r="G173" s="5">
        <v>138.880743</v>
      </c>
      <c r="H173" s="4">
        <v>0</v>
      </c>
      <c r="I173" s="21">
        <v>13</v>
      </c>
      <c r="J173" s="25">
        <f t="shared" ref="J173:J192" si="60">SUM(K173:L173)</f>
        <v>13465029.140607977</v>
      </c>
      <c r="K173" s="12">
        <f t="shared" ref="K173:K192" si="61">$D173*K$5+$F173*K$6+$H173*K$7</f>
        <v>0</v>
      </c>
      <c r="L173" s="13">
        <f t="shared" ref="L173:L192" si="62">$E173*L$5+$G173*L$6+$I173*L$7</f>
        <v>13465029.140607977</v>
      </c>
      <c r="M173" s="84">
        <f t="shared" si="55"/>
        <v>439674.42091781151</v>
      </c>
      <c r="N173" s="85">
        <f t="shared" si="56"/>
        <v>10772023.312486382</v>
      </c>
      <c r="O173" s="81">
        <f t="shared" ref="O173:O192" si="63">0.7*J173</f>
        <v>9425520.3984255828</v>
      </c>
      <c r="P173" s="12">
        <f t="shared" ref="P173:P192" si="64">0.7*K173</f>
        <v>0</v>
      </c>
      <c r="Q173" s="13">
        <f t="shared" ref="Q173:Q192" si="65">0.7*L173</f>
        <v>9425520.3984255828</v>
      </c>
      <c r="R173" s="89">
        <f t="shared" si="57"/>
        <v>7540416.3187404666</v>
      </c>
      <c r="S173" s="88">
        <f t="shared" si="58"/>
        <v>307772.09464246803</v>
      </c>
      <c r="T173" s="14">
        <f t="shared" ref="T173:T192" si="66">0.3*J173</f>
        <v>4039508.7421823931</v>
      </c>
      <c r="U173" s="12">
        <f t="shared" ref="U173:U192" si="67">0.3*K173</f>
        <v>0</v>
      </c>
      <c r="V173" s="15">
        <f t="shared" ref="V173:V192" si="68">0.3*L173</f>
        <v>4039508.7421823931</v>
      </c>
      <c r="W173" s="89">
        <f t="shared" si="59"/>
        <v>3231606.9937459147</v>
      </c>
    </row>
    <row r="174" spans="1:23" x14ac:dyDescent="0.3">
      <c r="A174" s="3" t="s">
        <v>2</v>
      </c>
      <c r="B174" s="3" t="s">
        <v>33</v>
      </c>
      <c r="C174" s="3" t="s">
        <v>208</v>
      </c>
      <c r="D174" s="4">
        <v>0</v>
      </c>
      <c r="E174" s="4">
        <v>75343</v>
      </c>
      <c r="F174" s="5">
        <v>0</v>
      </c>
      <c r="G174" s="5">
        <v>827.93704000000002</v>
      </c>
      <c r="H174" s="4">
        <v>0</v>
      </c>
      <c r="I174" s="21">
        <v>63</v>
      </c>
      <c r="J174" s="25">
        <f t="shared" si="60"/>
        <v>73969915.895598173</v>
      </c>
      <c r="K174" s="12">
        <f t="shared" si="61"/>
        <v>0</v>
      </c>
      <c r="L174" s="13">
        <f t="shared" si="62"/>
        <v>73969915.895598173</v>
      </c>
      <c r="M174" s="84">
        <f t="shared" si="55"/>
        <v>2415344.192509328</v>
      </c>
      <c r="N174" s="85">
        <f t="shared" si="56"/>
        <v>59175932.716478541</v>
      </c>
      <c r="O174" s="81">
        <f t="shared" si="63"/>
        <v>51778941.126918718</v>
      </c>
      <c r="P174" s="12">
        <f t="shared" si="64"/>
        <v>0</v>
      </c>
      <c r="Q174" s="13">
        <f t="shared" si="65"/>
        <v>51778941.126918718</v>
      </c>
      <c r="R174" s="89">
        <f t="shared" si="57"/>
        <v>41423152.901534975</v>
      </c>
      <c r="S174" s="88">
        <f t="shared" si="58"/>
        <v>1690740.9347565295</v>
      </c>
      <c r="T174" s="14">
        <f t="shared" si="66"/>
        <v>22190974.768679451</v>
      </c>
      <c r="U174" s="12">
        <f t="shared" si="67"/>
        <v>0</v>
      </c>
      <c r="V174" s="15">
        <f t="shared" si="68"/>
        <v>22190974.768679451</v>
      </c>
      <c r="W174" s="89">
        <f t="shared" si="59"/>
        <v>17752779.814943563</v>
      </c>
    </row>
    <row r="175" spans="1:23" x14ac:dyDescent="0.3">
      <c r="A175" s="3" t="s">
        <v>1</v>
      </c>
      <c r="B175" s="3" t="s">
        <v>34</v>
      </c>
      <c r="C175" s="3" t="s">
        <v>209</v>
      </c>
      <c r="D175" s="4">
        <v>21336</v>
      </c>
      <c r="E175" s="4">
        <v>0</v>
      </c>
      <c r="F175" s="5">
        <v>188.97154699999999</v>
      </c>
      <c r="G175" s="5">
        <v>0</v>
      </c>
      <c r="H175" s="4">
        <v>28</v>
      </c>
      <c r="I175" s="21">
        <v>0</v>
      </c>
      <c r="J175" s="25">
        <f t="shared" si="60"/>
        <v>45953935.445063516</v>
      </c>
      <c r="K175" s="12">
        <f t="shared" si="61"/>
        <v>45953935.445063516</v>
      </c>
      <c r="L175" s="13">
        <f t="shared" si="62"/>
        <v>0</v>
      </c>
      <c r="M175" s="84">
        <f t="shared" si="55"/>
        <v>1781887.292767769</v>
      </c>
      <c r="N175" s="85">
        <f t="shared" si="56"/>
        <v>43656238.672810338</v>
      </c>
      <c r="O175" s="81">
        <f t="shared" si="63"/>
        <v>32167754.811544459</v>
      </c>
      <c r="P175" s="12">
        <f t="shared" si="64"/>
        <v>32167754.811544459</v>
      </c>
      <c r="Q175" s="13">
        <f t="shared" si="65"/>
        <v>0</v>
      </c>
      <c r="R175" s="89">
        <f t="shared" si="57"/>
        <v>30559367.070967235</v>
      </c>
      <c r="S175" s="88">
        <f t="shared" si="58"/>
        <v>1247321.1049374382</v>
      </c>
      <c r="T175" s="14">
        <f t="shared" si="66"/>
        <v>13786180.633519055</v>
      </c>
      <c r="U175" s="12">
        <f t="shared" si="67"/>
        <v>13786180.633519055</v>
      </c>
      <c r="V175" s="15">
        <f t="shared" si="68"/>
        <v>0</v>
      </c>
      <c r="W175" s="89">
        <f t="shared" si="59"/>
        <v>13096871.601843102</v>
      </c>
    </row>
    <row r="176" spans="1:23" x14ac:dyDescent="0.3">
      <c r="A176" s="3" t="s">
        <v>2</v>
      </c>
      <c r="B176" s="3" t="s">
        <v>33</v>
      </c>
      <c r="C176" s="3" t="s">
        <v>210</v>
      </c>
      <c r="D176" s="4">
        <v>0</v>
      </c>
      <c r="E176" s="4">
        <v>90580</v>
      </c>
      <c r="F176" s="5">
        <v>0</v>
      </c>
      <c r="G176" s="5">
        <v>562.011212</v>
      </c>
      <c r="H176" s="4">
        <v>0</v>
      </c>
      <c r="I176" s="21">
        <v>87</v>
      </c>
      <c r="J176" s="25">
        <f t="shared" si="60"/>
        <v>90295698.110081658</v>
      </c>
      <c r="K176" s="12">
        <f t="shared" si="61"/>
        <v>0</v>
      </c>
      <c r="L176" s="13">
        <f t="shared" si="62"/>
        <v>90295698.110081658</v>
      </c>
      <c r="M176" s="84">
        <f t="shared" si="55"/>
        <v>2948430.9586965442</v>
      </c>
      <c r="N176" s="85">
        <f t="shared" si="56"/>
        <v>72236558.488065332</v>
      </c>
      <c r="O176" s="81">
        <f t="shared" si="63"/>
        <v>63206988.677057154</v>
      </c>
      <c r="P176" s="12">
        <f t="shared" si="64"/>
        <v>0</v>
      </c>
      <c r="Q176" s="13">
        <f t="shared" si="65"/>
        <v>63206988.677057154</v>
      </c>
      <c r="R176" s="89">
        <f t="shared" si="57"/>
        <v>50565590.941645727</v>
      </c>
      <c r="S176" s="88">
        <f t="shared" si="58"/>
        <v>2063901.6710875807</v>
      </c>
      <c r="T176" s="14">
        <f t="shared" si="66"/>
        <v>27088709.433024496</v>
      </c>
      <c r="U176" s="12">
        <f t="shared" si="67"/>
        <v>0</v>
      </c>
      <c r="V176" s="15">
        <f t="shared" si="68"/>
        <v>27088709.433024496</v>
      </c>
      <c r="W176" s="89">
        <f t="shared" si="59"/>
        <v>21670967.546419598</v>
      </c>
    </row>
    <row r="177" spans="1:23" x14ac:dyDescent="0.3">
      <c r="A177" s="3" t="s">
        <v>2</v>
      </c>
      <c r="B177" s="3" t="s">
        <v>33</v>
      </c>
      <c r="C177" s="3" t="s">
        <v>211</v>
      </c>
      <c r="D177" s="4">
        <v>0</v>
      </c>
      <c r="E177" s="4">
        <v>55562</v>
      </c>
      <c r="F177" s="5">
        <v>0</v>
      </c>
      <c r="G177" s="5">
        <v>896.300974</v>
      </c>
      <c r="H177" s="4">
        <v>0</v>
      </c>
      <c r="I177" s="21">
        <v>83</v>
      </c>
      <c r="J177" s="25">
        <f t="shared" si="60"/>
        <v>73965126.036044776</v>
      </c>
      <c r="K177" s="12">
        <f t="shared" si="61"/>
        <v>0</v>
      </c>
      <c r="L177" s="13">
        <f t="shared" si="62"/>
        <v>73965126.036044776</v>
      </c>
      <c r="M177" s="84">
        <f t="shared" si="55"/>
        <v>2415187.7889320743</v>
      </c>
      <c r="N177" s="85">
        <f t="shared" si="56"/>
        <v>59172100.828835823</v>
      </c>
      <c r="O177" s="81">
        <f t="shared" si="63"/>
        <v>51775588.225231342</v>
      </c>
      <c r="P177" s="12">
        <f t="shared" si="64"/>
        <v>0</v>
      </c>
      <c r="Q177" s="13">
        <f t="shared" si="65"/>
        <v>51775588.225231342</v>
      </c>
      <c r="R177" s="89">
        <f t="shared" si="57"/>
        <v>41420470.580185078</v>
      </c>
      <c r="S177" s="88">
        <f t="shared" si="58"/>
        <v>1690631.4522524523</v>
      </c>
      <c r="T177" s="14">
        <f t="shared" si="66"/>
        <v>22189537.810813431</v>
      </c>
      <c r="U177" s="12">
        <f t="shared" si="67"/>
        <v>0</v>
      </c>
      <c r="V177" s="15">
        <f t="shared" si="68"/>
        <v>22189537.810813431</v>
      </c>
      <c r="W177" s="89">
        <f t="shared" si="59"/>
        <v>17751630.248650745</v>
      </c>
    </row>
    <row r="178" spans="1:23" x14ac:dyDescent="0.3">
      <c r="A178" s="3" t="s">
        <v>1</v>
      </c>
      <c r="B178" s="3" t="s">
        <v>34</v>
      </c>
      <c r="C178" s="3" t="s">
        <v>212</v>
      </c>
      <c r="D178" s="4">
        <v>41693</v>
      </c>
      <c r="E178" s="4">
        <v>0</v>
      </c>
      <c r="F178" s="5">
        <v>444.42631299999999</v>
      </c>
      <c r="G178" s="5">
        <v>0</v>
      </c>
      <c r="H178" s="4">
        <v>49</v>
      </c>
      <c r="I178" s="21">
        <v>0</v>
      </c>
      <c r="J178" s="25">
        <f t="shared" si="60"/>
        <v>85554178.861332506</v>
      </c>
      <c r="K178" s="12">
        <f t="shared" si="61"/>
        <v>85554178.861332506</v>
      </c>
      <c r="L178" s="13">
        <f t="shared" si="62"/>
        <v>0</v>
      </c>
      <c r="M178" s="84">
        <f t="shared" si="55"/>
        <v>3317406.9354394237</v>
      </c>
      <c r="N178" s="85">
        <f t="shared" si="56"/>
        <v>81276469.918265879</v>
      </c>
      <c r="O178" s="81">
        <f t="shared" si="63"/>
        <v>59887925.202932753</v>
      </c>
      <c r="P178" s="12">
        <f t="shared" si="64"/>
        <v>59887925.202932753</v>
      </c>
      <c r="Q178" s="13">
        <f t="shared" si="65"/>
        <v>0</v>
      </c>
      <c r="R178" s="89">
        <f t="shared" si="57"/>
        <v>56893528.942786112</v>
      </c>
      <c r="S178" s="88">
        <f t="shared" si="58"/>
        <v>2322184.8548075967</v>
      </c>
      <c r="T178" s="14">
        <f t="shared" si="66"/>
        <v>25666253.65839975</v>
      </c>
      <c r="U178" s="12">
        <f t="shared" si="67"/>
        <v>25666253.65839975</v>
      </c>
      <c r="V178" s="15">
        <f t="shared" si="68"/>
        <v>0</v>
      </c>
      <c r="W178" s="89">
        <f t="shared" si="59"/>
        <v>24382940.975479759</v>
      </c>
    </row>
    <row r="179" spans="1:23" x14ac:dyDescent="0.3">
      <c r="A179" s="3" t="s">
        <v>2</v>
      </c>
      <c r="B179" s="3" t="s">
        <v>33</v>
      </c>
      <c r="C179" s="3" t="s">
        <v>213</v>
      </c>
      <c r="D179" s="4">
        <v>0</v>
      </c>
      <c r="E179" s="4">
        <v>44178</v>
      </c>
      <c r="F179" s="5">
        <v>0</v>
      </c>
      <c r="G179" s="5">
        <v>243.46942000000001</v>
      </c>
      <c r="H179" s="4">
        <v>0</v>
      </c>
      <c r="I179" s="21">
        <v>36</v>
      </c>
      <c r="J179" s="25">
        <f t="shared" si="60"/>
        <v>40795774.237082228</v>
      </c>
      <c r="K179" s="12">
        <f t="shared" si="61"/>
        <v>0</v>
      </c>
      <c r="L179" s="13">
        <f t="shared" si="62"/>
        <v>40795774.237082228</v>
      </c>
      <c r="M179" s="84">
        <f t="shared" si="55"/>
        <v>1332106.9138639094</v>
      </c>
      <c r="N179" s="85">
        <f t="shared" si="56"/>
        <v>32636619.389665782</v>
      </c>
      <c r="O179" s="81">
        <f t="shared" si="63"/>
        <v>28557041.96595756</v>
      </c>
      <c r="P179" s="12">
        <f t="shared" si="64"/>
        <v>0</v>
      </c>
      <c r="Q179" s="13">
        <f t="shared" si="65"/>
        <v>28557041.96595756</v>
      </c>
      <c r="R179" s="89">
        <f t="shared" si="57"/>
        <v>22845633.572766051</v>
      </c>
      <c r="S179" s="88">
        <f t="shared" si="58"/>
        <v>932474.83970473672</v>
      </c>
      <c r="T179" s="14">
        <f t="shared" si="66"/>
        <v>12238732.271124668</v>
      </c>
      <c r="U179" s="12">
        <f t="shared" si="67"/>
        <v>0</v>
      </c>
      <c r="V179" s="15">
        <f t="shared" si="68"/>
        <v>12238732.271124668</v>
      </c>
      <c r="W179" s="89">
        <f t="shared" si="59"/>
        <v>9790985.8168997355</v>
      </c>
    </row>
    <row r="180" spans="1:23" x14ac:dyDescent="0.3">
      <c r="A180" s="3" t="s">
        <v>1</v>
      </c>
      <c r="B180" s="3" t="s">
        <v>46</v>
      </c>
      <c r="C180" s="3" t="s">
        <v>214</v>
      </c>
      <c r="D180" s="4">
        <v>39938</v>
      </c>
      <c r="E180" s="4">
        <v>0</v>
      </c>
      <c r="F180" s="5">
        <v>574.44993499999998</v>
      </c>
      <c r="G180" s="5">
        <v>0</v>
      </c>
      <c r="H180" s="4">
        <v>25</v>
      </c>
      <c r="I180" s="21">
        <v>0</v>
      </c>
      <c r="J180" s="25">
        <f t="shared" si="60"/>
        <v>63363506.446881548</v>
      </c>
      <c r="K180" s="12">
        <f t="shared" si="61"/>
        <v>63363506.446881548</v>
      </c>
      <c r="L180" s="13">
        <f t="shared" si="62"/>
        <v>0</v>
      </c>
      <c r="M180" s="84">
        <f t="shared" si="55"/>
        <v>2456952.2907974478</v>
      </c>
      <c r="N180" s="85">
        <f t="shared" si="56"/>
        <v>60195331.124537468</v>
      </c>
      <c r="O180" s="81">
        <f t="shared" si="63"/>
        <v>44354454.512817077</v>
      </c>
      <c r="P180" s="12">
        <f t="shared" si="64"/>
        <v>44354454.512817077</v>
      </c>
      <c r="Q180" s="13">
        <f t="shared" si="65"/>
        <v>0</v>
      </c>
      <c r="R180" s="89">
        <f t="shared" si="57"/>
        <v>42136731.787176222</v>
      </c>
      <c r="S180" s="88">
        <f t="shared" si="58"/>
        <v>1719866.6035582132</v>
      </c>
      <c r="T180" s="14">
        <f t="shared" si="66"/>
        <v>19009051.934064463</v>
      </c>
      <c r="U180" s="12">
        <f t="shared" si="67"/>
        <v>19009051.934064463</v>
      </c>
      <c r="V180" s="15">
        <f t="shared" si="68"/>
        <v>0</v>
      </c>
      <c r="W180" s="89">
        <f t="shared" si="59"/>
        <v>18058599.337361239</v>
      </c>
    </row>
    <row r="181" spans="1:23" x14ac:dyDescent="0.3">
      <c r="A181" s="3" t="s">
        <v>1</v>
      </c>
      <c r="B181" s="3" t="s">
        <v>40</v>
      </c>
      <c r="C181" s="3" t="s">
        <v>215</v>
      </c>
      <c r="D181" s="4">
        <v>25521</v>
      </c>
      <c r="E181" s="4">
        <v>0</v>
      </c>
      <c r="F181" s="5">
        <v>242.546302</v>
      </c>
      <c r="G181" s="5">
        <v>0</v>
      </c>
      <c r="H181" s="4">
        <v>15</v>
      </c>
      <c r="I181" s="21">
        <v>0</v>
      </c>
      <c r="J181" s="25">
        <f t="shared" si="60"/>
        <v>37509927.238794394</v>
      </c>
      <c r="K181" s="12">
        <f t="shared" si="61"/>
        <v>37509927.238794394</v>
      </c>
      <c r="L181" s="13">
        <f t="shared" si="62"/>
        <v>0</v>
      </c>
      <c r="M181" s="84">
        <f t="shared" si="55"/>
        <v>1454466.5664022316</v>
      </c>
      <c r="N181" s="85">
        <f t="shared" si="56"/>
        <v>35634430.876854673</v>
      </c>
      <c r="O181" s="81">
        <f t="shared" si="63"/>
        <v>26256949.067156073</v>
      </c>
      <c r="P181" s="12">
        <f t="shared" si="64"/>
        <v>26256949.067156073</v>
      </c>
      <c r="Q181" s="13">
        <f t="shared" si="65"/>
        <v>0</v>
      </c>
      <c r="R181" s="89">
        <f t="shared" si="57"/>
        <v>24944101.613798268</v>
      </c>
      <c r="S181" s="88">
        <f t="shared" si="58"/>
        <v>1018126.596481562</v>
      </c>
      <c r="T181" s="14">
        <f t="shared" si="66"/>
        <v>11252978.171638317</v>
      </c>
      <c r="U181" s="12">
        <f t="shared" si="67"/>
        <v>11252978.171638317</v>
      </c>
      <c r="V181" s="15">
        <f t="shared" si="68"/>
        <v>0</v>
      </c>
      <c r="W181" s="89">
        <f t="shared" si="59"/>
        <v>10690329.263056401</v>
      </c>
    </row>
    <row r="182" spans="1:23" x14ac:dyDescent="0.3">
      <c r="A182" s="3" t="s">
        <v>1</v>
      </c>
      <c r="B182" s="3" t="s">
        <v>46</v>
      </c>
      <c r="C182" s="3" t="s">
        <v>216</v>
      </c>
      <c r="D182" s="4">
        <v>16646</v>
      </c>
      <c r="E182" s="4">
        <v>0</v>
      </c>
      <c r="F182" s="5">
        <v>413.634187</v>
      </c>
      <c r="G182" s="5">
        <v>0</v>
      </c>
      <c r="H182" s="4">
        <v>14</v>
      </c>
      <c r="I182" s="21">
        <v>0</v>
      </c>
      <c r="J182" s="25">
        <f t="shared" si="60"/>
        <v>32702899.266563609</v>
      </c>
      <c r="K182" s="12">
        <f t="shared" si="61"/>
        <v>32702899.266563609</v>
      </c>
      <c r="L182" s="13">
        <f t="shared" si="62"/>
        <v>0</v>
      </c>
      <c r="M182" s="84">
        <f t="shared" si="55"/>
        <v>1268071.6042136909</v>
      </c>
      <c r="N182" s="85">
        <f t="shared" si="56"/>
        <v>31067754.303235427</v>
      </c>
      <c r="O182" s="81">
        <f t="shared" si="63"/>
        <v>22892029.486594524</v>
      </c>
      <c r="P182" s="12">
        <f t="shared" si="64"/>
        <v>22892029.486594524</v>
      </c>
      <c r="Q182" s="13">
        <f t="shared" si="65"/>
        <v>0</v>
      </c>
      <c r="R182" s="89">
        <f t="shared" si="57"/>
        <v>21747428.012264796</v>
      </c>
      <c r="S182" s="88">
        <f t="shared" si="58"/>
        <v>887650.12294958346</v>
      </c>
      <c r="T182" s="14">
        <f t="shared" si="66"/>
        <v>9810869.7799690831</v>
      </c>
      <c r="U182" s="12">
        <f t="shared" si="67"/>
        <v>9810869.7799690831</v>
      </c>
      <c r="V182" s="15">
        <f t="shared" si="68"/>
        <v>0</v>
      </c>
      <c r="W182" s="89">
        <f t="shared" si="59"/>
        <v>9320326.2909706291</v>
      </c>
    </row>
    <row r="183" spans="1:23" x14ac:dyDescent="0.3">
      <c r="A183" s="3" t="s">
        <v>1</v>
      </c>
      <c r="B183" s="3" t="s">
        <v>37</v>
      </c>
      <c r="C183" s="3" t="s">
        <v>217</v>
      </c>
      <c r="D183" s="4">
        <v>35912</v>
      </c>
      <c r="E183" s="4">
        <v>0</v>
      </c>
      <c r="F183" s="5">
        <v>480.97139399999998</v>
      </c>
      <c r="G183" s="5">
        <v>0</v>
      </c>
      <c r="H183" s="4">
        <v>31</v>
      </c>
      <c r="I183" s="21">
        <v>0</v>
      </c>
      <c r="J183" s="25">
        <f t="shared" si="60"/>
        <v>64560397.434030071</v>
      </c>
      <c r="K183" s="12">
        <f t="shared" si="61"/>
        <v>64560397.434030071</v>
      </c>
      <c r="L183" s="13">
        <f t="shared" si="62"/>
        <v>0</v>
      </c>
      <c r="M183" s="84">
        <f t="shared" si="55"/>
        <v>2503362.3494827985</v>
      </c>
      <c r="N183" s="85">
        <f t="shared" si="56"/>
        <v>61332377.562328562</v>
      </c>
      <c r="O183" s="81">
        <f t="shared" si="63"/>
        <v>45192278.203821048</v>
      </c>
      <c r="P183" s="12">
        <f t="shared" si="64"/>
        <v>45192278.203821048</v>
      </c>
      <c r="Q183" s="13">
        <f t="shared" si="65"/>
        <v>0</v>
      </c>
      <c r="R183" s="89">
        <f t="shared" si="57"/>
        <v>42932664.293629996</v>
      </c>
      <c r="S183" s="88">
        <f t="shared" si="58"/>
        <v>1752353.6446379591</v>
      </c>
      <c r="T183" s="14">
        <f t="shared" si="66"/>
        <v>19368119.230209019</v>
      </c>
      <c r="U183" s="12">
        <f t="shared" si="67"/>
        <v>19368119.230209019</v>
      </c>
      <c r="V183" s="15">
        <f t="shared" si="68"/>
        <v>0</v>
      </c>
      <c r="W183" s="89">
        <f t="shared" si="59"/>
        <v>18399713.268698566</v>
      </c>
    </row>
    <row r="184" spans="1:23" x14ac:dyDescent="0.3">
      <c r="A184" s="3" t="s">
        <v>1</v>
      </c>
      <c r="B184" s="3" t="s">
        <v>45</v>
      </c>
      <c r="C184" s="3" t="s">
        <v>218</v>
      </c>
      <c r="D184" s="4">
        <v>78805</v>
      </c>
      <c r="E184" s="4">
        <v>0</v>
      </c>
      <c r="F184" s="5">
        <v>791.80726200000004</v>
      </c>
      <c r="G184" s="5">
        <v>0</v>
      </c>
      <c r="H184" s="4">
        <v>73</v>
      </c>
      <c r="I184" s="21">
        <v>0</v>
      </c>
      <c r="J184" s="25">
        <f t="shared" si="60"/>
        <v>142109837.31057867</v>
      </c>
      <c r="K184" s="12">
        <f t="shared" si="61"/>
        <v>142109837.31057867</v>
      </c>
      <c r="L184" s="13">
        <f t="shared" si="62"/>
        <v>0</v>
      </c>
      <c r="M184" s="84">
        <f t="shared" si="55"/>
        <v>5510381.4467367241</v>
      </c>
      <c r="N184" s="85">
        <f t="shared" si="56"/>
        <v>135004345.44504973</v>
      </c>
      <c r="O184" s="81">
        <f t="shared" si="63"/>
        <v>99476886.117405072</v>
      </c>
      <c r="P184" s="12">
        <f t="shared" si="64"/>
        <v>99476886.117405072</v>
      </c>
      <c r="Q184" s="13">
        <f t="shared" si="65"/>
        <v>0</v>
      </c>
      <c r="R184" s="89">
        <f t="shared" si="57"/>
        <v>94503041.811534807</v>
      </c>
      <c r="S184" s="88">
        <f t="shared" si="58"/>
        <v>3857267.0127157066</v>
      </c>
      <c r="T184" s="14">
        <f t="shared" si="66"/>
        <v>42632951.193173602</v>
      </c>
      <c r="U184" s="12">
        <f t="shared" si="67"/>
        <v>42632951.193173602</v>
      </c>
      <c r="V184" s="15">
        <f t="shared" si="68"/>
        <v>0</v>
      </c>
      <c r="W184" s="89">
        <f t="shared" si="59"/>
        <v>40501303.633514918</v>
      </c>
    </row>
    <row r="185" spans="1:23" x14ac:dyDescent="0.3">
      <c r="A185" s="3" t="s">
        <v>1</v>
      </c>
      <c r="B185" s="3" t="s">
        <v>37</v>
      </c>
      <c r="C185" s="3" t="s">
        <v>219</v>
      </c>
      <c r="D185" s="4">
        <v>27215</v>
      </c>
      <c r="E185" s="4">
        <v>0</v>
      </c>
      <c r="F185" s="5">
        <v>324.65637199999998</v>
      </c>
      <c r="G185" s="5">
        <v>0</v>
      </c>
      <c r="H185" s="4">
        <v>38</v>
      </c>
      <c r="I185" s="21">
        <v>0</v>
      </c>
      <c r="J185" s="25">
        <f t="shared" si="60"/>
        <v>62179898.705081955</v>
      </c>
      <c r="K185" s="12">
        <f t="shared" si="61"/>
        <v>62179898.705081955</v>
      </c>
      <c r="L185" s="13">
        <f t="shared" si="62"/>
        <v>0</v>
      </c>
      <c r="M185" s="84">
        <f t="shared" si="55"/>
        <v>2411057.2967276676</v>
      </c>
      <c r="N185" s="85">
        <f t="shared" si="56"/>
        <v>59070903.769827858</v>
      </c>
      <c r="O185" s="81">
        <f t="shared" si="63"/>
        <v>43525929.093557365</v>
      </c>
      <c r="P185" s="12">
        <f t="shared" si="64"/>
        <v>43525929.093557365</v>
      </c>
      <c r="Q185" s="13">
        <f t="shared" si="65"/>
        <v>0</v>
      </c>
      <c r="R185" s="89">
        <f t="shared" si="57"/>
        <v>41349632.638879493</v>
      </c>
      <c r="S185" s="88">
        <f t="shared" si="58"/>
        <v>1687740.1077093671</v>
      </c>
      <c r="T185" s="14">
        <f t="shared" si="66"/>
        <v>18653969.611524586</v>
      </c>
      <c r="U185" s="12">
        <f t="shared" si="67"/>
        <v>18653969.611524586</v>
      </c>
      <c r="V185" s="15">
        <f t="shared" si="68"/>
        <v>0</v>
      </c>
      <c r="W185" s="89">
        <f t="shared" si="59"/>
        <v>17721271.130948357</v>
      </c>
    </row>
    <row r="186" spans="1:23" x14ac:dyDescent="0.3">
      <c r="A186" s="3" t="s">
        <v>2</v>
      </c>
      <c r="B186" s="3" t="s">
        <v>36</v>
      </c>
      <c r="C186" s="3" t="s">
        <v>220</v>
      </c>
      <c r="D186" s="4">
        <v>0</v>
      </c>
      <c r="E186" s="4">
        <v>17852</v>
      </c>
      <c r="F186" s="5">
        <v>0</v>
      </c>
      <c r="G186" s="5">
        <v>228.030057</v>
      </c>
      <c r="H186" s="4">
        <v>0</v>
      </c>
      <c r="I186" s="21">
        <v>25</v>
      </c>
      <c r="J186" s="25">
        <f t="shared" si="60"/>
        <v>22463430.874931287</v>
      </c>
      <c r="K186" s="12">
        <f t="shared" si="61"/>
        <v>0</v>
      </c>
      <c r="L186" s="13">
        <f t="shared" si="62"/>
        <v>22463430.874931287</v>
      </c>
      <c r="M186" s="84">
        <f t="shared" si="55"/>
        <v>733499.78367122565</v>
      </c>
      <c r="N186" s="85">
        <f t="shared" si="56"/>
        <v>17970744.699945029</v>
      </c>
      <c r="O186" s="81">
        <f t="shared" si="63"/>
        <v>15724401.6124519</v>
      </c>
      <c r="P186" s="12">
        <f t="shared" si="64"/>
        <v>0</v>
      </c>
      <c r="Q186" s="13">
        <f t="shared" si="65"/>
        <v>15724401.6124519</v>
      </c>
      <c r="R186" s="89">
        <f t="shared" si="57"/>
        <v>12579521.289961521</v>
      </c>
      <c r="S186" s="88">
        <f t="shared" si="58"/>
        <v>513449.848569858</v>
      </c>
      <c r="T186" s="14">
        <f t="shared" si="66"/>
        <v>6739029.2624793863</v>
      </c>
      <c r="U186" s="12">
        <f t="shared" si="67"/>
        <v>0</v>
      </c>
      <c r="V186" s="15">
        <f t="shared" si="68"/>
        <v>6739029.2624793863</v>
      </c>
      <c r="W186" s="89">
        <f t="shared" si="59"/>
        <v>5391223.4099835092</v>
      </c>
    </row>
    <row r="187" spans="1:23" x14ac:dyDescent="0.3">
      <c r="A187" s="3" t="s">
        <v>1</v>
      </c>
      <c r="B187" s="3" t="s">
        <v>34</v>
      </c>
      <c r="C187" s="3" t="s">
        <v>221</v>
      </c>
      <c r="D187" s="4">
        <v>15552</v>
      </c>
      <c r="E187" s="4">
        <v>0</v>
      </c>
      <c r="F187" s="5">
        <v>141.08686900000001</v>
      </c>
      <c r="G187" s="5">
        <v>0</v>
      </c>
      <c r="H187" s="4">
        <v>13</v>
      </c>
      <c r="I187" s="21">
        <v>0</v>
      </c>
      <c r="J187" s="25">
        <f t="shared" si="60"/>
        <v>26447522.49352254</v>
      </c>
      <c r="K187" s="12">
        <f t="shared" si="61"/>
        <v>26447522.49352254</v>
      </c>
      <c r="L187" s="13">
        <f t="shared" si="62"/>
        <v>0</v>
      </c>
      <c r="M187" s="84">
        <f t="shared" si="55"/>
        <v>1025516.1783202618</v>
      </c>
      <c r="N187" s="85">
        <f t="shared" si="56"/>
        <v>25125146.368846413</v>
      </c>
      <c r="O187" s="81">
        <f t="shared" si="63"/>
        <v>18513265.745465778</v>
      </c>
      <c r="P187" s="12">
        <f t="shared" si="64"/>
        <v>18513265.745465778</v>
      </c>
      <c r="Q187" s="13">
        <f t="shared" si="65"/>
        <v>0</v>
      </c>
      <c r="R187" s="89">
        <f t="shared" si="57"/>
        <v>17587602.458192486</v>
      </c>
      <c r="S187" s="88">
        <f t="shared" si="58"/>
        <v>717861.32482418313</v>
      </c>
      <c r="T187" s="14">
        <f t="shared" si="66"/>
        <v>7934256.7480567619</v>
      </c>
      <c r="U187" s="12">
        <f t="shared" si="67"/>
        <v>7934256.7480567619</v>
      </c>
      <c r="V187" s="15">
        <f t="shared" si="68"/>
        <v>0</v>
      </c>
      <c r="W187" s="89">
        <f t="shared" si="59"/>
        <v>7537543.9106539236</v>
      </c>
    </row>
    <row r="188" spans="1:23" x14ac:dyDescent="0.3">
      <c r="A188" s="3" t="s">
        <v>2</v>
      </c>
      <c r="B188" s="3" t="s">
        <v>36</v>
      </c>
      <c r="C188" s="3" t="s">
        <v>222</v>
      </c>
      <c r="D188" s="4">
        <v>0</v>
      </c>
      <c r="E188" s="4">
        <v>28927</v>
      </c>
      <c r="F188" s="5">
        <v>0</v>
      </c>
      <c r="G188" s="5">
        <v>700.46665099999996</v>
      </c>
      <c r="H188" s="4">
        <v>0</v>
      </c>
      <c r="I188" s="21">
        <v>60</v>
      </c>
      <c r="J188" s="25">
        <f t="shared" si="60"/>
        <v>48336372.472395919</v>
      </c>
      <c r="K188" s="12">
        <f t="shared" si="61"/>
        <v>0</v>
      </c>
      <c r="L188" s="13">
        <f t="shared" si="62"/>
        <v>48336372.472395919</v>
      </c>
      <c r="M188" s="84">
        <f t="shared" si="55"/>
        <v>1578330.5297108872</v>
      </c>
      <c r="N188" s="85">
        <f t="shared" si="56"/>
        <v>38669097.97791674</v>
      </c>
      <c r="O188" s="81">
        <f t="shared" si="63"/>
        <v>33835460.730677143</v>
      </c>
      <c r="P188" s="12">
        <f t="shared" si="64"/>
        <v>0</v>
      </c>
      <c r="Q188" s="13">
        <f t="shared" si="65"/>
        <v>33835460.730677143</v>
      </c>
      <c r="R188" s="89">
        <f t="shared" si="57"/>
        <v>27068368.584541716</v>
      </c>
      <c r="S188" s="88">
        <f t="shared" si="58"/>
        <v>1104831.3707976211</v>
      </c>
      <c r="T188" s="14">
        <f t="shared" si="66"/>
        <v>14500911.741718775</v>
      </c>
      <c r="U188" s="12">
        <f t="shared" si="67"/>
        <v>0</v>
      </c>
      <c r="V188" s="15">
        <f t="shared" si="68"/>
        <v>14500911.741718775</v>
      </c>
      <c r="W188" s="89">
        <f t="shared" si="59"/>
        <v>11600729.39337502</v>
      </c>
    </row>
    <row r="189" spans="1:23" x14ac:dyDescent="0.3">
      <c r="A189" s="3" t="s">
        <v>2</v>
      </c>
      <c r="B189" s="3" t="s">
        <v>39</v>
      </c>
      <c r="C189" s="3" t="s">
        <v>223</v>
      </c>
      <c r="D189" s="4">
        <v>0</v>
      </c>
      <c r="E189" s="4">
        <v>23832</v>
      </c>
      <c r="F189" s="5">
        <v>0</v>
      </c>
      <c r="G189" s="5">
        <v>479.05761999999999</v>
      </c>
      <c r="H189" s="4">
        <v>0</v>
      </c>
      <c r="I189" s="21">
        <v>52</v>
      </c>
      <c r="J189" s="25">
        <f t="shared" si="60"/>
        <v>40141550.833434567</v>
      </c>
      <c r="K189" s="12">
        <f t="shared" si="61"/>
        <v>0</v>
      </c>
      <c r="L189" s="13">
        <f t="shared" si="62"/>
        <v>40141550.833434567</v>
      </c>
      <c r="M189" s="84">
        <f t="shared" si="55"/>
        <v>1310744.5170101083</v>
      </c>
      <c r="N189" s="85">
        <f t="shared" si="56"/>
        <v>32113240.666747656</v>
      </c>
      <c r="O189" s="81">
        <f t="shared" si="63"/>
        <v>28099085.583404195</v>
      </c>
      <c r="P189" s="12">
        <f t="shared" si="64"/>
        <v>0</v>
      </c>
      <c r="Q189" s="13">
        <f t="shared" si="65"/>
        <v>28099085.583404195</v>
      </c>
      <c r="R189" s="89">
        <f t="shared" si="57"/>
        <v>22479268.466723356</v>
      </c>
      <c r="S189" s="88">
        <f t="shared" si="58"/>
        <v>917521.16190707579</v>
      </c>
      <c r="T189" s="14">
        <f t="shared" si="66"/>
        <v>12042465.25003037</v>
      </c>
      <c r="U189" s="12">
        <f t="shared" si="67"/>
        <v>0</v>
      </c>
      <c r="V189" s="15">
        <f t="shared" si="68"/>
        <v>12042465.25003037</v>
      </c>
      <c r="W189" s="89">
        <f t="shared" si="59"/>
        <v>9633972.2000242975</v>
      </c>
    </row>
    <row r="190" spans="1:23" x14ac:dyDescent="0.3">
      <c r="A190" s="3" t="s">
        <v>2</v>
      </c>
      <c r="B190" s="3" t="s">
        <v>33</v>
      </c>
      <c r="C190" s="3" t="s">
        <v>224</v>
      </c>
      <c r="D190" s="4">
        <v>0</v>
      </c>
      <c r="E190" s="4">
        <v>11534</v>
      </c>
      <c r="F190" s="5">
        <v>0</v>
      </c>
      <c r="G190" s="5">
        <v>259.038096</v>
      </c>
      <c r="H190" s="4">
        <v>0</v>
      </c>
      <c r="I190" s="21">
        <v>14</v>
      </c>
      <c r="J190" s="25">
        <f t="shared" si="60"/>
        <v>14507786.210709155</v>
      </c>
      <c r="K190" s="12">
        <f t="shared" si="61"/>
        <v>0</v>
      </c>
      <c r="L190" s="13">
        <f t="shared" si="62"/>
        <v>14507786.210709155</v>
      </c>
      <c r="M190" s="84">
        <f t="shared" si="55"/>
        <v>473723.6313700949</v>
      </c>
      <c r="N190" s="85">
        <f t="shared" si="56"/>
        <v>11606228.968567325</v>
      </c>
      <c r="O190" s="81">
        <f t="shared" si="63"/>
        <v>10155450.347496407</v>
      </c>
      <c r="P190" s="12">
        <f t="shared" si="64"/>
        <v>0</v>
      </c>
      <c r="Q190" s="13">
        <f t="shared" si="65"/>
        <v>10155450.347496407</v>
      </c>
      <c r="R190" s="89">
        <f t="shared" si="57"/>
        <v>8124360.2779971259</v>
      </c>
      <c r="S190" s="88">
        <f t="shared" si="58"/>
        <v>331606.54195906635</v>
      </c>
      <c r="T190" s="14">
        <f t="shared" si="66"/>
        <v>4352335.8632127466</v>
      </c>
      <c r="U190" s="12">
        <f t="shared" si="67"/>
        <v>0</v>
      </c>
      <c r="V190" s="15">
        <f t="shared" si="68"/>
        <v>4352335.8632127466</v>
      </c>
      <c r="W190" s="89">
        <f t="shared" si="59"/>
        <v>3481868.6905701975</v>
      </c>
    </row>
    <row r="191" spans="1:23" x14ac:dyDescent="0.3">
      <c r="A191" s="3" t="s">
        <v>2</v>
      </c>
      <c r="B191" s="3" t="s">
        <v>33</v>
      </c>
      <c r="C191" s="3" t="s">
        <v>225</v>
      </c>
      <c r="D191" s="4">
        <v>0</v>
      </c>
      <c r="E191" s="4">
        <v>11706</v>
      </c>
      <c r="F191" s="5">
        <v>0</v>
      </c>
      <c r="G191" s="5">
        <v>102.768557</v>
      </c>
      <c r="H191" s="4">
        <v>0</v>
      </c>
      <c r="I191" s="21">
        <v>11</v>
      </c>
      <c r="J191" s="25">
        <f t="shared" si="60"/>
        <v>11823618.189360715</v>
      </c>
      <c r="K191" s="12">
        <f t="shared" si="61"/>
        <v>0</v>
      </c>
      <c r="L191" s="13">
        <f t="shared" si="62"/>
        <v>11823618.189360715</v>
      </c>
      <c r="M191" s="84">
        <f t="shared" si="55"/>
        <v>386077.32863218663</v>
      </c>
      <c r="N191" s="85">
        <f t="shared" si="56"/>
        <v>9458894.5514885727</v>
      </c>
      <c r="O191" s="81">
        <f t="shared" si="63"/>
        <v>8276532.7325525004</v>
      </c>
      <c r="P191" s="12">
        <f t="shared" si="64"/>
        <v>0</v>
      </c>
      <c r="Q191" s="13">
        <f t="shared" si="65"/>
        <v>8276532.7325525004</v>
      </c>
      <c r="R191" s="89">
        <f t="shared" si="57"/>
        <v>6621226.1860420005</v>
      </c>
      <c r="S191" s="88">
        <f t="shared" si="58"/>
        <v>270254.13004253065</v>
      </c>
      <c r="T191" s="14">
        <f t="shared" si="66"/>
        <v>3547085.4568082145</v>
      </c>
      <c r="U191" s="12">
        <f t="shared" si="67"/>
        <v>0</v>
      </c>
      <c r="V191" s="15">
        <f t="shared" si="68"/>
        <v>3547085.4568082145</v>
      </c>
      <c r="W191" s="89">
        <f t="shared" si="59"/>
        <v>2837668.3654465717</v>
      </c>
    </row>
    <row r="192" spans="1:23" ht="14.4" thickBot="1" x14ac:dyDescent="0.35">
      <c r="A192" s="3" t="s">
        <v>2</v>
      </c>
      <c r="B192" s="3" t="s">
        <v>33</v>
      </c>
      <c r="C192" s="8" t="s">
        <v>226</v>
      </c>
      <c r="D192" s="6">
        <v>0</v>
      </c>
      <c r="E192" s="6">
        <v>28071</v>
      </c>
      <c r="F192" s="7">
        <v>0</v>
      </c>
      <c r="G192" s="7">
        <v>95.487316000000007</v>
      </c>
      <c r="H192" s="6">
        <v>0</v>
      </c>
      <c r="I192" s="22">
        <v>14</v>
      </c>
      <c r="J192" s="26">
        <f t="shared" si="60"/>
        <v>21296521.533417955</v>
      </c>
      <c r="K192" s="16">
        <f t="shared" si="61"/>
        <v>0</v>
      </c>
      <c r="L192" s="17">
        <f t="shared" si="62"/>
        <v>21296521.533417955</v>
      </c>
      <c r="M192" s="86">
        <f t="shared" si="55"/>
        <v>695396.62149936194</v>
      </c>
      <c r="N192" s="87">
        <f t="shared" si="56"/>
        <v>17037217.226734366</v>
      </c>
      <c r="O192" s="82">
        <f t="shared" si="63"/>
        <v>14907565.073392568</v>
      </c>
      <c r="P192" s="16">
        <f t="shared" si="64"/>
        <v>0</v>
      </c>
      <c r="Q192" s="17">
        <f t="shared" si="65"/>
        <v>14907565.073392568</v>
      </c>
      <c r="R192" s="89">
        <f t="shared" si="57"/>
        <v>11926052.058714055</v>
      </c>
      <c r="S192" s="88">
        <f t="shared" si="58"/>
        <v>486777.63504955324</v>
      </c>
      <c r="T192" s="18">
        <f t="shared" si="66"/>
        <v>6388956.460025386</v>
      </c>
      <c r="U192" s="16">
        <f t="shared" si="67"/>
        <v>0</v>
      </c>
      <c r="V192" s="19">
        <f t="shared" si="68"/>
        <v>6388956.460025386</v>
      </c>
      <c r="W192" s="89">
        <f t="shared" si="59"/>
        <v>5111165.1680203089</v>
      </c>
    </row>
    <row r="193" spans="1:23" ht="14.4" thickBot="1" x14ac:dyDescent="0.35">
      <c r="A193" s="28"/>
      <c r="B193" s="28"/>
      <c r="C193" s="9" t="s">
        <v>230</v>
      </c>
      <c r="D193" s="10">
        <f t="shared" ref="D193:V193" si="69">SUM(D13:D192)</f>
        <v>3229410</v>
      </c>
      <c r="E193" s="10">
        <f t="shared" si="69"/>
        <v>3223218</v>
      </c>
      <c r="F193" s="77">
        <f t="shared" si="69"/>
        <v>32782.716697999997</v>
      </c>
      <c r="G193" s="77">
        <f t="shared" si="69"/>
        <v>40297.202798999984</v>
      </c>
      <c r="H193" s="10">
        <f t="shared" si="69"/>
        <v>2527</v>
      </c>
      <c r="I193" s="23">
        <f t="shared" si="69"/>
        <v>3474</v>
      </c>
      <c r="J193" s="27">
        <f t="shared" si="69"/>
        <v>8951341701.8421116</v>
      </c>
      <c r="K193" s="24">
        <f t="shared" si="69"/>
        <v>5383773466.8421059</v>
      </c>
      <c r="L193" s="23">
        <f t="shared" si="69"/>
        <v>3567568234.9999986</v>
      </c>
      <c r="M193" s="92">
        <f t="shared" ref="M193" si="70">SUM(M13:M192)</f>
        <v>325250587.00000012</v>
      </c>
      <c r="N193" s="11">
        <f t="shared" ref="N193" si="71">SUM(N13:N192)</f>
        <v>7968639381.500001</v>
      </c>
      <c r="O193" s="27">
        <f t="shared" si="69"/>
        <v>6265939191.2894707</v>
      </c>
      <c r="P193" s="24">
        <f t="shared" si="69"/>
        <v>3768641426.7894721</v>
      </c>
      <c r="Q193" s="10">
        <f t="shared" si="69"/>
        <v>2497297764.4999995</v>
      </c>
      <c r="R193" s="10">
        <f t="shared" si="69"/>
        <v>5578047567.0500011</v>
      </c>
      <c r="S193" s="10">
        <f t="shared" si="69"/>
        <v>227675410.90000004</v>
      </c>
      <c r="T193" s="10">
        <f t="shared" si="69"/>
        <v>2685402510.5526314</v>
      </c>
      <c r="U193" s="10">
        <f t="shared" si="69"/>
        <v>1615132040.0526319</v>
      </c>
      <c r="V193" s="11">
        <f t="shared" si="69"/>
        <v>1070270470.5000002</v>
      </c>
      <c r="W193" s="10"/>
    </row>
    <row r="195" spans="1:23" x14ac:dyDescent="0.3">
      <c r="S195" s="98"/>
    </row>
  </sheetData>
  <autoFilter ref="A12:V12" xr:uid="{00000000-0009-0000-0000-000000000000}"/>
  <mergeCells count="1">
    <mergeCell ref="J3:L3"/>
  </mergeCells>
  <pageMargins left="0.7" right="0.7" top="0.78740157499999996" bottom="0.78740157499999996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IROP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Libosvár</dc:creator>
  <cp:lastModifiedBy>Jan Libosvár</cp:lastModifiedBy>
  <cp:lastPrinted>2022-05-09T10:04:26Z</cp:lastPrinted>
  <dcterms:created xsi:type="dcterms:W3CDTF">2021-03-10T07:24:11Z</dcterms:created>
  <dcterms:modified xsi:type="dcterms:W3CDTF">2022-10-07T08:49:14Z</dcterms:modified>
</cp:coreProperties>
</file>