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pvhome\home$\skalnik\Plocha\"/>
    </mc:Choice>
  </mc:AlternateContent>
  <xr:revisionPtr revIDLastSave="0" documentId="8_{F9AAA890-90E1-47FA-A502-CF7F46D63BC6}" xr6:coauthVersionLast="47" xr6:coauthVersionMax="47" xr10:uidLastSave="{00000000-0000-0000-0000-000000000000}"/>
  <bookViews>
    <workbookView xWindow="28680" yWindow="-30" windowWidth="38640" windowHeight="21240" tabRatio="500" activeTab="2" xr2:uid="{00000000-000D-0000-FFFF-FFFF00000000}"/>
  </bookViews>
  <sheets>
    <sheet name="Postup výpočtu | Alokace" sheetId="1" r:id="rId1"/>
    <sheet name="Alokace MAS" sheetId="2" r:id="rId2"/>
    <sheet name="Indikátory MAS" sheetId="5" r:id="rId3"/>
    <sheet name="Smíšené MAS - detail" sheetId="3" r:id="rId4"/>
    <sheet name="Postup výpočtu | Indikátory" sheetId="4" r:id="rId5"/>
  </sheets>
  <definedNames>
    <definedName name="_xlnm._FilterDatabase" localSheetId="1" hidden="1">'Alokace MAS'!$A$1:$K$182</definedName>
    <definedName name="_xlnm._FilterDatabase" localSheetId="2" hidden="1">'Indikátory MAS'!$A$2:$P$183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4" l="1"/>
  <c r="K4" i="4"/>
  <c r="K5" i="4"/>
  <c r="J5" i="4"/>
  <c r="C18" i="4" l="1"/>
  <c r="C17" i="4"/>
  <c r="P183" i="5"/>
  <c r="I183" i="5"/>
  <c r="H183" i="5"/>
  <c r="F183" i="5"/>
  <c r="E183" i="5"/>
  <c r="D183" i="5"/>
  <c r="C183" i="5"/>
  <c r="G163" i="5"/>
  <c r="I5" i="4"/>
  <c r="E13" i="4" s="1"/>
  <c r="D15" i="4"/>
  <c r="D21" i="4" s="1"/>
  <c r="D14" i="4"/>
  <c r="D20" i="4" s="1"/>
  <c r="I4" i="4"/>
  <c r="D13" i="4" s="1"/>
  <c r="J4" i="5" l="1"/>
  <c r="J10" i="5"/>
  <c r="J16" i="5"/>
  <c r="J22" i="5"/>
  <c r="J28" i="5"/>
  <c r="J34" i="5"/>
  <c r="J40" i="5"/>
  <c r="J46" i="5"/>
  <c r="J52" i="5"/>
  <c r="J58" i="5"/>
  <c r="J64" i="5"/>
  <c r="K70" i="5"/>
  <c r="K76" i="5"/>
  <c r="K82" i="5"/>
  <c r="K88" i="5"/>
  <c r="K94" i="5"/>
  <c r="K100" i="5"/>
  <c r="K106" i="5"/>
  <c r="K112" i="5"/>
  <c r="K118" i="5"/>
  <c r="K124" i="5"/>
  <c r="K130" i="5"/>
  <c r="K136" i="5"/>
  <c r="K142" i="5"/>
  <c r="K148" i="5"/>
  <c r="K154" i="5"/>
  <c r="K160" i="5"/>
  <c r="J167" i="5"/>
  <c r="J173" i="5"/>
  <c r="J179" i="5"/>
  <c r="J155" i="5"/>
  <c r="K167" i="5"/>
  <c r="L167" i="5" s="1"/>
  <c r="K179" i="5"/>
  <c r="K9" i="5"/>
  <c r="J100" i="5"/>
  <c r="L100" i="5" s="1"/>
  <c r="K172" i="5"/>
  <c r="K4" i="5"/>
  <c r="K10" i="5"/>
  <c r="K16" i="5"/>
  <c r="K22" i="5"/>
  <c r="K28" i="5"/>
  <c r="K34" i="5"/>
  <c r="K40" i="5"/>
  <c r="K46" i="5"/>
  <c r="K52" i="5"/>
  <c r="K58" i="5"/>
  <c r="K64" i="5"/>
  <c r="J71" i="5"/>
  <c r="L71" i="5" s="1"/>
  <c r="J77" i="5"/>
  <c r="J83" i="5"/>
  <c r="J89" i="5"/>
  <c r="J95" i="5"/>
  <c r="J101" i="5"/>
  <c r="J107" i="5"/>
  <c r="J113" i="5"/>
  <c r="J119" i="5"/>
  <c r="J125" i="5"/>
  <c r="J131" i="5"/>
  <c r="J137" i="5"/>
  <c r="J143" i="5"/>
  <c r="L143" i="5" s="1"/>
  <c r="J149" i="5"/>
  <c r="J161" i="5"/>
  <c r="K173" i="5"/>
  <c r="J112" i="5"/>
  <c r="J5" i="5"/>
  <c r="J11" i="5"/>
  <c r="J17" i="5"/>
  <c r="J23" i="5"/>
  <c r="J29" i="5"/>
  <c r="J35" i="5"/>
  <c r="J41" i="5"/>
  <c r="J47" i="5"/>
  <c r="J53" i="5"/>
  <c r="J59" i="5"/>
  <c r="J65" i="5"/>
  <c r="K71" i="5"/>
  <c r="K77" i="5"/>
  <c r="K83" i="5"/>
  <c r="K89" i="5"/>
  <c r="K95" i="5"/>
  <c r="L95" i="5" s="1"/>
  <c r="K101" i="5"/>
  <c r="K107" i="5"/>
  <c r="K113" i="5"/>
  <c r="L113" i="5" s="1"/>
  <c r="K119" i="5"/>
  <c r="K125" i="5"/>
  <c r="K131" i="5"/>
  <c r="K137" i="5"/>
  <c r="K143" i="5"/>
  <c r="K149" i="5"/>
  <c r="K155" i="5"/>
  <c r="K161" i="5"/>
  <c r="J168" i="5"/>
  <c r="J174" i="5"/>
  <c r="J180" i="5"/>
  <c r="J134" i="5"/>
  <c r="K170" i="5"/>
  <c r="K158" i="5"/>
  <c r="J3" i="5"/>
  <c r="J178" i="5"/>
  <c r="K39" i="5"/>
  <c r="J76" i="5"/>
  <c r="J130" i="5"/>
  <c r="J154" i="5"/>
  <c r="K5" i="5"/>
  <c r="L5" i="5" s="1"/>
  <c r="K11" i="5"/>
  <c r="K17" i="5"/>
  <c r="L17" i="5" s="1"/>
  <c r="K23" i="5"/>
  <c r="K29" i="5"/>
  <c r="K35" i="5"/>
  <c r="K41" i="5"/>
  <c r="K47" i="5"/>
  <c r="K53" i="5"/>
  <c r="K59" i="5"/>
  <c r="K65" i="5"/>
  <c r="J72" i="5"/>
  <c r="J78" i="5"/>
  <c r="J84" i="5"/>
  <c r="J90" i="5"/>
  <c r="J96" i="5"/>
  <c r="J102" i="5"/>
  <c r="J108" i="5"/>
  <c r="J114" i="5"/>
  <c r="J120" i="5"/>
  <c r="J126" i="5"/>
  <c r="J132" i="5"/>
  <c r="J138" i="5"/>
  <c r="J144" i="5"/>
  <c r="J150" i="5"/>
  <c r="J156" i="5"/>
  <c r="J162" i="5"/>
  <c r="K168" i="5"/>
  <c r="K174" i="5"/>
  <c r="K180" i="5"/>
  <c r="J140" i="5"/>
  <c r="K176" i="5"/>
  <c r="K146" i="5"/>
  <c r="K123" i="5"/>
  <c r="K159" i="5"/>
  <c r="K21" i="5"/>
  <c r="K69" i="5"/>
  <c r="J136" i="5"/>
  <c r="K166" i="5"/>
  <c r="J6" i="5"/>
  <c r="J12" i="5"/>
  <c r="J18" i="5"/>
  <c r="J24" i="5"/>
  <c r="J30" i="5"/>
  <c r="J36" i="5"/>
  <c r="J42" i="5"/>
  <c r="J48" i="5"/>
  <c r="J54" i="5"/>
  <c r="J60" i="5"/>
  <c r="J66" i="5"/>
  <c r="K72" i="5"/>
  <c r="L72" i="5" s="1"/>
  <c r="K78" i="5"/>
  <c r="K84" i="5"/>
  <c r="L84" i="5" s="1"/>
  <c r="K90" i="5"/>
  <c r="K96" i="5"/>
  <c r="K102" i="5"/>
  <c r="K108" i="5"/>
  <c r="K114" i="5"/>
  <c r="K120" i="5"/>
  <c r="K126" i="5"/>
  <c r="K132" i="5"/>
  <c r="L132" i="5" s="1"/>
  <c r="K138" i="5"/>
  <c r="K144" i="5"/>
  <c r="K150" i="5"/>
  <c r="K156" i="5"/>
  <c r="K162" i="5"/>
  <c r="J169" i="5"/>
  <c r="J175" i="5"/>
  <c r="J181" i="5"/>
  <c r="J158" i="5"/>
  <c r="K152" i="5"/>
  <c r="K147" i="5"/>
  <c r="J172" i="5"/>
  <c r="K57" i="5"/>
  <c r="J124" i="5"/>
  <c r="K6" i="5"/>
  <c r="K12" i="5"/>
  <c r="K18" i="5"/>
  <c r="K24" i="5"/>
  <c r="K30" i="5"/>
  <c r="K36" i="5"/>
  <c r="K42" i="5"/>
  <c r="K48" i="5"/>
  <c r="K54" i="5"/>
  <c r="K60" i="5"/>
  <c r="K66" i="5"/>
  <c r="J73" i="5"/>
  <c r="J79" i="5"/>
  <c r="J85" i="5"/>
  <c r="J91" i="5"/>
  <c r="J97" i="5"/>
  <c r="J103" i="5"/>
  <c r="J109" i="5"/>
  <c r="J115" i="5"/>
  <c r="J121" i="5"/>
  <c r="J127" i="5"/>
  <c r="J133" i="5"/>
  <c r="J139" i="5"/>
  <c r="J145" i="5"/>
  <c r="J151" i="5"/>
  <c r="J157" i="5"/>
  <c r="K163" i="5"/>
  <c r="K169" i="5"/>
  <c r="K175" i="5"/>
  <c r="K181" i="5"/>
  <c r="J122" i="5"/>
  <c r="K164" i="5"/>
  <c r="J165" i="5"/>
  <c r="K177" i="5"/>
  <c r="K141" i="5"/>
  <c r="K15" i="5"/>
  <c r="J88" i="5"/>
  <c r="L88" i="5" s="1"/>
  <c r="J148" i="5"/>
  <c r="L148" i="5" s="1"/>
  <c r="J7" i="5"/>
  <c r="J13" i="5"/>
  <c r="J19" i="5"/>
  <c r="J25" i="5"/>
  <c r="J31" i="5"/>
  <c r="J37" i="5"/>
  <c r="J43" i="5"/>
  <c r="J49" i="5"/>
  <c r="J55" i="5"/>
  <c r="J61" i="5"/>
  <c r="J67" i="5"/>
  <c r="K73" i="5"/>
  <c r="K79" i="5"/>
  <c r="K85" i="5"/>
  <c r="K91" i="5"/>
  <c r="K97" i="5"/>
  <c r="K103" i="5"/>
  <c r="K109" i="5"/>
  <c r="K115" i="5"/>
  <c r="K121" i="5"/>
  <c r="L121" i="5" s="1"/>
  <c r="K127" i="5"/>
  <c r="K133" i="5"/>
  <c r="K139" i="5"/>
  <c r="K145" i="5"/>
  <c r="K151" i="5"/>
  <c r="K157" i="5"/>
  <c r="J164" i="5"/>
  <c r="J170" i="5"/>
  <c r="J176" i="5"/>
  <c r="J182" i="5"/>
  <c r="J146" i="5"/>
  <c r="K182" i="5"/>
  <c r="L182" i="5" s="1"/>
  <c r="J177" i="5"/>
  <c r="K129" i="5"/>
  <c r="K27" i="5"/>
  <c r="J94" i="5"/>
  <c r="K178" i="5"/>
  <c r="K7" i="5"/>
  <c r="K13" i="5"/>
  <c r="K19" i="5"/>
  <c r="K25" i="5"/>
  <c r="K31" i="5"/>
  <c r="K37" i="5"/>
  <c r="K43" i="5"/>
  <c r="K49" i="5"/>
  <c r="K55" i="5"/>
  <c r="K61" i="5"/>
  <c r="K67" i="5"/>
  <c r="L67" i="5" s="1"/>
  <c r="J74" i="5"/>
  <c r="J80" i="5"/>
  <c r="J86" i="5"/>
  <c r="J92" i="5"/>
  <c r="J98" i="5"/>
  <c r="J104" i="5"/>
  <c r="J110" i="5"/>
  <c r="J116" i="5"/>
  <c r="J128" i="5"/>
  <c r="J152" i="5"/>
  <c r="L152" i="5" s="1"/>
  <c r="K3" i="5"/>
  <c r="L3" i="5" s="1"/>
  <c r="K63" i="5"/>
  <c r="J8" i="5"/>
  <c r="J14" i="5"/>
  <c r="J20" i="5"/>
  <c r="J26" i="5"/>
  <c r="J32" i="5"/>
  <c r="J38" i="5"/>
  <c r="J44" i="5"/>
  <c r="J50" i="5"/>
  <c r="J56" i="5"/>
  <c r="J62" i="5"/>
  <c r="J68" i="5"/>
  <c r="K74" i="5"/>
  <c r="K80" i="5"/>
  <c r="K86" i="5"/>
  <c r="K92" i="5"/>
  <c r="K98" i="5"/>
  <c r="K104" i="5"/>
  <c r="K110" i="5"/>
  <c r="K116" i="5"/>
  <c r="K122" i="5"/>
  <c r="K128" i="5"/>
  <c r="K134" i="5"/>
  <c r="K140" i="5"/>
  <c r="L140" i="5" s="1"/>
  <c r="J171" i="5"/>
  <c r="J166" i="5"/>
  <c r="K51" i="5"/>
  <c r="J106" i="5"/>
  <c r="J160" i="5"/>
  <c r="K8" i="5"/>
  <c r="K14" i="5"/>
  <c r="K20" i="5"/>
  <c r="K26" i="5"/>
  <c r="L26" i="5" s="1"/>
  <c r="K32" i="5"/>
  <c r="K38" i="5"/>
  <c r="K44" i="5"/>
  <c r="L44" i="5" s="1"/>
  <c r="K50" i="5"/>
  <c r="K56" i="5"/>
  <c r="K62" i="5"/>
  <c r="K68" i="5"/>
  <c r="J75" i="5"/>
  <c r="J81" i="5"/>
  <c r="J87" i="5"/>
  <c r="J93" i="5"/>
  <c r="J99" i="5"/>
  <c r="J105" i="5"/>
  <c r="J111" i="5"/>
  <c r="J117" i="5"/>
  <c r="J123" i="5"/>
  <c r="L123" i="5" s="1"/>
  <c r="J129" i="5"/>
  <c r="J135" i="5"/>
  <c r="J141" i="5"/>
  <c r="J147" i="5"/>
  <c r="J153" i="5"/>
  <c r="J159" i="5"/>
  <c r="K165" i="5"/>
  <c r="K171" i="5"/>
  <c r="K135" i="5"/>
  <c r="K45" i="5"/>
  <c r="L45" i="5" s="1"/>
  <c r="J82" i="5"/>
  <c r="J142" i="5"/>
  <c r="L142" i="5" s="1"/>
  <c r="J9" i="5"/>
  <c r="J15" i="5"/>
  <c r="J21" i="5"/>
  <c r="J27" i="5"/>
  <c r="J33" i="5"/>
  <c r="J39" i="5"/>
  <c r="J45" i="5"/>
  <c r="J51" i="5"/>
  <c r="J57" i="5"/>
  <c r="J63" i="5"/>
  <c r="J69" i="5"/>
  <c r="K75" i="5"/>
  <c r="K81" i="5"/>
  <c r="K87" i="5"/>
  <c r="K93" i="5"/>
  <c r="K99" i="5"/>
  <c r="K105" i="5"/>
  <c r="K111" i="5"/>
  <c r="K117" i="5"/>
  <c r="K153" i="5"/>
  <c r="L153" i="5" s="1"/>
  <c r="K33" i="5"/>
  <c r="J118" i="5"/>
  <c r="G183" i="5"/>
  <c r="J163" i="5"/>
  <c r="E15" i="4"/>
  <c r="E21" i="4" s="1"/>
  <c r="N38" i="5" s="1"/>
  <c r="E14" i="4"/>
  <c r="E20" i="4" s="1"/>
  <c r="M9" i="5" s="1"/>
  <c r="N16" i="5"/>
  <c r="N34" i="5"/>
  <c r="N40" i="5"/>
  <c r="N46" i="5"/>
  <c r="N88" i="5"/>
  <c r="N106" i="5"/>
  <c r="N112" i="5"/>
  <c r="N118" i="5"/>
  <c r="N160" i="5"/>
  <c r="N179" i="5"/>
  <c r="N5" i="5"/>
  <c r="N11" i="5"/>
  <c r="N53" i="5"/>
  <c r="N65" i="5"/>
  <c r="N71" i="5"/>
  <c r="N77" i="5"/>
  <c r="N83" i="5"/>
  <c r="N89" i="5"/>
  <c r="N95" i="5"/>
  <c r="N101" i="5"/>
  <c r="N107" i="5"/>
  <c r="N113" i="5"/>
  <c r="N119" i="5"/>
  <c r="N125" i="5"/>
  <c r="N131" i="5"/>
  <c r="N137" i="5"/>
  <c r="N143" i="5"/>
  <c r="N149" i="5"/>
  <c r="N155" i="5"/>
  <c r="N161" i="5"/>
  <c r="N12" i="5"/>
  <c r="N168" i="5"/>
  <c r="N174" i="5"/>
  <c r="N180" i="5"/>
  <c r="N6" i="5"/>
  <c r="N18" i="5"/>
  <c r="N24" i="5"/>
  <c r="N30" i="5"/>
  <c r="N36" i="5"/>
  <c r="N48" i="5"/>
  <c r="N54" i="5"/>
  <c r="N60" i="5"/>
  <c r="N66" i="5"/>
  <c r="N72" i="5"/>
  <c r="N78" i="5"/>
  <c r="N84" i="5"/>
  <c r="N90" i="5"/>
  <c r="N96" i="5"/>
  <c r="N102" i="5"/>
  <c r="N108" i="5"/>
  <c r="N114" i="5"/>
  <c r="N126" i="5"/>
  <c r="N163" i="5"/>
  <c r="N169" i="5"/>
  <c r="N175" i="5"/>
  <c r="N181" i="5"/>
  <c r="N8" i="5"/>
  <c r="N7" i="5"/>
  <c r="N13" i="5"/>
  <c r="N19" i="5"/>
  <c r="N25" i="5"/>
  <c r="N31" i="5"/>
  <c r="N37" i="5"/>
  <c r="N43" i="5"/>
  <c r="N49" i="5"/>
  <c r="N55" i="5"/>
  <c r="N61" i="5"/>
  <c r="N67" i="5"/>
  <c r="N73" i="5"/>
  <c r="N79" i="5"/>
  <c r="N85" i="5"/>
  <c r="N91" i="5"/>
  <c r="N97" i="5"/>
  <c r="N103" i="5"/>
  <c r="N109" i="5"/>
  <c r="N115" i="5"/>
  <c r="N121" i="5"/>
  <c r="N127" i="5"/>
  <c r="N133" i="5"/>
  <c r="N139" i="5"/>
  <c r="N145" i="5"/>
  <c r="N151" i="5"/>
  <c r="N157" i="5"/>
  <c r="N20" i="5"/>
  <c r="N164" i="5"/>
  <c r="N170" i="5"/>
  <c r="N176" i="5"/>
  <c r="N182" i="5"/>
  <c r="N14" i="5"/>
  <c r="N3" i="5"/>
  <c r="N146" i="5"/>
  <c r="N98" i="5"/>
  <c r="N32" i="5"/>
  <c r="N144" i="5"/>
  <c r="N92" i="5"/>
  <c r="N26" i="5"/>
  <c r="L108" i="5"/>
  <c r="M158" i="5"/>
  <c r="M152" i="5"/>
  <c r="M146" i="5"/>
  <c r="M140" i="5"/>
  <c r="M134" i="5"/>
  <c r="M128" i="5"/>
  <c r="M122" i="5"/>
  <c r="M116" i="5"/>
  <c r="M110" i="5"/>
  <c r="M104" i="5"/>
  <c r="M98" i="5"/>
  <c r="M92" i="5"/>
  <c r="O92" i="5" s="1"/>
  <c r="M86" i="5"/>
  <c r="M80" i="5"/>
  <c r="M74" i="5"/>
  <c r="M68" i="5"/>
  <c r="M62" i="5"/>
  <c r="M56" i="5"/>
  <c r="M50" i="5"/>
  <c r="M44" i="5"/>
  <c r="M38" i="5"/>
  <c r="O38" i="5" s="1"/>
  <c r="M32" i="5"/>
  <c r="M26" i="5"/>
  <c r="M20" i="5"/>
  <c r="O20" i="5" s="1"/>
  <c r="M14" i="5"/>
  <c r="M8" i="5"/>
  <c r="M182" i="5"/>
  <c r="M176" i="5"/>
  <c r="M170" i="5"/>
  <c r="M164" i="5"/>
  <c r="L107" i="5"/>
  <c r="M157" i="5"/>
  <c r="O157" i="5" s="1"/>
  <c r="M151" i="5"/>
  <c r="M145" i="5"/>
  <c r="M139" i="5"/>
  <c r="M133" i="5"/>
  <c r="M127" i="5"/>
  <c r="M121" i="5"/>
  <c r="M115" i="5"/>
  <c r="M109" i="5"/>
  <c r="M103" i="5"/>
  <c r="M97" i="5"/>
  <c r="M91" i="5"/>
  <c r="M85" i="5"/>
  <c r="O85" i="5" s="1"/>
  <c r="M79" i="5"/>
  <c r="M73" i="5"/>
  <c r="M67" i="5"/>
  <c r="M61" i="5"/>
  <c r="M55" i="5"/>
  <c r="M49" i="5"/>
  <c r="M43" i="5"/>
  <c r="O43" i="5" s="1"/>
  <c r="M37" i="5"/>
  <c r="M31" i="5"/>
  <c r="M25" i="5"/>
  <c r="M19" i="5"/>
  <c r="M13" i="5"/>
  <c r="O13" i="5" s="1"/>
  <c r="M7" i="5"/>
  <c r="L126" i="5"/>
  <c r="M162" i="5"/>
  <c r="M156" i="5"/>
  <c r="M150" i="5"/>
  <c r="M144" i="5"/>
  <c r="M138" i="5"/>
  <c r="M132" i="5"/>
  <c r="M126" i="5"/>
  <c r="M120" i="5"/>
  <c r="M114" i="5"/>
  <c r="M108" i="5"/>
  <c r="M102" i="5"/>
  <c r="M96" i="5"/>
  <c r="O96" i="5" s="1"/>
  <c r="M90" i="5"/>
  <c r="O90" i="5" s="1"/>
  <c r="M84" i="5"/>
  <c r="M78" i="5"/>
  <c r="M72" i="5"/>
  <c r="M66" i="5"/>
  <c r="M60" i="5"/>
  <c r="M54" i="5"/>
  <c r="M48" i="5"/>
  <c r="O48" i="5" s="1"/>
  <c r="M42" i="5"/>
  <c r="M36" i="5"/>
  <c r="M30" i="5"/>
  <c r="M24" i="5"/>
  <c r="M18" i="5"/>
  <c r="M12" i="5"/>
  <c r="O12" i="5" s="1"/>
  <c r="M6" i="5"/>
  <c r="O6" i="5" s="1"/>
  <c r="M180" i="5"/>
  <c r="M174" i="5"/>
  <c r="M168" i="5"/>
  <c r="L101" i="5"/>
  <c r="M161" i="5"/>
  <c r="M155" i="5"/>
  <c r="M149" i="5"/>
  <c r="M143" i="5"/>
  <c r="M137" i="5"/>
  <c r="O137" i="5" s="1"/>
  <c r="M131" i="5"/>
  <c r="M125" i="5"/>
  <c r="O125" i="5" s="1"/>
  <c r="M119" i="5"/>
  <c r="O119" i="5" s="1"/>
  <c r="M113" i="5"/>
  <c r="M107" i="5"/>
  <c r="M101" i="5"/>
  <c r="M95" i="5"/>
  <c r="O95" i="5" s="1"/>
  <c r="M89" i="5"/>
  <c r="M83" i="5"/>
  <c r="M77" i="5"/>
  <c r="M71" i="5"/>
  <c r="M65" i="5"/>
  <c r="O65" i="5" s="1"/>
  <c r="M59" i="5"/>
  <c r="M53" i="5"/>
  <c r="O53" i="5" s="1"/>
  <c r="M47" i="5"/>
  <c r="M41" i="5"/>
  <c r="M35" i="5"/>
  <c r="M29" i="5"/>
  <c r="M23" i="5"/>
  <c r="M17" i="5"/>
  <c r="M11" i="5"/>
  <c r="M5" i="5"/>
  <c r="L86" i="5"/>
  <c r="L48" i="5"/>
  <c r="M179" i="5"/>
  <c r="M173" i="5"/>
  <c r="M167" i="5"/>
  <c r="L110" i="5"/>
  <c r="L77" i="5"/>
  <c r="M160" i="5"/>
  <c r="M154" i="5"/>
  <c r="M148" i="5"/>
  <c r="M142" i="5"/>
  <c r="M136" i="5"/>
  <c r="M130" i="5"/>
  <c r="M124" i="5"/>
  <c r="M118" i="5"/>
  <c r="M112" i="5"/>
  <c r="M106" i="5"/>
  <c r="M100" i="5"/>
  <c r="M94" i="5"/>
  <c r="M88" i="5"/>
  <c r="O88" i="5" s="1"/>
  <c r="M82" i="5"/>
  <c r="M76" i="5"/>
  <c r="M70" i="5"/>
  <c r="M64" i="5"/>
  <c r="M58" i="5"/>
  <c r="M52" i="5"/>
  <c r="M46" i="5"/>
  <c r="M40" i="5"/>
  <c r="M34" i="5"/>
  <c r="M28" i="5"/>
  <c r="M22" i="5"/>
  <c r="M16" i="5"/>
  <c r="M10" i="5"/>
  <c r="M4" i="5"/>
  <c r="M178" i="5"/>
  <c r="M172" i="5"/>
  <c r="M166" i="5"/>
  <c r="D16" i="4"/>
  <c r="L169" i="5"/>
  <c r="L104" i="5"/>
  <c r="L81" i="5"/>
  <c r="M3" i="5"/>
  <c r="M159" i="5"/>
  <c r="M153" i="5"/>
  <c r="M147" i="5"/>
  <c r="M141" i="5"/>
  <c r="M135" i="5"/>
  <c r="M129" i="5"/>
  <c r="M123" i="5"/>
  <c r="M117" i="5"/>
  <c r="M111" i="5"/>
  <c r="M105" i="5"/>
  <c r="M99" i="5"/>
  <c r="M93" i="5"/>
  <c r="M87" i="5"/>
  <c r="M81" i="5"/>
  <c r="M75" i="5"/>
  <c r="M69" i="5"/>
  <c r="M63" i="5"/>
  <c r="M57" i="5"/>
  <c r="M51" i="5"/>
  <c r="M45" i="5"/>
  <c r="M39" i="5"/>
  <c r="M33" i="5"/>
  <c r="M27" i="5"/>
  <c r="M21" i="5"/>
  <c r="M15" i="5"/>
  <c r="E16" i="4"/>
  <c r="L93" i="5"/>
  <c r="L147" i="5"/>
  <c r="L127" i="5"/>
  <c r="L56" i="5"/>
  <c r="L89" i="5"/>
  <c r="L130" i="5"/>
  <c r="L97" i="5"/>
  <c r="L40" i="5"/>
  <c r="L21" i="5"/>
  <c r="L59" i="5"/>
  <c r="L175" i="5"/>
  <c r="L53" i="5"/>
  <c r="L179" i="5"/>
  <c r="L14" i="5"/>
  <c r="L35" i="5"/>
  <c r="L178" i="5"/>
  <c r="M163" i="5"/>
  <c r="L137" i="5"/>
  <c r="L173" i="5"/>
  <c r="L80" i="5"/>
  <c r="L8" i="5"/>
  <c r="L181" i="5"/>
  <c r="L92" i="5"/>
  <c r="L20" i="5"/>
  <c r="L180" i="5"/>
  <c r="L159" i="5"/>
  <c r="L131" i="5"/>
  <c r="L41" i="5"/>
  <c r="L65" i="5"/>
  <c r="L103" i="5"/>
  <c r="L91" i="5"/>
  <c r="L83" i="5"/>
  <c r="O146" i="5"/>
  <c r="O126" i="5"/>
  <c r="G162" i="2"/>
  <c r="G182" i="2" s="1"/>
  <c r="J182" i="2"/>
  <c r="I182" i="2"/>
  <c r="H182" i="2"/>
  <c r="F182" i="2"/>
  <c r="E182" i="2"/>
  <c r="D182" i="2"/>
  <c r="C182" i="2"/>
  <c r="O66" i="5" l="1"/>
  <c r="L111" i="5"/>
  <c r="L78" i="5"/>
  <c r="O160" i="5"/>
  <c r="O101" i="5"/>
  <c r="O168" i="5"/>
  <c r="O107" i="5"/>
  <c r="O72" i="5"/>
  <c r="N173" i="5"/>
  <c r="O173" i="5" s="1"/>
  <c r="N100" i="5"/>
  <c r="O100" i="5" s="1"/>
  <c r="N28" i="5"/>
  <c r="N59" i="5"/>
  <c r="O59" i="5" s="1"/>
  <c r="N167" i="5"/>
  <c r="O167" i="5" s="1"/>
  <c r="N94" i="5"/>
  <c r="O94" i="5" s="1"/>
  <c r="N22" i="5"/>
  <c r="L55" i="5"/>
  <c r="N47" i="5"/>
  <c r="O47" i="5" s="1"/>
  <c r="N154" i="5"/>
  <c r="O154" i="5" s="1"/>
  <c r="N82" i="5"/>
  <c r="O82" i="5" s="1"/>
  <c r="N10" i="5"/>
  <c r="L51" i="5"/>
  <c r="N41" i="5"/>
  <c r="O41" i="5" s="1"/>
  <c r="N148" i="5"/>
  <c r="N76" i="5"/>
  <c r="N4" i="5"/>
  <c r="N35" i="5"/>
  <c r="O35" i="5" s="1"/>
  <c r="N142" i="5"/>
  <c r="O142" i="5" s="1"/>
  <c r="N70" i="5"/>
  <c r="N178" i="5"/>
  <c r="N29" i="5"/>
  <c r="N136" i="5"/>
  <c r="O136" i="5" s="1"/>
  <c r="N64" i="5"/>
  <c r="O64" i="5" s="1"/>
  <c r="N147" i="5"/>
  <c r="N23" i="5"/>
  <c r="O23" i="5" s="1"/>
  <c r="N130" i="5"/>
  <c r="O130" i="5" s="1"/>
  <c r="N58" i="5"/>
  <c r="O58" i="5" s="1"/>
  <c r="N93" i="5"/>
  <c r="N17" i="5"/>
  <c r="N124" i="5"/>
  <c r="N52" i="5"/>
  <c r="N75" i="5"/>
  <c r="O29" i="5"/>
  <c r="N69" i="5"/>
  <c r="L68" i="5"/>
  <c r="N172" i="5"/>
  <c r="O172" i="5" s="1"/>
  <c r="N63" i="5"/>
  <c r="O63" i="5" s="1"/>
  <c r="N166" i="5"/>
  <c r="O166" i="5" s="1"/>
  <c r="N57" i="5"/>
  <c r="N39" i="5"/>
  <c r="N141" i="5"/>
  <c r="N177" i="5"/>
  <c r="N135" i="5"/>
  <c r="O135" i="5" s="1"/>
  <c r="N171" i="5"/>
  <c r="N129" i="5"/>
  <c r="N165" i="5"/>
  <c r="N123" i="5"/>
  <c r="N104" i="5"/>
  <c r="O104" i="5" s="1"/>
  <c r="N111" i="5"/>
  <c r="O111" i="5" s="1"/>
  <c r="N156" i="5"/>
  <c r="O156" i="5" s="1"/>
  <c r="N99" i="5"/>
  <c r="L171" i="5"/>
  <c r="L102" i="5"/>
  <c r="L6" i="5"/>
  <c r="L134" i="5"/>
  <c r="L136" i="5"/>
  <c r="N51" i="5"/>
  <c r="N150" i="5"/>
  <c r="O150" i="5" s="1"/>
  <c r="N117" i="5"/>
  <c r="O117" i="5" s="1"/>
  <c r="N45" i="5"/>
  <c r="O45" i="5" s="1"/>
  <c r="N74" i="5"/>
  <c r="O74" i="5" s="1"/>
  <c r="L49" i="5"/>
  <c r="L177" i="5"/>
  <c r="N105" i="5"/>
  <c r="N33" i="5"/>
  <c r="N50" i="5"/>
  <c r="O50" i="5" s="1"/>
  <c r="N27" i="5"/>
  <c r="N120" i="5"/>
  <c r="O120" i="5" s="1"/>
  <c r="N21" i="5"/>
  <c r="N158" i="5"/>
  <c r="O158" i="5" s="1"/>
  <c r="N159" i="5"/>
  <c r="O159" i="5" s="1"/>
  <c r="N87" i="5"/>
  <c r="O87" i="5" s="1"/>
  <c r="N15" i="5"/>
  <c r="O15" i="5" s="1"/>
  <c r="N56" i="5"/>
  <c r="O56" i="5" s="1"/>
  <c r="N153" i="5"/>
  <c r="O153" i="5" s="1"/>
  <c r="N81" i="5"/>
  <c r="N9" i="5"/>
  <c r="O9" i="5" s="1"/>
  <c r="N162" i="5"/>
  <c r="O30" i="5"/>
  <c r="N122" i="5"/>
  <c r="O108" i="5"/>
  <c r="L133" i="5"/>
  <c r="L69" i="5"/>
  <c r="L150" i="5"/>
  <c r="L23" i="5"/>
  <c r="L46" i="5"/>
  <c r="N42" i="5"/>
  <c r="O42" i="5" s="1"/>
  <c r="N134" i="5"/>
  <c r="O134" i="5" s="1"/>
  <c r="N110" i="5"/>
  <c r="O110" i="5" s="1"/>
  <c r="N140" i="5"/>
  <c r="O140" i="5" s="1"/>
  <c r="N152" i="5"/>
  <c r="N62" i="5"/>
  <c r="O62" i="5" s="1"/>
  <c r="O152" i="5"/>
  <c r="O28" i="5"/>
  <c r="N44" i="5"/>
  <c r="O44" i="5" s="1"/>
  <c r="N128" i="5"/>
  <c r="O128" i="5" s="1"/>
  <c r="N116" i="5"/>
  <c r="O116" i="5" s="1"/>
  <c r="N68" i="5"/>
  <c r="L172" i="5"/>
  <c r="N132" i="5"/>
  <c r="O132" i="5" s="1"/>
  <c r="N80" i="5"/>
  <c r="O80" i="5" s="1"/>
  <c r="N138" i="5"/>
  <c r="O138" i="5" s="1"/>
  <c r="N86" i="5"/>
  <c r="O86" i="5" s="1"/>
  <c r="M175" i="5"/>
  <c r="O175" i="5" s="1"/>
  <c r="O14" i="5"/>
  <c r="O176" i="5"/>
  <c r="O114" i="5"/>
  <c r="M165" i="5"/>
  <c r="O54" i="5"/>
  <c r="M169" i="5"/>
  <c r="O169" i="5" s="1"/>
  <c r="M171" i="5"/>
  <c r="O118" i="5"/>
  <c r="M177" i="5"/>
  <c r="M181" i="5"/>
  <c r="O181" i="5" s="1"/>
  <c r="O163" i="5"/>
  <c r="O11" i="5"/>
  <c r="O83" i="5"/>
  <c r="O155" i="5"/>
  <c r="O36" i="5"/>
  <c r="O170" i="5"/>
  <c r="O164" i="5"/>
  <c r="O22" i="5"/>
  <c r="O131" i="5"/>
  <c r="O24" i="5"/>
  <c r="O102" i="5"/>
  <c r="O106" i="5"/>
  <c r="O179" i="5"/>
  <c r="O32" i="5"/>
  <c r="O8" i="5"/>
  <c r="O71" i="5"/>
  <c r="O143" i="5"/>
  <c r="L79" i="5"/>
  <c r="L61" i="5"/>
  <c r="L54" i="5"/>
  <c r="L119" i="5"/>
  <c r="L66" i="5"/>
  <c r="L19" i="5"/>
  <c r="L75" i="5"/>
  <c r="L151" i="5"/>
  <c r="L13" i="5"/>
  <c r="L128" i="5"/>
  <c r="L16" i="5"/>
  <c r="L164" i="5"/>
  <c r="L135" i="5"/>
  <c r="L146" i="5"/>
  <c r="L85" i="5"/>
  <c r="L30" i="5"/>
  <c r="L32" i="5"/>
  <c r="L9" i="5"/>
  <c r="L94" i="5"/>
  <c r="L176" i="5"/>
  <c r="L4" i="5"/>
  <c r="L18" i="5"/>
  <c r="L99" i="5"/>
  <c r="L158" i="5"/>
  <c r="L33" i="5"/>
  <c r="L112" i="5"/>
  <c r="L161" i="5"/>
  <c r="L76" i="5"/>
  <c r="L149" i="5"/>
  <c r="L117" i="5"/>
  <c r="L70" i="5"/>
  <c r="O98" i="5"/>
  <c r="L90" i="5"/>
  <c r="L120" i="5"/>
  <c r="L114" i="5"/>
  <c r="O174" i="5"/>
  <c r="L154" i="5"/>
  <c r="L170" i="5"/>
  <c r="L141" i="5"/>
  <c r="O178" i="5"/>
  <c r="L122" i="5"/>
  <c r="L37" i="5"/>
  <c r="O145" i="5"/>
  <c r="L162" i="5"/>
  <c r="L47" i="5"/>
  <c r="O78" i="5"/>
  <c r="L34" i="5"/>
  <c r="L145" i="5"/>
  <c r="L125" i="5"/>
  <c r="L12" i="5"/>
  <c r="L115" i="5"/>
  <c r="L166" i="5"/>
  <c r="L31" i="5"/>
  <c r="L106" i="5"/>
  <c r="L156" i="5"/>
  <c r="L42" i="5"/>
  <c r="L168" i="5"/>
  <c r="L139" i="5"/>
  <c r="L10" i="5"/>
  <c r="L96" i="5"/>
  <c r="L165" i="5"/>
  <c r="L116" i="5"/>
  <c r="L50" i="5"/>
  <c r="L118" i="5"/>
  <c r="O55" i="5"/>
  <c r="O162" i="5"/>
  <c r="O144" i="5"/>
  <c r="O7" i="5"/>
  <c r="L109" i="5"/>
  <c r="L82" i="5"/>
  <c r="L29" i="5"/>
  <c r="L144" i="5"/>
  <c r="L15" i="5"/>
  <c r="O84" i="5"/>
  <c r="O68" i="5"/>
  <c r="L57" i="5"/>
  <c r="L174" i="5"/>
  <c r="L124" i="5"/>
  <c r="O113" i="5"/>
  <c r="O18" i="5"/>
  <c r="O97" i="5"/>
  <c r="L64" i="5"/>
  <c r="O3" i="5"/>
  <c r="O52" i="5"/>
  <c r="L105" i="5"/>
  <c r="O180" i="5"/>
  <c r="L73" i="5"/>
  <c r="L74" i="5"/>
  <c r="K183" i="5"/>
  <c r="L11" i="5"/>
  <c r="L155" i="5"/>
  <c r="O121" i="5"/>
  <c r="O26" i="5"/>
  <c r="L27" i="5"/>
  <c r="L138" i="5"/>
  <c r="L38" i="5"/>
  <c r="L58" i="5"/>
  <c r="L63" i="5"/>
  <c r="L87" i="5"/>
  <c r="L22" i="5"/>
  <c r="O109" i="5"/>
  <c r="L163" i="5"/>
  <c r="L28" i="5"/>
  <c r="L43" i="5"/>
  <c r="L62" i="5"/>
  <c r="O61" i="5"/>
  <c r="O133" i="5"/>
  <c r="L157" i="5"/>
  <c r="O148" i="5"/>
  <c r="O122" i="5"/>
  <c r="O124" i="5"/>
  <c r="O49" i="5"/>
  <c r="O46" i="5"/>
  <c r="O81" i="5"/>
  <c r="O127" i="5"/>
  <c r="O115" i="5"/>
  <c r="O147" i="5"/>
  <c r="O75" i="5"/>
  <c r="O5" i="5"/>
  <c r="O77" i="5"/>
  <c r="O149" i="5"/>
  <c r="O37" i="5"/>
  <c r="O34" i="5"/>
  <c r="O141" i="5"/>
  <c r="O69" i="5"/>
  <c r="L25" i="5"/>
  <c r="O60" i="5"/>
  <c r="L36" i="5"/>
  <c r="O103" i="5"/>
  <c r="O31" i="5"/>
  <c r="L7" i="5"/>
  <c r="O17" i="5"/>
  <c r="O89" i="5"/>
  <c r="O161" i="5"/>
  <c r="L98" i="5"/>
  <c r="O25" i="5"/>
  <c r="O129" i="5"/>
  <c r="O57" i="5"/>
  <c r="L160" i="5"/>
  <c r="O91" i="5"/>
  <c r="O19" i="5"/>
  <c r="O16" i="5"/>
  <c r="O123" i="5"/>
  <c r="O51" i="5"/>
  <c r="L24" i="5"/>
  <c r="O10" i="5"/>
  <c r="O151" i="5"/>
  <c r="O79" i="5"/>
  <c r="O76" i="5"/>
  <c r="O4" i="5"/>
  <c r="O39" i="5"/>
  <c r="L52" i="5"/>
  <c r="L60" i="5"/>
  <c r="O73" i="5"/>
  <c r="O70" i="5"/>
  <c r="O105" i="5"/>
  <c r="O33" i="5"/>
  <c r="L129" i="5"/>
  <c r="L39" i="5"/>
  <c r="O182" i="5"/>
  <c r="O139" i="5"/>
  <c r="O67" i="5"/>
  <c r="O99" i="5"/>
  <c r="O27" i="5"/>
  <c r="O40" i="5"/>
  <c r="O112" i="5"/>
  <c r="O93" i="5"/>
  <c r="O21" i="5"/>
  <c r="J183" i="5"/>
  <c r="O171" i="5" l="1"/>
  <c r="O165" i="5"/>
  <c r="O177" i="5"/>
  <c r="N183" i="5"/>
  <c r="M183" i="5"/>
  <c r="L183" i="5"/>
  <c r="O183" i="5"/>
</calcChain>
</file>

<file path=xl/sharedStrings.xml><?xml version="1.0" encoding="utf-8"?>
<sst xmlns="http://schemas.openxmlformats.org/spreadsheetml/2006/main" count="946" uniqueCount="302">
  <si>
    <t>Postup výpočtu alokace 540 mil. Kč mezi 180 MAS</t>
  </si>
  <si>
    <t>VSTUPNÍ PARAMETRY</t>
  </si>
  <si>
    <t>1.</t>
  </si>
  <si>
    <t>Celková alokace výzvy</t>
  </si>
  <si>
    <t>540 000 000 Kč</t>
  </si>
  <si>
    <t xml:space="preserve">   z toho obálka MRR</t>
  </si>
  <si>
    <t>345 000 000 Kč</t>
  </si>
  <si>
    <t xml:space="preserve">   z toho obálka PR</t>
  </si>
  <si>
    <t>195 000 000 Kč</t>
  </si>
  <si>
    <t>2.</t>
  </si>
  <si>
    <t>Počet MAS</t>
  </si>
  <si>
    <t>180</t>
  </si>
  <si>
    <t xml:space="preserve">   z toho čistě MRR</t>
  </si>
  <si>
    <t>85</t>
  </si>
  <si>
    <t xml:space="preserve">   z toho čistě PR</t>
  </si>
  <si>
    <t xml:space="preserve">   z toho smíšené (MSP v obou KR)</t>
  </si>
  <si>
    <t>10</t>
  </si>
  <si>
    <t>3.</t>
  </si>
  <si>
    <t>1 500 000 Kč</t>
  </si>
  <si>
    <t>4.</t>
  </si>
  <si>
    <t>Celkem MSP v MRR</t>
  </si>
  <si>
    <t>73 080</t>
  </si>
  <si>
    <t>Celkem MSP v PR</t>
  </si>
  <si>
    <t>78 052</t>
  </si>
  <si>
    <t>PRAVIDLA PRO SMÍŠENÉ MAS</t>
  </si>
  <si>
    <t>Smíšená MAS = má MSP v obou kategoriích regionu</t>
  </si>
  <si>
    <t>c) Celková alokace &lt; 1,5M → dorovnat na 1,5M do KR s více MSP</t>
  </si>
  <si>
    <t>ALGORITMUS</t>
  </si>
  <si>
    <t>Krok 1: Proporcionální sazby (1. iterace)</t>
  </si>
  <si>
    <t xml:space="preserve">   Sazba MRR = 345 000 000 / 73 080</t>
  </si>
  <si>
    <t>4 722 Kč/MSP</t>
  </si>
  <si>
    <t xml:space="preserve">   Sazba PR  = 195 000 000 / 78 052</t>
  </si>
  <si>
    <t>2 498 Kč/MSP</t>
  </si>
  <si>
    <t>Krok 2: Zamknutí MAS pod minimem a smíšených s přesunem</t>
  </si>
  <si>
    <t xml:space="preserve">   MAS pod minimem → fixně 1 500 000 Kč</t>
  </si>
  <si>
    <t xml:space="preserve">   Smíšené s přesunem → celá alokace do jedné KR</t>
  </si>
  <si>
    <t xml:space="preserve">   Deficit se odečte od zbývajících MAS přepočtem sazeb</t>
  </si>
  <si>
    <t>Krok 3: Iterace (opakuj kroky 1–2 se zbytkovým rozpočtem)</t>
  </si>
  <si>
    <t xml:space="preserve">   Konvergence po 3 iteracích</t>
  </si>
  <si>
    <t>FINÁLNÍ SAZBY (po iteraci, pro nezamknuté MAS)</t>
  </si>
  <si>
    <t xml:space="preserve">   Sazba MRR</t>
  </si>
  <si>
    <t>4 714,65 Kč/MSP</t>
  </si>
  <si>
    <t xml:space="preserve">   Sazba PR</t>
  </si>
  <si>
    <t>2 150,47 Kč/MSP</t>
  </si>
  <si>
    <t>ZAOKROUHLENÍ</t>
  </si>
  <si>
    <t xml:space="preserve">   Všechny alokace zaokrouhleny na desetitisíce (matematicky)</t>
  </si>
  <si>
    <t xml:space="preserve">   Zaokrouhlovací odchylka kompenzována na 2 největších MAS:</t>
  </si>
  <si>
    <t xml:space="preserve">   MAS Rožnovsko (MRR): +20 000 Kč</t>
  </si>
  <si>
    <t xml:space="preserve">   MAS Brána Brněnska (PR): −10 000 Kč</t>
  </si>
  <si>
    <t>KONTROLY</t>
  </si>
  <si>
    <t xml:space="preserve">   Součet MRR</t>
  </si>
  <si>
    <t>345 000 000 Kč ✓</t>
  </si>
  <si>
    <t xml:space="preserve">   Součet PR</t>
  </si>
  <si>
    <t>195 000 000 Kč ✓</t>
  </si>
  <si>
    <t xml:space="preserve">   Celkem</t>
  </si>
  <si>
    <t>540 000 000 Kč ✓</t>
  </si>
  <si>
    <t xml:space="preserve">   Minimální alokace</t>
  </si>
  <si>
    <t>1 500 000 Kč ✓</t>
  </si>
  <si>
    <t xml:space="preserve">   Všechny alokace dělitelné 10 000</t>
  </si>
  <si>
    <t>ANO ✓</t>
  </si>
  <si>
    <t xml:space="preserve">   MAS pod minimem</t>
  </si>
  <si>
    <t>0 ✓</t>
  </si>
  <si>
    <t xml:space="preserve">   MAS na minimu (1,5M)</t>
  </si>
  <si>
    <t>48</t>
  </si>
  <si>
    <t>Název MAS</t>
  </si>
  <si>
    <t>Typ</t>
  </si>
  <si>
    <t>Obyvatelé</t>
  </si>
  <si>
    <t>MSP celkem</t>
  </si>
  <si>
    <t>MSP v MRR</t>
  </si>
  <si>
    <t>MSP v PR</t>
  </si>
  <si>
    <t>Alokace MRR (Kč)</t>
  </si>
  <si>
    <t>Alokace PR (Kč)</t>
  </si>
  <si>
    <t>Alokace celkem (Kč)</t>
  </si>
  <si>
    <t>Poznámka</t>
  </si>
  <si>
    <t>Brdy - Vltava o.p.s.</t>
  </si>
  <si>
    <t>PR</t>
  </si>
  <si>
    <t>Bystřička, o.p.s.</t>
  </si>
  <si>
    <t>MRR</t>
  </si>
  <si>
    <t>Dolní Pojizeří z.ú.</t>
  </si>
  <si>
    <t>Ekoregion Úhlava, z.s.</t>
  </si>
  <si>
    <t>minimum</t>
  </si>
  <si>
    <t>Havlíčkův kraj, o.p.s.</t>
  </si>
  <si>
    <t>smíšená</t>
  </si>
  <si>
    <t>smíšená→PR</t>
  </si>
  <si>
    <t>Hradecký venkov o.p.s.</t>
  </si>
  <si>
    <t>Jižní Haná o. p. s.</t>
  </si>
  <si>
    <t>Královská stezka o.p.s.</t>
  </si>
  <si>
    <t>Kyjovské Slovácko v pohybu, z. s.</t>
  </si>
  <si>
    <t>LAG Podralsko z. s.</t>
  </si>
  <si>
    <t>smíšená→MRR</t>
  </si>
  <si>
    <t>Luhačovské Zálesí, o.p.s.</t>
  </si>
  <si>
    <t>Lípa pro venkov z.s.</t>
  </si>
  <si>
    <t>MAS "Přiďte pobejt!" z. s.</t>
  </si>
  <si>
    <t>MAS - Partnerství Moštěnka, o.p.s.</t>
  </si>
  <si>
    <t>MAS - Střední Polabí, z. s.</t>
  </si>
  <si>
    <t>MAS 21, o.p.s.</t>
  </si>
  <si>
    <t>MAS Achát z.s.</t>
  </si>
  <si>
    <t>MAS Aktivios, z.s.</t>
  </si>
  <si>
    <t>MAS BRÁNA PÍSECKA z.s.</t>
  </si>
  <si>
    <t>MAS Blaník, z. s.</t>
  </si>
  <si>
    <t>MAS Bobrava, z.s.</t>
  </si>
  <si>
    <t>MAS Bohdanečsko, z. s.</t>
  </si>
  <si>
    <t>MAS Bojkovska, z.s.</t>
  </si>
  <si>
    <t>MAS Boleslavsko z.ú.</t>
  </si>
  <si>
    <t>MAS Brdy, z.ú.</t>
  </si>
  <si>
    <t>MAS Broumovsko+, z. s.</t>
  </si>
  <si>
    <t>MAS Brána do Českého ráje, z.s.</t>
  </si>
  <si>
    <t>MAS Buchlov, z.s.</t>
  </si>
  <si>
    <t>MAS Chrudimsko, z.s.</t>
  </si>
  <si>
    <t>MAS CÍNOVECKO o. p. s.</t>
  </si>
  <si>
    <t>MAS Dolnobřežansko o.p.s.</t>
  </si>
  <si>
    <t>MAS Frýdlantsko - Beskydy z.s.</t>
  </si>
  <si>
    <t>MAS Frýdlantsko, z.s.</t>
  </si>
  <si>
    <t>MAS Hanácké Království, z.s.</t>
  </si>
  <si>
    <t>MAS Hanácký venkov, z. s.</t>
  </si>
  <si>
    <t>smíšená→MRR (min.)</t>
  </si>
  <si>
    <t>MAS Holicko, o.p.s.</t>
  </si>
  <si>
    <t>MAS Hornolidečska, z.s.</t>
  </si>
  <si>
    <t>MAS Horní Pomoraví o.p.s.</t>
  </si>
  <si>
    <t>MAS Horňácko a Ostrožsko z.s.</t>
  </si>
  <si>
    <t>MAS Hranicko z. s.</t>
  </si>
  <si>
    <t>MAS Hrubý Jeseník, z.s.</t>
  </si>
  <si>
    <t>MAS Hrušovansko, z. s.</t>
  </si>
  <si>
    <t>MAS Hustopečsko, z. s.</t>
  </si>
  <si>
    <t>MAS Hřebeny, z. s.</t>
  </si>
  <si>
    <t>MAS Jablunkovsko, z. s.</t>
  </si>
  <si>
    <t>MAS Jihozápad o.p.s.</t>
  </si>
  <si>
    <t>MAS Karlštejnsko, z.ú.</t>
  </si>
  <si>
    <t>MAS Kraj živých vod, z.s.</t>
  </si>
  <si>
    <t>MAS Krajina srdce, z.s.</t>
  </si>
  <si>
    <t>MAS Kralupsko, z.s.</t>
  </si>
  <si>
    <t>MAS Krušné hory, o.p.s.</t>
  </si>
  <si>
    <t>MAS Královédvorsko, z. s.</t>
  </si>
  <si>
    <t>MAS LEADER - Loucko, z. s.</t>
  </si>
  <si>
    <t>MAS Labské skály, z.s.</t>
  </si>
  <si>
    <t>MAS Lašsko, z. s.</t>
  </si>
  <si>
    <t>MAS Lednicko-valtický areál, z.s.</t>
  </si>
  <si>
    <t>MAS Litomyšlsko o.p.s.</t>
  </si>
  <si>
    <t>MAS Lužnice, z.s.</t>
  </si>
  <si>
    <t>MAS MORAVSKÁ BRÁNA, z.s.</t>
  </si>
  <si>
    <t>MAS Mezi Hrady, z.s.</t>
  </si>
  <si>
    <t>MAS Mikulovsko o.p.s.</t>
  </si>
  <si>
    <t>MAS Mohelnicko, z.s.</t>
  </si>
  <si>
    <t>MAS Moravskotřebovsko a Jevíčsko o.p.s.</t>
  </si>
  <si>
    <t>MAS Moravská cesta, z. s.</t>
  </si>
  <si>
    <t>MAS Moravský kras z.s.</t>
  </si>
  <si>
    <t>MAS Nad Prahou o.p.s.</t>
  </si>
  <si>
    <t>MAS Naděje o.p.s.</t>
  </si>
  <si>
    <t>MAS ORLICKO, z.s.</t>
  </si>
  <si>
    <t>MAS PODBRDSKO, z.s.</t>
  </si>
  <si>
    <t>MAS POLIČSKO z.s.</t>
  </si>
  <si>
    <t>MAS Partnerství venkova, z. s.</t>
  </si>
  <si>
    <t>MAS Ploština, z. s.</t>
  </si>
  <si>
    <t>MAS Pobeskydí, z. s.</t>
  </si>
  <si>
    <t>MAS Podchlumí, z. s.</t>
  </si>
  <si>
    <t>MAS Podlipansko, o.p.s.</t>
  </si>
  <si>
    <t>MAS Radbuza, z.s.</t>
  </si>
  <si>
    <t>MAS Region Kunětické hory, z.s.</t>
  </si>
  <si>
    <t>MAS Regionu Poodří, z.s.</t>
  </si>
  <si>
    <t>MAS Rokytná, o.p.s.</t>
  </si>
  <si>
    <t>MAS Rozkvět, z.s.</t>
  </si>
  <si>
    <t>MAS SVATOVÁCLAVSKO, z.s.</t>
  </si>
  <si>
    <t>MAS Sdružení Růže z.s.</t>
  </si>
  <si>
    <t>MAS Sdružení Západní Krušnohoří, z.s.</t>
  </si>
  <si>
    <t>MAS Sedlčansko, o.p.s.</t>
  </si>
  <si>
    <t>MAS Skutečsko, Košumbersko a Chrastecko, z.s.</t>
  </si>
  <si>
    <t>MAS Slavkovské bojiště, z.s.</t>
  </si>
  <si>
    <t>MAS Slezská brána, z. s.</t>
  </si>
  <si>
    <t>MAS Sokolovsko o.p.s.</t>
  </si>
  <si>
    <t>MAS Staroměstsko, z.s.</t>
  </si>
  <si>
    <t>MAS Strakonicko, z.s.</t>
  </si>
  <si>
    <t>MAS Strážnicko, z.s.</t>
  </si>
  <si>
    <t>MAS Střední Vsetínsko, z. s.</t>
  </si>
  <si>
    <t>MAS Světovina o.p.s.</t>
  </si>
  <si>
    <t>MAS Uničovsko, o.p.s.</t>
  </si>
  <si>
    <t>MAS VLTAVA, z.s.</t>
  </si>
  <si>
    <t>MAS Vincenze Priessnitze pro Jesenicko, o.p.s.</t>
  </si>
  <si>
    <t>MAS Vizovicko a Slušovicko, o.p.s.</t>
  </si>
  <si>
    <t>MAS Vladař o.p.s.</t>
  </si>
  <si>
    <t>MAS Vodňanská ryba, z.s.</t>
  </si>
  <si>
    <t>MAS Voticko z.s.</t>
  </si>
  <si>
    <t>MAS Vyhlídky,z.s.</t>
  </si>
  <si>
    <t>MAS Vyškovsko, z.s.</t>
  </si>
  <si>
    <t>MAS Východní Slovácko, z.s.</t>
  </si>
  <si>
    <t>MAS Zlatá cesta, o.p.s.</t>
  </si>
  <si>
    <t>MAS Znojemské vinařství, z.s.</t>
  </si>
  <si>
    <t>MAS Zubří země, o.p.s.</t>
  </si>
  <si>
    <t>MAS rozvoj Kladenska a Prahy-západ, z.s.</t>
  </si>
  <si>
    <t>MAS Českomoravské pomezí o.p.s.</t>
  </si>
  <si>
    <t>MAS Česká Kanada o.p.s.</t>
  </si>
  <si>
    <t>MAS České středohoří, z.s.</t>
  </si>
  <si>
    <t>MAS Český Západ, z.s.</t>
  </si>
  <si>
    <t>MAS Český les, z. s.</t>
  </si>
  <si>
    <t>MAS Český sever, z.s.</t>
  </si>
  <si>
    <t>MAS Říčansko o.p.s.</t>
  </si>
  <si>
    <t>MAS Šternbersko o.p.s.</t>
  </si>
  <si>
    <t>MAS Šumavsko, z.s.</t>
  </si>
  <si>
    <t>MAS Šumperský venkov, z. s.</t>
  </si>
  <si>
    <t>MAS Železnohorský region, z.s.</t>
  </si>
  <si>
    <t>MOST Vysočiny, o.p.s.</t>
  </si>
  <si>
    <t>Místní akční skupina Blanský les - Netolicko o.p.s.</t>
  </si>
  <si>
    <t>Místní akční skupina Blatensko, o.p.s.</t>
  </si>
  <si>
    <t>Místní akční skupina Bohumínsko, z.s.</t>
  </si>
  <si>
    <t>Místní akční skupina Boskovicko PLUS, z. s.</t>
  </si>
  <si>
    <t>Místní akční skupina Brána Brněnska, z.s.</t>
  </si>
  <si>
    <t>Místní akční skupina Brána Vysočiny, z.s.</t>
  </si>
  <si>
    <t>Místní akční skupina Dolní Poolšaví, z.s.</t>
  </si>
  <si>
    <t>Místní akční skupina Hlinecko, z. s.</t>
  </si>
  <si>
    <t>Místní akční skupina Hlubocko - Lišovsko o.p.s.</t>
  </si>
  <si>
    <t>Místní akční skupina Hlučínsko z.s.</t>
  </si>
  <si>
    <t>Místní akční skupina Hříběcí hory, z.s.</t>
  </si>
  <si>
    <t>Místní akční skupina Jemnicko, o.p.s.</t>
  </si>
  <si>
    <t>Místní akční skupina Jižní Slovácko, z. s.</t>
  </si>
  <si>
    <t>Místní akční skupina Krkonoše, z. s.</t>
  </si>
  <si>
    <t>Místní akční skupina Království - Jestřebí hory, o.p.s.</t>
  </si>
  <si>
    <t>Místní akční skupina Lanškrounsko, z.s.</t>
  </si>
  <si>
    <t>Místní akční skupina Mezi Úpou a Metují, z. s.</t>
  </si>
  <si>
    <t>Místní akční skupina Mezilesí, z.s.</t>
  </si>
  <si>
    <t>Místní akční skupina Mikroregionu Telčsko, z. s.</t>
  </si>
  <si>
    <t>Místní akční skupina Opavsko z.s.</t>
  </si>
  <si>
    <t>Místní akční skupina POHODA venkova, z.s.</t>
  </si>
  <si>
    <t>Místní akční skupina POŠUMAVÍ, zapsaný spolek</t>
  </si>
  <si>
    <t>Místní akční skupina Podbrněnsko, spolek</t>
  </si>
  <si>
    <t>Místní akční skupina Podhostýnska, z. s.</t>
  </si>
  <si>
    <t>Místní akční skupina Podještědí, z.s.</t>
  </si>
  <si>
    <t>Místní akční skupina Podřipsko, z.s.</t>
  </si>
  <si>
    <t>Místní akční skupina Pomalší o.p.s.</t>
  </si>
  <si>
    <t>Místní akční skupina Rožnovsko, z.s.</t>
  </si>
  <si>
    <t>Místní akční skupina SVATOJIŘSKÝ LES, z.s.</t>
  </si>
  <si>
    <t>Místní akční skupina Severní Chřiby a Pomoraví, z.s.</t>
  </si>
  <si>
    <t>Místní akční skupina Stolové hory, z. s.</t>
  </si>
  <si>
    <t>Místní akční skupina Střední Povltaví z. s.</t>
  </si>
  <si>
    <t>Místní akční skupina Svitava z. s.</t>
  </si>
  <si>
    <t>Místní akční skupina Třeboňsko o.p.s.</t>
  </si>
  <si>
    <t>Místní akční skupina Třešťsko, o.p.s.</t>
  </si>
  <si>
    <t>Místní akční skupina Valašsko - Horní Vsacko, z.s.</t>
  </si>
  <si>
    <t>Místní akční skupina Zálabí, z. s.</t>
  </si>
  <si>
    <t>smíšená→PR (min.)</t>
  </si>
  <si>
    <t>Místní akční skupina svatého Jana z Nepomuku, z.s.</t>
  </si>
  <si>
    <t>Místní akční skupina Šipka, z. s.</t>
  </si>
  <si>
    <t>NAD ORLICÍ, o.p.s.</t>
  </si>
  <si>
    <t>OSLAVKA o.p.s.</t>
  </si>
  <si>
    <t>Obecně prospěšná společnost pro Český ráj</t>
  </si>
  <si>
    <t>Otevřené zahrady Jičínska z. s.</t>
  </si>
  <si>
    <t>Podhorácko, o.p.s.</t>
  </si>
  <si>
    <t>Podhůří Železných hor o.p.s.</t>
  </si>
  <si>
    <t>Posázaví o.p.s.</t>
  </si>
  <si>
    <t>Prostějov venkov o.p.s.</t>
  </si>
  <si>
    <t>Přemyslovské střední Čechy o.p.s.</t>
  </si>
  <si>
    <t>Rakovnicko o. p. s.</t>
  </si>
  <si>
    <t>Region HANÁ, z. s.</t>
  </si>
  <si>
    <t>Region Pošembeří o.p.s.</t>
  </si>
  <si>
    <t>Rozvoj Krnovska o.p.s.</t>
  </si>
  <si>
    <t>Rozvoj Tanvaldska z.s.</t>
  </si>
  <si>
    <t>RÝMAŘOVSKO,  o.p.s.</t>
  </si>
  <si>
    <t>SERVISO, o. p. s.</t>
  </si>
  <si>
    <t>Sdružení SPLAV, z.s.</t>
  </si>
  <si>
    <t>Společnost pro rozvoj Humpolecka, z.s.</t>
  </si>
  <si>
    <t>Společná CIDLINA, z.s.</t>
  </si>
  <si>
    <t>Střední Haná, o.p.s.</t>
  </si>
  <si>
    <t>Via rustica z.s.</t>
  </si>
  <si>
    <t>Živé pomezí Krumlovsko-Jevišovicko, z.s.</t>
  </si>
  <si>
    <t>CELKEM</t>
  </si>
  <si>
    <t>MSP MRR</t>
  </si>
  <si>
    <t>MSP PR</t>
  </si>
  <si>
    <t>Podíl MRR</t>
  </si>
  <si>
    <t>Prop. MRR (Kč)</t>
  </si>
  <si>
    <t>Prop. PR (Kč)</t>
  </si>
  <si>
    <t>Prop. celkem</t>
  </si>
  <si>
    <t>→ Alokace MRR</t>
  </si>
  <si>
    <t>→ Alokace PR</t>
  </si>
  <si>
    <t>→ Celkem</t>
  </si>
  <si>
    <t>Rozhodnutí</t>
  </si>
  <si>
    <t>Zapojených KR</t>
  </si>
  <si>
    <t>Minimální alokace na 1 MAS</t>
  </si>
  <si>
    <t>a) Obě proporcionální části (MRR i PR) &gt;= 1,5M → alokaci MAS dělíme mezi PR a MRR</t>
  </si>
  <si>
    <t>b) V případě dopočítané celkové alokace &gt; 3M, a alokace jedné KR mezi 1M a 1,5 =&gt; rozdělení mezi obě KR.</t>
  </si>
  <si>
    <t xml:space="preserve">   Smíšené → 1 KR</t>
  </si>
  <si>
    <t xml:space="preserve">   Smíšené → 2 KR</t>
  </si>
  <si>
    <t xml:space="preserve">   Celkem MAS</t>
  </si>
  <si>
    <t>smíšená→MRR + PR</t>
  </si>
  <si>
    <t>smíšená→MRR+PR</t>
  </si>
  <si>
    <t>Celkem</t>
  </si>
  <si>
    <t>Dosažená hodnota Celkem</t>
  </si>
  <si>
    <t>Indikátor</t>
  </si>
  <si>
    <t>Název</t>
  </si>
  <si>
    <t>Kód</t>
  </si>
  <si>
    <t>Na opatření Technologie pro CLLD/MAD v programovém dokumentu OP TAK</t>
  </si>
  <si>
    <t>Dosažená hodnota v ve výzvě ŘO Technologie pro MAS (CLLD) - výzva I.</t>
  </si>
  <si>
    <t>Cílové hodnoty na výzvách Technologie pro MAS (CLLD) - výzva II.</t>
  </si>
  <si>
    <t>Podniky podpořené granty</t>
  </si>
  <si>
    <t>Počet instalovaných technologií</t>
  </si>
  <si>
    <t>Metoda rozdělení</t>
  </si>
  <si>
    <t>Rozdělení indikátorů kopíruje rozdělení alokací pro jednotlivé MAS v rozpadu na kategorie regionů</t>
  </si>
  <si>
    <t>Alokace</t>
  </si>
  <si>
    <t>Minimální hodnota na 1 MAS</t>
  </si>
  <si>
    <t xml:space="preserve">   v MRR</t>
  </si>
  <si>
    <t xml:space="preserve">   v PR</t>
  </si>
  <si>
    <t xml:space="preserve">   v MMR</t>
  </si>
  <si>
    <t xml:space="preserve">243010 Počet instalovaných technologií </t>
  </si>
  <si>
    <t>101022 Podniky podpořené granty</t>
  </si>
  <si>
    <t>Odpovídající alokace pro hodnotu indikátoru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</si>
</sst>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charset val="1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D6E4F0"/>
        <bgColor rgb="FFE2EFDA"/>
      </patternFill>
    </fill>
    <fill>
      <patternFill patternType="solid">
        <fgColor rgb="FF4472C4"/>
        <bgColor rgb="FF666699"/>
      </patternFill>
    </fill>
    <fill>
      <patternFill patternType="solid">
        <fgColor rgb="FFFFF2CC"/>
        <bgColor rgb="FFE2EFDA"/>
      </patternFill>
    </fill>
    <fill>
      <patternFill patternType="solid">
        <fgColor rgb="FFE2EFDA"/>
        <bgColor rgb="FFD6E4F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2" borderId="0" xfId="0" applyFont="1" applyFill="1"/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3" borderId="1" xfId="0" applyFont="1" applyFill="1" applyBorder="1" applyAlignment="1">
      <alignment horizontal="center" wrapText="1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3" fontId="2" fillId="4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/>
    <xf numFmtId="3" fontId="2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3" fontId="3" fillId="0" borderId="2" xfId="0" applyNumberFormat="1" applyFont="1" applyBorder="1"/>
    <xf numFmtId="0" fontId="3" fillId="0" borderId="2" xfId="0" applyFont="1" applyBorder="1"/>
    <xf numFmtId="164" fontId="2" fillId="0" borderId="1" xfId="0" applyNumberFormat="1" applyFont="1" applyBorder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3" fontId="0" fillId="0" borderId="0" xfId="0" applyNumberFormat="1"/>
    <xf numFmtId="3" fontId="3" fillId="5" borderId="1" xfId="0" applyNumberFormat="1" applyFont="1" applyFill="1" applyBorder="1" applyAlignment="1">
      <alignment horizontal="right"/>
    </xf>
    <xf numFmtId="164" fontId="2" fillId="6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3" fillId="0" borderId="13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3" fontId="0" fillId="6" borderId="16" xfId="0" applyNumberFormat="1" applyFill="1" applyBorder="1" applyAlignment="1">
      <alignment vertical="center"/>
    </xf>
    <xf numFmtId="3" fontId="0" fillId="11" borderId="16" xfId="0" applyNumberFormat="1" applyFill="1" applyBorder="1" applyAlignment="1">
      <alignment vertical="center"/>
    </xf>
    <xf numFmtId="0" fontId="0" fillId="0" borderId="0" xfId="0" applyBorder="1"/>
    <xf numFmtId="3" fontId="0" fillId="6" borderId="18" xfId="0" applyNumberFormat="1" applyFill="1" applyBorder="1" applyAlignment="1">
      <alignment vertical="center"/>
    </xf>
    <xf numFmtId="0" fontId="6" fillId="9" borderId="19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left" vertical="center" wrapText="1"/>
    </xf>
    <xf numFmtId="0" fontId="6" fillId="10" borderId="16" xfId="0" applyFont="1" applyFill="1" applyBorder="1" applyAlignment="1">
      <alignment horizontal="left" vertical="center" wrapText="1"/>
    </xf>
    <xf numFmtId="0" fontId="6" fillId="10" borderId="17" xfId="0" applyFont="1" applyFill="1" applyBorder="1" applyAlignment="1">
      <alignment horizontal="left" vertical="center" wrapText="1"/>
    </xf>
    <xf numFmtId="0" fontId="6" fillId="9" borderId="20" xfId="0" applyFont="1" applyFill="1" applyBorder="1" applyAlignment="1">
      <alignment horizontal="left" vertical="center" wrapText="1"/>
    </xf>
    <xf numFmtId="0" fontId="6" fillId="9" borderId="16" xfId="0" applyFont="1" applyFill="1" applyBorder="1" applyAlignment="1">
      <alignment horizontal="left" vertical="center" wrapText="1"/>
    </xf>
    <xf numFmtId="0" fontId="6" fillId="9" borderId="17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8" borderId="1" xfId="0" applyNumberFormat="1" applyFont="1" applyFill="1" applyBorder="1" applyAlignment="1">
      <alignment horizontal="center" vertical="center"/>
    </xf>
    <xf numFmtId="3" fontId="2" fillId="12" borderId="1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/>
    </xf>
    <xf numFmtId="3" fontId="3" fillId="0" borderId="22" xfId="0" applyNumberFormat="1" applyFont="1" applyBorder="1"/>
    <xf numFmtId="3" fontId="3" fillId="8" borderId="22" xfId="0" applyNumberFormat="1" applyFont="1" applyFill="1" applyBorder="1" applyAlignment="1">
      <alignment horizontal="center" vertical="center"/>
    </xf>
    <xf numFmtId="3" fontId="3" fillId="12" borderId="22" xfId="0" applyNumberFormat="1" applyFont="1" applyFill="1" applyBorder="1" applyAlignment="1">
      <alignment horizontal="center" vertical="center"/>
    </xf>
    <xf numFmtId="0" fontId="3" fillId="0" borderId="23" xfId="0" applyFont="1" applyBorder="1"/>
    <xf numFmtId="0" fontId="2" fillId="0" borderId="9" xfId="0" applyFont="1" applyFill="1" applyBorder="1"/>
    <xf numFmtId="0" fontId="3" fillId="0" borderId="13" xfId="0" applyFont="1" applyBorder="1"/>
    <xf numFmtId="0" fontId="0" fillId="0" borderId="0" xfId="0" applyAlignment="1">
      <alignment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24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" fontId="8" fillId="0" borderId="28" xfId="0" applyNumberFormat="1" applyFont="1" applyBorder="1" applyAlignment="1">
      <alignment horizontal="center" vertical="center"/>
    </xf>
    <xf numFmtId="2" fontId="8" fillId="0" borderId="28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wrapText="1"/>
    </xf>
    <xf numFmtId="0" fontId="2" fillId="0" borderId="31" xfId="0" applyFont="1" applyBorder="1" applyAlignment="1">
      <alignment wrapText="1"/>
    </xf>
    <xf numFmtId="3" fontId="8" fillId="0" borderId="29" xfId="0" applyNumberFormat="1" applyFont="1" applyBorder="1" applyAlignment="1">
      <alignment horizontal="center" vertical="center"/>
    </xf>
    <xf numFmtId="0" fontId="1" fillId="0" borderId="0" xfId="0" applyFont="1" applyBorder="1"/>
    <xf numFmtId="0" fontId="2" fillId="8" borderId="4" xfId="0" applyFont="1" applyFill="1" applyBorder="1" applyAlignment="1">
      <alignment horizontal="center" wrapText="1"/>
    </xf>
    <xf numFmtId="0" fontId="2" fillId="8" borderId="5" xfId="0" applyFont="1" applyFill="1" applyBorder="1" applyAlignment="1">
      <alignment horizontal="center" wrapText="1"/>
    </xf>
    <xf numFmtId="0" fontId="2" fillId="8" borderId="6" xfId="0" applyFont="1" applyFill="1" applyBorder="1" applyAlignment="1">
      <alignment horizontal="center" wrapText="1"/>
    </xf>
    <xf numFmtId="0" fontId="2" fillId="12" borderId="3" xfId="0" applyFont="1" applyFill="1" applyBorder="1" applyAlignment="1">
      <alignment horizontal="center" wrapText="1"/>
    </xf>
    <xf numFmtId="0" fontId="2" fillId="12" borderId="7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7" fillId="12" borderId="25" xfId="0" applyFont="1" applyFill="1" applyBorder="1" applyAlignment="1">
      <alignment horizontal="center" vertical="center"/>
    </xf>
    <xf numFmtId="0" fontId="7" fillId="12" borderId="27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7" fillId="12" borderId="2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4"/>
  <sheetViews>
    <sheetView zoomScaleNormal="100" workbookViewId="0">
      <selection sqref="A1:C1"/>
    </sheetView>
  </sheetViews>
  <sheetFormatPr defaultColWidth="8.5703125" defaultRowHeight="15" x14ac:dyDescent="0.25"/>
  <cols>
    <col min="1" max="1" width="4" customWidth="1"/>
    <col min="2" max="2" width="65" customWidth="1"/>
    <col min="3" max="3" width="24" customWidth="1"/>
  </cols>
  <sheetData>
    <row r="1" spans="1:3" ht="18" x14ac:dyDescent="0.25">
      <c r="A1" s="78" t="s">
        <v>0</v>
      </c>
      <c r="B1" s="78"/>
      <c r="C1" s="78"/>
    </row>
    <row r="3" spans="1:3" x14ac:dyDescent="0.25">
      <c r="A3" s="2"/>
      <c r="B3" s="3" t="s">
        <v>1</v>
      </c>
      <c r="C3" s="4"/>
    </row>
    <row r="4" spans="1:3" x14ac:dyDescent="0.25">
      <c r="A4" s="5" t="s">
        <v>2</v>
      </c>
      <c r="B4" s="2" t="s">
        <v>3</v>
      </c>
      <c r="C4" s="6" t="s">
        <v>4</v>
      </c>
    </row>
    <row r="5" spans="1:3" x14ac:dyDescent="0.25">
      <c r="A5" s="2"/>
      <c r="B5" s="2" t="s">
        <v>5</v>
      </c>
      <c r="C5" s="6" t="s">
        <v>6</v>
      </c>
    </row>
    <row r="6" spans="1:3" x14ac:dyDescent="0.25">
      <c r="A6" s="2"/>
      <c r="B6" s="2" t="s">
        <v>7</v>
      </c>
      <c r="C6" s="6" t="s">
        <v>8</v>
      </c>
    </row>
    <row r="7" spans="1:3" x14ac:dyDescent="0.25">
      <c r="A7" s="5" t="s">
        <v>9</v>
      </c>
      <c r="B7" s="2" t="s">
        <v>10</v>
      </c>
      <c r="C7" s="6" t="s">
        <v>11</v>
      </c>
    </row>
    <row r="8" spans="1:3" x14ac:dyDescent="0.25">
      <c r="A8" s="2"/>
      <c r="B8" s="2" t="s">
        <v>12</v>
      </c>
      <c r="C8" s="6" t="s">
        <v>13</v>
      </c>
    </row>
    <row r="9" spans="1:3" x14ac:dyDescent="0.25">
      <c r="A9" s="2"/>
      <c r="B9" s="2" t="s">
        <v>14</v>
      </c>
      <c r="C9" s="6" t="s">
        <v>13</v>
      </c>
    </row>
    <row r="10" spans="1:3" x14ac:dyDescent="0.25">
      <c r="A10" s="2"/>
      <c r="B10" s="2" t="s">
        <v>15</v>
      </c>
      <c r="C10" s="6" t="s">
        <v>16</v>
      </c>
    </row>
    <row r="11" spans="1:3" x14ac:dyDescent="0.25">
      <c r="A11" s="5" t="s">
        <v>17</v>
      </c>
      <c r="B11" s="2" t="s">
        <v>274</v>
      </c>
      <c r="C11" s="6" t="s">
        <v>18</v>
      </c>
    </row>
    <row r="12" spans="1:3" x14ac:dyDescent="0.25">
      <c r="A12" s="5" t="s">
        <v>19</v>
      </c>
      <c r="B12" s="2" t="s">
        <v>20</v>
      </c>
      <c r="C12" s="6" t="s">
        <v>21</v>
      </c>
    </row>
    <row r="13" spans="1:3" x14ac:dyDescent="0.25">
      <c r="A13" s="2"/>
      <c r="B13" s="2" t="s">
        <v>22</v>
      </c>
      <c r="C13" s="6" t="s">
        <v>23</v>
      </c>
    </row>
    <row r="14" spans="1:3" x14ac:dyDescent="0.25">
      <c r="A14" s="2"/>
      <c r="B14" s="2"/>
      <c r="C14" s="2"/>
    </row>
    <row r="15" spans="1:3" x14ac:dyDescent="0.25">
      <c r="A15" s="2"/>
      <c r="B15" s="3" t="s">
        <v>24</v>
      </c>
      <c r="C15" s="4"/>
    </row>
    <row r="16" spans="1:3" x14ac:dyDescent="0.25">
      <c r="A16" s="2"/>
      <c r="B16" s="2" t="s">
        <v>25</v>
      </c>
      <c r="C16" s="2"/>
    </row>
    <row r="17" spans="1:3" x14ac:dyDescent="0.25">
      <c r="A17" s="2"/>
      <c r="B17" s="2" t="s">
        <v>275</v>
      </c>
      <c r="C17" s="2"/>
    </row>
    <row r="18" spans="1:3" x14ac:dyDescent="0.25">
      <c r="A18" s="2"/>
      <c r="B18" s="2" t="s">
        <v>276</v>
      </c>
      <c r="C18" s="2"/>
    </row>
    <row r="19" spans="1:3" x14ac:dyDescent="0.25">
      <c r="A19" s="2"/>
      <c r="B19" s="2" t="s">
        <v>26</v>
      </c>
      <c r="C19" s="2"/>
    </row>
    <row r="20" spans="1:3" x14ac:dyDescent="0.25">
      <c r="A20" s="2"/>
      <c r="B20" s="2"/>
      <c r="C20" s="2"/>
    </row>
    <row r="21" spans="1:3" x14ac:dyDescent="0.25">
      <c r="A21" s="2"/>
      <c r="B21" s="3" t="s">
        <v>27</v>
      </c>
      <c r="C21" s="4"/>
    </row>
    <row r="22" spans="1:3" x14ac:dyDescent="0.25">
      <c r="A22" s="2"/>
      <c r="B22" s="2" t="s">
        <v>28</v>
      </c>
      <c r="C22" s="2"/>
    </row>
    <row r="23" spans="1:3" x14ac:dyDescent="0.25">
      <c r="A23" s="2"/>
      <c r="B23" s="2" t="s">
        <v>29</v>
      </c>
      <c r="C23" s="6" t="s">
        <v>30</v>
      </c>
    </row>
    <row r="24" spans="1:3" x14ac:dyDescent="0.25">
      <c r="A24" s="2"/>
      <c r="B24" s="2" t="s">
        <v>31</v>
      </c>
      <c r="C24" s="6" t="s">
        <v>32</v>
      </c>
    </row>
    <row r="25" spans="1:3" x14ac:dyDescent="0.25">
      <c r="A25" s="2"/>
      <c r="B25" s="2"/>
      <c r="C25" s="2"/>
    </row>
    <row r="26" spans="1:3" x14ac:dyDescent="0.25">
      <c r="A26" s="2"/>
      <c r="B26" s="2" t="s">
        <v>33</v>
      </c>
      <c r="C26" s="2"/>
    </row>
    <row r="27" spans="1:3" x14ac:dyDescent="0.25">
      <c r="A27" s="2"/>
      <c r="B27" s="2" t="s">
        <v>34</v>
      </c>
      <c r="C27" s="2"/>
    </row>
    <row r="28" spans="1:3" x14ac:dyDescent="0.25">
      <c r="A28" s="2"/>
      <c r="B28" s="2" t="s">
        <v>35</v>
      </c>
      <c r="C28" s="2"/>
    </row>
    <row r="29" spans="1:3" x14ac:dyDescent="0.25">
      <c r="A29" s="2"/>
      <c r="B29" s="2" t="s">
        <v>36</v>
      </c>
      <c r="C29" s="2"/>
    </row>
    <row r="30" spans="1:3" x14ac:dyDescent="0.25">
      <c r="A30" s="2"/>
      <c r="B30" s="2"/>
      <c r="C30" s="2"/>
    </row>
    <row r="31" spans="1:3" x14ac:dyDescent="0.25">
      <c r="A31" s="2"/>
      <c r="B31" s="2" t="s">
        <v>37</v>
      </c>
      <c r="C31" s="2"/>
    </row>
    <row r="32" spans="1:3" x14ac:dyDescent="0.25">
      <c r="A32" s="2"/>
      <c r="B32" s="2" t="s">
        <v>38</v>
      </c>
      <c r="C32" s="6"/>
    </row>
    <row r="33" spans="1:3" x14ac:dyDescent="0.25">
      <c r="A33" s="2"/>
      <c r="B33" s="2"/>
      <c r="C33" s="2"/>
    </row>
    <row r="34" spans="1:3" x14ac:dyDescent="0.25">
      <c r="A34" s="2"/>
      <c r="B34" s="3" t="s">
        <v>39</v>
      </c>
      <c r="C34" s="4"/>
    </row>
    <row r="35" spans="1:3" x14ac:dyDescent="0.25">
      <c r="A35" s="2"/>
      <c r="B35" s="2" t="s">
        <v>40</v>
      </c>
      <c r="C35" s="6" t="s">
        <v>41</v>
      </c>
    </row>
    <row r="36" spans="1:3" x14ac:dyDescent="0.25">
      <c r="A36" s="2"/>
      <c r="B36" s="2" t="s">
        <v>42</v>
      </c>
      <c r="C36" s="6" t="s">
        <v>43</v>
      </c>
    </row>
    <row r="37" spans="1:3" x14ac:dyDescent="0.25">
      <c r="A37" s="2"/>
      <c r="B37" s="2"/>
      <c r="C37" s="2"/>
    </row>
    <row r="38" spans="1:3" x14ac:dyDescent="0.25">
      <c r="A38" s="2"/>
      <c r="B38" s="3" t="s">
        <v>44</v>
      </c>
      <c r="C38" s="4"/>
    </row>
    <row r="39" spans="1:3" x14ac:dyDescent="0.25">
      <c r="A39" s="2"/>
      <c r="B39" s="2" t="s">
        <v>45</v>
      </c>
      <c r="C39" s="2"/>
    </row>
    <row r="40" spans="1:3" x14ac:dyDescent="0.25">
      <c r="A40" s="2"/>
      <c r="B40" s="2" t="s">
        <v>46</v>
      </c>
      <c r="C40" s="2"/>
    </row>
    <row r="41" spans="1:3" x14ac:dyDescent="0.25">
      <c r="A41" s="2"/>
      <c r="B41" s="2" t="s">
        <v>47</v>
      </c>
      <c r="C41" s="6"/>
    </row>
    <row r="42" spans="1:3" x14ac:dyDescent="0.25">
      <c r="A42" s="2"/>
      <c r="B42" s="2" t="s">
        <v>48</v>
      </c>
      <c r="C42" s="6"/>
    </row>
    <row r="43" spans="1:3" x14ac:dyDescent="0.25">
      <c r="A43" s="2"/>
      <c r="B43" s="2"/>
      <c r="C43" s="2"/>
    </row>
    <row r="44" spans="1:3" x14ac:dyDescent="0.25">
      <c r="A44" s="2"/>
      <c r="B44" s="3" t="s">
        <v>49</v>
      </c>
      <c r="C44" s="4"/>
    </row>
    <row r="45" spans="1:3" x14ac:dyDescent="0.25">
      <c r="A45" s="2"/>
      <c r="B45" s="2" t="s">
        <v>50</v>
      </c>
      <c r="C45" s="6" t="s">
        <v>51</v>
      </c>
    </row>
    <row r="46" spans="1:3" x14ac:dyDescent="0.25">
      <c r="A46" s="2"/>
      <c r="B46" s="2" t="s">
        <v>52</v>
      </c>
      <c r="C46" s="6" t="s">
        <v>53</v>
      </c>
    </row>
    <row r="47" spans="1:3" x14ac:dyDescent="0.25">
      <c r="A47" s="2"/>
      <c r="B47" s="2" t="s">
        <v>54</v>
      </c>
      <c r="C47" s="6" t="s">
        <v>55</v>
      </c>
    </row>
    <row r="48" spans="1:3" x14ac:dyDescent="0.25">
      <c r="A48" s="2"/>
      <c r="B48" s="2" t="s">
        <v>56</v>
      </c>
      <c r="C48" s="6" t="s">
        <v>57</v>
      </c>
    </row>
    <row r="49" spans="1:3" x14ac:dyDescent="0.25">
      <c r="A49" s="2"/>
      <c r="B49" s="2" t="s">
        <v>58</v>
      </c>
      <c r="C49" s="6" t="s">
        <v>59</v>
      </c>
    </row>
    <row r="50" spans="1:3" x14ac:dyDescent="0.25">
      <c r="A50" s="2"/>
      <c r="B50" s="2" t="s">
        <v>60</v>
      </c>
      <c r="C50" s="6" t="s">
        <v>61</v>
      </c>
    </row>
    <row r="51" spans="1:3" x14ac:dyDescent="0.25">
      <c r="A51" s="2"/>
      <c r="B51" s="2" t="s">
        <v>62</v>
      </c>
      <c r="C51" s="6" t="s">
        <v>63</v>
      </c>
    </row>
    <row r="52" spans="1:3" x14ac:dyDescent="0.25">
      <c r="A52" s="2"/>
      <c r="B52" s="2" t="s">
        <v>277</v>
      </c>
      <c r="C52" s="21">
        <v>8</v>
      </c>
    </row>
    <row r="53" spans="1:3" x14ac:dyDescent="0.25">
      <c r="A53" s="2"/>
      <c r="B53" s="2" t="s">
        <v>278</v>
      </c>
      <c r="C53" s="21">
        <v>2</v>
      </c>
    </row>
    <row r="54" spans="1:3" x14ac:dyDescent="0.25">
      <c r="A54" s="2"/>
      <c r="B54" s="2" t="s">
        <v>279</v>
      </c>
      <c r="C54" s="6" t="s">
        <v>11</v>
      </c>
    </row>
  </sheetData>
  <mergeCells count="1">
    <mergeCell ref="A1:C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2"/>
  <sheetViews>
    <sheetView zoomScaleNormal="100" workbookViewId="0">
      <pane ySplit="1" topLeftCell="A2" activePane="bottomLeft" state="frozen"/>
      <selection pane="bottomLeft" activeCell="G181" sqref="G181"/>
    </sheetView>
  </sheetViews>
  <sheetFormatPr defaultColWidth="8.5703125" defaultRowHeight="15" x14ac:dyDescent="0.25"/>
  <cols>
    <col min="1" max="1" width="37.28515625" customWidth="1"/>
    <col min="2" max="2" width="10" customWidth="1"/>
    <col min="3" max="6" width="12" customWidth="1"/>
    <col min="7" max="8" width="18" customWidth="1"/>
    <col min="9" max="9" width="13.5703125" customWidth="1"/>
    <col min="10" max="10" width="11.5703125" customWidth="1"/>
    <col min="11" max="11" width="25.42578125" customWidth="1"/>
  </cols>
  <sheetData>
    <row r="1" spans="1:11" s="20" customFormat="1" ht="26.25" x14ac:dyDescent="0.25">
      <c r="A1" s="7" t="s">
        <v>64</v>
      </c>
      <c r="B1" s="7" t="s">
        <v>65</v>
      </c>
      <c r="C1" s="7" t="s">
        <v>66</v>
      </c>
      <c r="D1" s="7" t="s">
        <v>67</v>
      </c>
      <c r="E1" s="7" t="s">
        <v>68</v>
      </c>
      <c r="F1" s="7" t="s">
        <v>69</v>
      </c>
      <c r="G1" s="7" t="s">
        <v>70</v>
      </c>
      <c r="H1" s="7" t="s">
        <v>71</v>
      </c>
      <c r="I1" s="7" t="s">
        <v>72</v>
      </c>
      <c r="J1" s="7" t="s">
        <v>273</v>
      </c>
      <c r="K1" s="7" t="s">
        <v>73</v>
      </c>
    </row>
    <row r="2" spans="1:11" x14ac:dyDescent="0.25">
      <c r="A2" s="8" t="s">
        <v>74</v>
      </c>
      <c r="B2" s="8" t="s">
        <v>75</v>
      </c>
      <c r="C2" s="9">
        <v>32110</v>
      </c>
      <c r="D2" s="9">
        <v>744</v>
      </c>
      <c r="E2" s="9">
        <v>0</v>
      </c>
      <c r="F2" s="9">
        <v>744</v>
      </c>
      <c r="G2" s="9">
        <v>0</v>
      </c>
      <c r="H2" s="9">
        <v>1600000</v>
      </c>
      <c r="I2" s="9">
        <v>1600000</v>
      </c>
      <c r="J2" s="10">
        <v>1</v>
      </c>
      <c r="K2" s="8"/>
    </row>
    <row r="3" spans="1:11" x14ac:dyDescent="0.25">
      <c r="A3" s="8" t="s">
        <v>76</v>
      </c>
      <c r="B3" s="8" t="s">
        <v>77</v>
      </c>
      <c r="C3" s="9">
        <v>22384</v>
      </c>
      <c r="D3" s="9">
        <v>409</v>
      </c>
      <c r="E3" s="9">
        <v>409</v>
      </c>
      <c r="F3" s="9">
        <v>0</v>
      </c>
      <c r="G3" s="9">
        <v>1930000</v>
      </c>
      <c r="H3" s="9">
        <v>0</v>
      </c>
      <c r="I3" s="9">
        <v>1930000</v>
      </c>
      <c r="J3" s="10">
        <v>1</v>
      </c>
      <c r="K3" s="8"/>
    </row>
    <row r="4" spans="1:11" x14ac:dyDescent="0.25">
      <c r="A4" s="8" t="s">
        <v>78</v>
      </c>
      <c r="B4" s="8" t="s">
        <v>75</v>
      </c>
      <c r="C4" s="9">
        <v>57988</v>
      </c>
      <c r="D4" s="9">
        <v>1001</v>
      </c>
      <c r="E4" s="9">
        <v>0</v>
      </c>
      <c r="F4" s="9">
        <v>1001</v>
      </c>
      <c r="G4" s="9">
        <v>0</v>
      </c>
      <c r="H4" s="9">
        <v>2150000</v>
      </c>
      <c r="I4" s="9">
        <v>2150000</v>
      </c>
      <c r="J4" s="10">
        <v>1</v>
      </c>
      <c r="K4" s="8"/>
    </row>
    <row r="5" spans="1:11" x14ac:dyDescent="0.25">
      <c r="A5" s="11" t="s">
        <v>79</v>
      </c>
      <c r="B5" s="11" t="s">
        <v>75</v>
      </c>
      <c r="C5" s="12">
        <v>14042</v>
      </c>
      <c r="D5" s="12">
        <v>335</v>
      </c>
      <c r="E5" s="12">
        <v>0</v>
      </c>
      <c r="F5" s="12">
        <v>335</v>
      </c>
      <c r="G5" s="12">
        <v>0</v>
      </c>
      <c r="H5" s="12">
        <v>1500000</v>
      </c>
      <c r="I5" s="12">
        <v>1500000</v>
      </c>
      <c r="J5" s="13">
        <v>1</v>
      </c>
      <c r="K5" s="11" t="s">
        <v>80</v>
      </c>
    </row>
    <row r="6" spans="1:11" x14ac:dyDescent="0.25">
      <c r="A6" s="14" t="s">
        <v>81</v>
      </c>
      <c r="B6" s="14" t="s">
        <v>82</v>
      </c>
      <c r="C6" s="15">
        <v>59050</v>
      </c>
      <c r="D6" s="15">
        <v>1383</v>
      </c>
      <c r="E6" s="15">
        <v>56</v>
      </c>
      <c r="F6" s="15">
        <v>1327</v>
      </c>
      <c r="G6" s="15">
        <v>0</v>
      </c>
      <c r="H6" s="15">
        <v>3580000</v>
      </c>
      <c r="I6" s="23">
        <v>3580000</v>
      </c>
      <c r="J6" s="16">
        <v>1</v>
      </c>
      <c r="K6" s="14" t="s">
        <v>83</v>
      </c>
    </row>
    <row r="7" spans="1:11" x14ac:dyDescent="0.25">
      <c r="A7" s="8" t="s">
        <v>84</v>
      </c>
      <c r="B7" s="8" t="s">
        <v>77</v>
      </c>
      <c r="C7" s="9">
        <v>34096</v>
      </c>
      <c r="D7" s="9">
        <v>778</v>
      </c>
      <c r="E7" s="9">
        <v>778</v>
      </c>
      <c r="F7" s="9">
        <v>0</v>
      </c>
      <c r="G7" s="9">
        <v>3670000</v>
      </c>
      <c r="H7" s="9">
        <v>0</v>
      </c>
      <c r="I7" s="9">
        <v>3670000</v>
      </c>
      <c r="J7" s="10">
        <v>1</v>
      </c>
      <c r="K7" s="8"/>
    </row>
    <row r="8" spans="1:11" x14ac:dyDescent="0.25">
      <c r="A8" s="8" t="s">
        <v>85</v>
      </c>
      <c r="B8" s="8" t="s">
        <v>77</v>
      </c>
      <c r="C8" s="9">
        <v>18529</v>
      </c>
      <c r="D8" s="9">
        <v>428</v>
      </c>
      <c r="E8" s="9">
        <v>428</v>
      </c>
      <c r="F8" s="9">
        <v>0</v>
      </c>
      <c r="G8" s="9">
        <v>2020000</v>
      </c>
      <c r="H8" s="9">
        <v>0</v>
      </c>
      <c r="I8" s="9">
        <v>2020000</v>
      </c>
      <c r="J8" s="10">
        <v>1</v>
      </c>
      <c r="K8" s="8"/>
    </row>
    <row r="9" spans="1:11" x14ac:dyDescent="0.25">
      <c r="A9" s="8" t="s">
        <v>86</v>
      </c>
      <c r="B9" s="8" t="s">
        <v>75</v>
      </c>
      <c r="C9" s="9">
        <v>59402</v>
      </c>
      <c r="D9" s="9">
        <v>1438</v>
      </c>
      <c r="E9" s="9">
        <v>0</v>
      </c>
      <c r="F9" s="9">
        <v>1438</v>
      </c>
      <c r="G9" s="9">
        <v>0</v>
      </c>
      <c r="H9" s="9">
        <v>3090000</v>
      </c>
      <c r="I9" s="9">
        <v>3090000</v>
      </c>
      <c r="J9" s="10">
        <v>1</v>
      </c>
      <c r="K9" s="8"/>
    </row>
    <row r="10" spans="1:11" x14ac:dyDescent="0.25">
      <c r="A10" s="8" t="s">
        <v>87</v>
      </c>
      <c r="B10" s="8" t="s">
        <v>75</v>
      </c>
      <c r="C10" s="9">
        <v>61242</v>
      </c>
      <c r="D10" s="9">
        <v>1341</v>
      </c>
      <c r="E10" s="9">
        <v>0</v>
      </c>
      <c r="F10" s="9">
        <v>1341</v>
      </c>
      <c r="G10" s="9">
        <v>0</v>
      </c>
      <c r="H10" s="9">
        <v>2880000</v>
      </c>
      <c r="I10" s="9">
        <v>2880000</v>
      </c>
      <c r="J10" s="10">
        <v>1</v>
      </c>
      <c r="K10" s="8"/>
    </row>
    <row r="11" spans="1:11" x14ac:dyDescent="0.25">
      <c r="A11" s="14" t="s">
        <v>88</v>
      </c>
      <c r="B11" s="14" t="s">
        <v>82</v>
      </c>
      <c r="C11" s="15">
        <v>72752</v>
      </c>
      <c r="D11" s="15">
        <v>1367</v>
      </c>
      <c r="E11" s="15">
        <v>1192</v>
      </c>
      <c r="F11" s="15">
        <v>175</v>
      </c>
      <c r="G11" s="15">
        <v>6060000</v>
      </c>
      <c r="H11" s="15">
        <v>0</v>
      </c>
      <c r="I11" s="23">
        <v>6060000</v>
      </c>
      <c r="J11" s="16">
        <v>1</v>
      </c>
      <c r="K11" s="14" t="s">
        <v>89</v>
      </c>
    </row>
    <row r="12" spans="1:11" x14ac:dyDescent="0.25">
      <c r="A12" s="8" t="s">
        <v>90</v>
      </c>
      <c r="B12" s="8" t="s">
        <v>77</v>
      </c>
      <c r="C12" s="9">
        <v>26185</v>
      </c>
      <c r="D12" s="9">
        <v>760</v>
      </c>
      <c r="E12" s="9">
        <v>760</v>
      </c>
      <c r="F12" s="9">
        <v>0</v>
      </c>
      <c r="G12" s="9">
        <v>3580000</v>
      </c>
      <c r="H12" s="9">
        <v>0</v>
      </c>
      <c r="I12" s="9">
        <v>3580000</v>
      </c>
      <c r="J12" s="10">
        <v>1</v>
      </c>
      <c r="K12" s="8"/>
    </row>
    <row r="13" spans="1:11" x14ac:dyDescent="0.25">
      <c r="A13" s="8" t="s">
        <v>91</v>
      </c>
      <c r="B13" s="8" t="s">
        <v>75</v>
      </c>
      <c r="C13" s="9">
        <v>74545</v>
      </c>
      <c r="D13" s="9">
        <v>1631</v>
      </c>
      <c r="E13" s="9">
        <v>0</v>
      </c>
      <c r="F13" s="9">
        <v>1631</v>
      </c>
      <c r="G13" s="9">
        <v>0</v>
      </c>
      <c r="H13" s="9">
        <v>3510000</v>
      </c>
      <c r="I13" s="9">
        <v>3510000</v>
      </c>
      <c r="J13" s="10">
        <v>1</v>
      </c>
      <c r="K13" s="8"/>
    </row>
    <row r="14" spans="1:11" x14ac:dyDescent="0.25">
      <c r="A14" s="8" t="s">
        <v>92</v>
      </c>
      <c r="B14" s="8" t="s">
        <v>77</v>
      </c>
      <c r="C14" s="9">
        <v>23004</v>
      </c>
      <c r="D14" s="9">
        <v>571</v>
      </c>
      <c r="E14" s="9">
        <v>571</v>
      </c>
      <c r="F14" s="9">
        <v>0</v>
      </c>
      <c r="G14" s="9">
        <v>2690000</v>
      </c>
      <c r="H14" s="9">
        <v>0</v>
      </c>
      <c r="I14" s="9">
        <v>2690000</v>
      </c>
      <c r="J14" s="10">
        <v>1</v>
      </c>
      <c r="K14" s="8"/>
    </row>
    <row r="15" spans="1:11" x14ac:dyDescent="0.25">
      <c r="A15" s="8" t="s">
        <v>93</v>
      </c>
      <c r="B15" s="8" t="s">
        <v>77</v>
      </c>
      <c r="C15" s="9">
        <v>42569</v>
      </c>
      <c r="D15" s="9">
        <v>1080</v>
      </c>
      <c r="E15" s="9">
        <v>1080</v>
      </c>
      <c r="F15" s="9">
        <v>0</v>
      </c>
      <c r="G15" s="9">
        <v>5090000</v>
      </c>
      <c r="H15" s="9">
        <v>0</v>
      </c>
      <c r="I15" s="9">
        <v>5090000</v>
      </c>
      <c r="J15" s="10">
        <v>1</v>
      </c>
      <c r="K15" s="8"/>
    </row>
    <row r="16" spans="1:11" x14ac:dyDescent="0.25">
      <c r="A16" s="8" t="s">
        <v>94</v>
      </c>
      <c r="B16" s="8" t="s">
        <v>75</v>
      </c>
      <c r="C16" s="9">
        <v>60613</v>
      </c>
      <c r="D16" s="9">
        <v>1426</v>
      </c>
      <c r="E16" s="9">
        <v>0</v>
      </c>
      <c r="F16" s="9">
        <v>1426</v>
      </c>
      <c r="G16" s="9">
        <v>0</v>
      </c>
      <c r="H16" s="9">
        <v>3070000</v>
      </c>
      <c r="I16" s="9">
        <v>3070000</v>
      </c>
      <c r="J16" s="10">
        <v>1</v>
      </c>
      <c r="K16" s="8"/>
    </row>
    <row r="17" spans="1:11" x14ac:dyDescent="0.25">
      <c r="A17" s="8" t="s">
        <v>95</v>
      </c>
      <c r="B17" s="8" t="s">
        <v>77</v>
      </c>
      <c r="C17" s="9">
        <v>57188</v>
      </c>
      <c r="D17" s="9">
        <v>1283</v>
      </c>
      <c r="E17" s="9">
        <v>1283</v>
      </c>
      <c r="F17" s="9">
        <v>0</v>
      </c>
      <c r="G17" s="9">
        <v>6050000</v>
      </c>
      <c r="H17" s="9">
        <v>0</v>
      </c>
      <c r="I17" s="9">
        <v>6050000</v>
      </c>
      <c r="J17" s="10">
        <v>1</v>
      </c>
      <c r="K17" s="8"/>
    </row>
    <row r="18" spans="1:11" x14ac:dyDescent="0.25">
      <c r="A18" s="8" t="s">
        <v>96</v>
      </c>
      <c r="B18" s="8" t="s">
        <v>77</v>
      </c>
      <c r="C18" s="9">
        <v>35172</v>
      </c>
      <c r="D18" s="9">
        <v>837</v>
      </c>
      <c r="E18" s="9">
        <v>837</v>
      </c>
      <c r="F18" s="9">
        <v>0</v>
      </c>
      <c r="G18" s="9">
        <v>3950000</v>
      </c>
      <c r="H18" s="9">
        <v>0</v>
      </c>
      <c r="I18" s="9">
        <v>3950000</v>
      </c>
      <c r="J18" s="10">
        <v>1</v>
      </c>
      <c r="K18" s="8"/>
    </row>
    <row r="19" spans="1:11" x14ac:dyDescent="0.25">
      <c r="A19" s="8" t="s">
        <v>97</v>
      </c>
      <c r="B19" s="8" t="s">
        <v>75</v>
      </c>
      <c r="C19" s="9">
        <v>55782</v>
      </c>
      <c r="D19" s="9">
        <v>1160</v>
      </c>
      <c r="E19" s="9">
        <v>0</v>
      </c>
      <c r="F19" s="9">
        <v>1160</v>
      </c>
      <c r="G19" s="9">
        <v>0</v>
      </c>
      <c r="H19" s="9">
        <v>2490000</v>
      </c>
      <c r="I19" s="9">
        <v>2490000</v>
      </c>
      <c r="J19" s="10">
        <v>1</v>
      </c>
      <c r="K19" s="8"/>
    </row>
    <row r="20" spans="1:11" x14ac:dyDescent="0.25">
      <c r="A20" s="11" t="s">
        <v>98</v>
      </c>
      <c r="B20" s="11" t="s">
        <v>75</v>
      </c>
      <c r="C20" s="12">
        <v>11716</v>
      </c>
      <c r="D20" s="12">
        <v>257</v>
      </c>
      <c r="E20" s="12">
        <v>0</v>
      </c>
      <c r="F20" s="12">
        <v>257</v>
      </c>
      <c r="G20" s="12">
        <v>0</v>
      </c>
      <c r="H20" s="12">
        <v>1500000</v>
      </c>
      <c r="I20" s="12">
        <v>1500000</v>
      </c>
      <c r="J20" s="13">
        <v>1</v>
      </c>
      <c r="K20" s="11" t="s">
        <v>80</v>
      </c>
    </row>
    <row r="21" spans="1:11" x14ac:dyDescent="0.25">
      <c r="A21" s="11" t="s">
        <v>99</v>
      </c>
      <c r="B21" s="11" t="s">
        <v>75</v>
      </c>
      <c r="C21" s="12">
        <v>25696</v>
      </c>
      <c r="D21" s="12">
        <v>551</v>
      </c>
      <c r="E21" s="12">
        <v>0</v>
      </c>
      <c r="F21" s="12">
        <v>551</v>
      </c>
      <c r="G21" s="12">
        <v>0</v>
      </c>
      <c r="H21" s="12">
        <v>1500000</v>
      </c>
      <c r="I21" s="12">
        <v>1500000</v>
      </c>
      <c r="J21" s="13">
        <v>1</v>
      </c>
      <c r="K21" s="11" t="s">
        <v>80</v>
      </c>
    </row>
    <row r="22" spans="1:11" x14ac:dyDescent="0.25">
      <c r="A22" s="8" t="s">
        <v>100</v>
      </c>
      <c r="B22" s="8" t="s">
        <v>75</v>
      </c>
      <c r="C22" s="9">
        <v>27535</v>
      </c>
      <c r="D22" s="9">
        <v>968</v>
      </c>
      <c r="E22" s="9">
        <v>0</v>
      </c>
      <c r="F22" s="9">
        <v>968</v>
      </c>
      <c r="G22" s="9">
        <v>0</v>
      </c>
      <c r="H22" s="9">
        <v>2080000</v>
      </c>
      <c r="I22" s="9">
        <v>2080000</v>
      </c>
      <c r="J22" s="10">
        <v>1</v>
      </c>
      <c r="K22" s="8"/>
    </row>
    <row r="23" spans="1:11" x14ac:dyDescent="0.25">
      <c r="A23" s="8" t="s">
        <v>101</v>
      </c>
      <c r="B23" s="8" t="s">
        <v>77</v>
      </c>
      <c r="C23" s="9">
        <v>15227</v>
      </c>
      <c r="D23" s="9">
        <v>366</v>
      </c>
      <c r="E23" s="9">
        <v>366</v>
      </c>
      <c r="F23" s="9">
        <v>0</v>
      </c>
      <c r="G23" s="9">
        <v>1730000</v>
      </c>
      <c r="H23" s="9">
        <v>0</v>
      </c>
      <c r="I23" s="9">
        <v>1730000</v>
      </c>
      <c r="J23" s="10">
        <v>1</v>
      </c>
      <c r="K23" s="8"/>
    </row>
    <row r="24" spans="1:11" x14ac:dyDescent="0.25">
      <c r="A24" s="11" t="s">
        <v>102</v>
      </c>
      <c r="B24" s="11" t="s">
        <v>77</v>
      </c>
      <c r="C24" s="12">
        <v>11986</v>
      </c>
      <c r="D24" s="12">
        <v>261</v>
      </c>
      <c r="E24" s="12">
        <v>261</v>
      </c>
      <c r="F24" s="12">
        <v>0</v>
      </c>
      <c r="G24" s="12">
        <v>1500000</v>
      </c>
      <c r="H24" s="12">
        <v>0</v>
      </c>
      <c r="I24" s="12">
        <v>1500000</v>
      </c>
      <c r="J24" s="13">
        <v>1</v>
      </c>
      <c r="K24" s="11" t="s">
        <v>80</v>
      </c>
    </row>
    <row r="25" spans="1:11" x14ac:dyDescent="0.25">
      <c r="A25" s="11" t="s">
        <v>103</v>
      </c>
      <c r="B25" s="11" t="s">
        <v>75</v>
      </c>
      <c r="C25" s="12">
        <v>21045</v>
      </c>
      <c r="D25" s="12">
        <v>493</v>
      </c>
      <c r="E25" s="12">
        <v>0</v>
      </c>
      <c r="F25" s="12">
        <v>493</v>
      </c>
      <c r="G25" s="12">
        <v>0</v>
      </c>
      <c r="H25" s="12">
        <v>1500000</v>
      </c>
      <c r="I25" s="12">
        <v>1500000</v>
      </c>
      <c r="J25" s="13">
        <v>1</v>
      </c>
      <c r="K25" s="11" t="s">
        <v>80</v>
      </c>
    </row>
    <row r="26" spans="1:11" x14ac:dyDescent="0.25">
      <c r="A26" s="11" t="s">
        <v>104</v>
      </c>
      <c r="B26" s="11" t="s">
        <v>75</v>
      </c>
      <c r="C26" s="12">
        <v>19440</v>
      </c>
      <c r="D26" s="12">
        <v>371</v>
      </c>
      <c r="E26" s="12">
        <v>0</v>
      </c>
      <c r="F26" s="12">
        <v>371</v>
      </c>
      <c r="G26" s="12">
        <v>0</v>
      </c>
      <c r="H26" s="12">
        <v>1500000</v>
      </c>
      <c r="I26" s="12">
        <v>1500000</v>
      </c>
      <c r="J26" s="13">
        <v>1</v>
      </c>
      <c r="K26" s="11" t="s">
        <v>80</v>
      </c>
    </row>
    <row r="27" spans="1:11" x14ac:dyDescent="0.25">
      <c r="A27" s="11" t="s">
        <v>105</v>
      </c>
      <c r="B27" s="11" t="s">
        <v>77</v>
      </c>
      <c r="C27" s="12">
        <v>15500</v>
      </c>
      <c r="D27" s="12">
        <v>300</v>
      </c>
      <c r="E27" s="12">
        <v>300</v>
      </c>
      <c r="F27" s="12">
        <v>0</v>
      </c>
      <c r="G27" s="12">
        <v>1500000</v>
      </c>
      <c r="H27" s="12">
        <v>0</v>
      </c>
      <c r="I27" s="12">
        <v>1500000</v>
      </c>
      <c r="J27" s="13">
        <v>1</v>
      </c>
      <c r="K27" s="11" t="s">
        <v>80</v>
      </c>
    </row>
    <row r="28" spans="1:11" x14ac:dyDescent="0.25">
      <c r="A28" s="8" t="s">
        <v>106</v>
      </c>
      <c r="B28" s="8" t="s">
        <v>77</v>
      </c>
      <c r="C28" s="9">
        <v>41257</v>
      </c>
      <c r="D28" s="9">
        <v>938</v>
      </c>
      <c r="E28" s="9">
        <v>938</v>
      </c>
      <c r="F28" s="9">
        <v>0</v>
      </c>
      <c r="G28" s="9">
        <v>4420000</v>
      </c>
      <c r="H28" s="9">
        <v>0</v>
      </c>
      <c r="I28" s="9">
        <v>4420000</v>
      </c>
      <c r="J28" s="10">
        <v>1</v>
      </c>
      <c r="K28" s="8"/>
    </row>
    <row r="29" spans="1:11" x14ac:dyDescent="0.25">
      <c r="A29" s="8" t="s">
        <v>107</v>
      </c>
      <c r="B29" s="8" t="s">
        <v>77</v>
      </c>
      <c r="C29" s="9">
        <v>12564</v>
      </c>
      <c r="D29" s="9">
        <v>338</v>
      </c>
      <c r="E29" s="9">
        <v>338</v>
      </c>
      <c r="F29" s="9">
        <v>0</v>
      </c>
      <c r="G29" s="9">
        <v>1590000</v>
      </c>
      <c r="H29" s="9">
        <v>0</v>
      </c>
      <c r="I29" s="9">
        <v>1590000</v>
      </c>
      <c r="J29" s="10">
        <v>1</v>
      </c>
      <c r="K29" s="8"/>
    </row>
    <row r="30" spans="1:11" x14ac:dyDescent="0.25">
      <c r="A30" s="8" t="s">
        <v>108</v>
      </c>
      <c r="B30" s="8" t="s">
        <v>77</v>
      </c>
      <c r="C30" s="9">
        <v>32524</v>
      </c>
      <c r="D30" s="9">
        <v>1062</v>
      </c>
      <c r="E30" s="9">
        <v>1062</v>
      </c>
      <c r="F30" s="9">
        <v>0</v>
      </c>
      <c r="G30" s="9">
        <v>5010000</v>
      </c>
      <c r="H30" s="9">
        <v>0</v>
      </c>
      <c r="I30" s="9">
        <v>5010000</v>
      </c>
      <c r="J30" s="10">
        <v>1</v>
      </c>
      <c r="K30" s="8"/>
    </row>
    <row r="31" spans="1:11" x14ac:dyDescent="0.25">
      <c r="A31" s="8" t="s">
        <v>109</v>
      </c>
      <c r="B31" s="8" t="s">
        <v>77</v>
      </c>
      <c r="C31" s="9">
        <v>19912</v>
      </c>
      <c r="D31" s="9">
        <v>444</v>
      </c>
      <c r="E31" s="9">
        <v>444</v>
      </c>
      <c r="F31" s="9">
        <v>0</v>
      </c>
      <c r="G31" s="9">
        <v>2090000</v>
      </c>
      <c r="H31" s="9">
        <v>0</v>
      </c>
      <c r="I31" s="9">
        <v>2090000</v>
      </c>
      <c r="J31" s="10">
        <v>1</v>
      </c>
      <c r="K31" s="8"/>
    </row>
    <row r="32" spans="1:11" x14ac:dyDescent="0.25">
      <c r="A32" s="8" t="s">
        <v>110</v>
      </c>
      <c r="B32" s="8" t="s">
        <v>75</v>
      </c>
      <c r="C32" s="9">
        <v>34190</v>
      </c>
      <c r="D32" s="9">
        <v>1240</v>
      </c>
      <c r="E32" s="9">
        <v>0</v>
      </c>
      <c r="F32" s="9">
        <v>1240</v>
      </c>
      <c r="G32" s="9">
        <v>0</v>
      </c>
      <c r="H32" s="9">
        <v>2670000</v>
      </c>
      <c r="I32" s="9">
        <v>2670000</v>
      </c>
      <c r="J32" s="10">
        <v>1</v>
      </c>
      <c r="K32" s="8"/>
    </row>
    <row r="33" spans="1:11" x14ac:dyDescent="0.25">
      <c r="A33" s="8" t="s">
        <v>111</v>
      </c>
      <c r="B33" s="8" t="s">
        <v>77</v>
      </c>
      <c r="C33" s="9">
        <v>29967</v>
      </c>
      <c r="D33" s="9">
        <v>812</v>
      </c>
      <c r="E33" s="9">
        <v>812</v>
      </c>
      <c r="F33" s="9">
        <v>0</v>
      </c>
      <c r="G33" s="9">
        <v>3830000</v>
      </c>
      <c r="H33" s="9">
        <v>0</v>
      </c>
      <c r="I33" s="9">
        <v>3830000</v>
      </c>
      <c r="J33" s="10">
        <v>1</v>
      </c>
      <c r="K33" s="8"/>
    </row>
    <row r="34" spans="1:11" x14ac:dyDescent="0.25">
      <c r="A34" s="8" t="s">
        <v>112</v>
      </c>
      <c r="B34" s="8" t="s">
        <v>77</v>
      </c>
      <c r="C34" s="9">
        <v>24544</v>
      </c>
      <c r="D34" s="9">
        <v>387</v>
      </c>
      <c r="E34" s="9">
        <v>387</v>
      </c>
      <c r="F34" s="9">
        <v>0</v>
      </c>
      <c r="G34" s="9">
        <v>1820000</v>
      </c>
      <c r="H34" s="9">
        <v>0</v>
      </c>
      <c r="I34" s="9">
        <v>1820000</v>
      </c>
      <c r="J34" s="10">
        <v>1</v>
      </c>
      <c r="K34" s="8"/>
    </row>
    <row r="35" spans="1:11" x14ac:dyDescent="0.25">
      <c r="A35" s="8" t="s">
        <v>113</v>
      </c>
      <c r="B35" s="8" t="s">
        <v>77</v>
      </c>
      <c r="C35" s="9">
        <v>17806</v>
      </c>
      <c r="D35" s="9">
        <v>350</v>
      </c>
      <c r="E35" s="9">
        <v>350</v>
      </c>
      <c r="F35" s="9">
        <v>0</v>
      </c>
      <c r="G35" s="9">
        <v>1650000</v>
      </c>
      <c r="H35" s="9">
        <v>0</v>
      </c>
      <c r="I35" s="9">
        <v>1650000</v>
      </c>
      <c r="J35" s="10">
        <v>1</v>
      </c>
      <c r="K35" s="8"/>
    </row>
    <row r="36" spans="1:11" x14ac:dyDescent="0.25">
      <c r="A36" s="14" t="s">
        <v>114</v>
      </c>
      <c r="B36" s="14" t="s">
        <v>82</v>
      </c>
      <c r="C36" s="15">
        <v>17772</v>
      </c>
      <c r="D36" s="15">
        <v>322</v>
      </c>
      <c r="E36" s="15">
        <v>259</v>
      </c>
      <c r="F36" s="15">
        <v>63</v>
      </c>
      <c r="G36" s="15">
        <v>1500000</v>
      </c>
      <c r="H36" s="15">
        <v>0</v>
      </c>
      <c r="I36" s="23">
        <v>1500000</v>
      </c>
      <c r="J36" s="16">
        <v>1</v>
      </c>
      <c r="K36" s="14" t="s">
        <v>115</v>
      </c>
    </row>
    <row r="37" spans="1:11" x14ac:dyDescent="0.25">
      <c r="A37" s="8" t="s">
        <v>116</v>
      </c>
      <c r="B37" s="8" t="s">
        <v>77</v>
      </c>
      <c r="C37" s="9">
        <v>19266</v>
      </c>
      <c r="D37" s="9">
        <v>404</v>
      </c>
      <c r="E37" s="9">
        <v>404</v>
      </c>
      <c r="F37" s="9">
        <v>0</v>
      </c>
      <c r="G37" s="9">
        <v>1900000</v>
      </c>
      <c r="H37" s="9">
        <v>0</v>
      </c>
      <c r="I37" s="9">
        <v>1900000</v>
      </c>
      <c r="J37" s="10">
        <v>1</v>
      </c>
      <c r="K37" s="8"/>
    </row>
    <row r="38" spans="1:11" x14ac:dyDescent="0.25">
      <c r="A38" s="11" t="s">
        <v>117</v>
      </c>
      <c r="B38" s="11" t="s">
        <v>77</v>
      </c>
      <c r="C38" s="12">
        <v>11966</v>
      </c>
      <c r="D38" s="12">
        <v>238</v>
      </c>
      <c r="E38" s="12">
        <v>238</v>
      </c>
      <c r="F38" s="12">
        <v>0</v>
      </c>
      <c r="G38" s="12">
        <v>1500000</v>
      </c>
      <c r="H38" s="12">
        <v>0</v>
      </c>
      <c r="I38" s="12">
        <v>1500000</v>
      </c>
      <c r="J38" s="13">
        <v>1</v>
      </c>
      <c r="K38" s="11" t="s">
        <v>80</v>
      </c>
    </row>
    <row r="39" spans="1:11" x14ac:dyDescent="0.25">
      <c r="A39" s="8" t="s">
        <v>118</v>
      </c>
      <c r="B39" s="8" t="s">
        <v>77</v>
      </c>
      <c r="C39" s="9">
        <v>49030</v>
      </c>
      <c r="D39" s="9">
        <v>989</v>
      </c>
      <c r="E39" s="9">
        <v>989</v>
      </c>
      <c r="F39" s="9">
        <v>0</v>
      </c>
      <c r="G39" s="9">
        <v>4660000</v>
      </c>
      <c r="H39" s="9">
        <v>0</v>
      </c>
      <c r="I39" s="9">
        <v>4660000</v>
      </c>
      <c r="J39" s="10">
        <v>1</v>
      </c>
      <c r="K39" s="8"/>
    </row>
    <row r="40" spans="1:11" x14ac:dyDescent="0.25">
      <c r="A40" s="14" t="s">
        <v>119</v>
      </c>
      <c r="B40" s="14" t="s">
        <v>82</v>
      </c>
      <c r="C40" s="15">
        <v>40770</v>
      </c>
      <c r="D40" s="15">
        <v>1036</v>
      </c>
      <c r="E40" s="15">
        <v>501</v>
      </c>
      <c r="F40" s="15">
        <v>535</v>
      </c>
      <c r="G40" s="15">
        <v>1500000</v>
      </c>
      <c r="H40" s="15">
        <v>2200000</v>
      </c>
      <c r="I40" s="23">
        <v>3700000</v>
      </c>
      <c r="J40" s="16">
        <v>2</v>
      </c>
      <c r="K40" s="14" t="s">
        <v>280</v>
      </c>
    </row>
    <row r="41" spans="1:11" x14ac:dyDescent="0.25">
      <c r="A41" s="8" t="s">
        <v>120</v>
      </c>
      <c r="B41" s="8" t="s">
        <v>77</v>
      </c>
      <c r="C41" s="9">
        <v>34387</v>
      </c>
      <c r="D41" s="9">
        <v>898</v>
      </c>
      <c r="E41" s="9">
        <v>898</v>
      </c>
      <c r="F41" s="9">
        <v>0</v>
      </c>
      <c r="G41" s="9">
        <v>4230000</v>
      </c>
      <c r="H41" s="9">
        <v>0</v>
      </c>
      <c r="I41" s="9">
        <v>4230000</v>
      </c>
      <c r="J41" s="10">
        <v>1</v>
      </c>
      <c r="K41" s="8"/>
    </row>
    <row r="42" spans="1:11" x14ac:dyDescent="0.25">
      <c r="A42" s="8" t="s">
        <v>121</v>
      </c>
      <c r="B42" s="8" t="s">
        <v>77</v>
      </c>
      <c r="C42" s="9">
        <v>33135</v>
      </c>
      <c r="D42" s="9">
        <v>812</v>
      </c>
      <c r="E42" s="9">
        <v>812</v>
      </c>
      <c r="F42" s="9">
        <v>0</v>
      </c>
      <c r="G42" s="9">
        <v>3830000</v>
      </c>
      <c r="H42" s="9">
        <v>0</v>
      </c>
      <c r="I42" s="9">
        <v>3830000</v>
      </c>
      <c r="J42" s="10">
        <v>1</v>
      </c>
      <c r="K42" s="8"/>
    </row>
    <row r="43" spans="1:11" x14ac:dyDescent="0.25">
      <c r="A43" s="11" t="s">
        <v>122</v>
      </c>
      <c r="B43" s="11" t="s">
        <v>75</v>
      </c>
      <c r="C43" s="12">
        <v>12851</v>
      </c>
      <c r="D43" s="12">
        <v>249</v>
      </c>
      <c r="E43" s="12">
        <v>0</v>
      </c>
      <c r="F43" s="12">
        <v>249</v>
      </c>
      <c r="G43" s="12">
        <v>0</v>
      </c>
      <c r="H43" s="12">
        <v>1500000</v>
      </c>
      <c r="I43" s="12">
        <v>1500000</v>
      </c>
      <c r="J43" s="13">
        <v>1</v>
      </c>
      <c r="K43" s="11" t="s">
        <v>80</v>
      </c>
    </row>
    <row r="44" spans="1:11" x14ac:dyDescent="0.25">
      <c r="A44" s="8" t="s">
        <v>123</v>
      </c>
      <c r="B44" s="8" t="s">
        <v>75</v>
      </c>
      <c r="C44" s="9">
        <v>38769</v>
      </c>
      <c r="D44" s="9">
        <v>857</v>
      </c>
      <c r="E44" s="9">
        <v>0</v>
      </c>
      <c r="F44" s="9">
        <v>857</v>
      </c>
      <c r="G44" s="9">
        <v>0</v>
      </c>
      <c r="H44" s="9">
        <v>1840000</v>
      </c>
      <c r="I44" s="9">
        <v>1840000</v>
      </c>
      <c r="J44" s="10">
        <v>1</v>
      </c>
      <c r="K44" s="8"/>
    </row>
    <row r="45" spans="1:11" x14ac:dyDescent="0.25">
      <c r="A45" s="11" t="s">
        <v>124</v>
      </c>
      <c r="B45" s="11" t="s">
        <v>75</v>
      </c>
      <c r="C45" s="12">
        <v>14238</v>
      </c>
      <c r="D45" s="12">
        <v>384</v>
      </c>
      <c r="E45" s="12">
        <v>0</v>
      </c>
      <c r="F45" s="12">
        <v>384</v>
      </c>
      <c r="G45" s="12">
        <v>0</v>
      </c>
      <c r="H45" s="12">
        <v>1500000</v>
      </c>
      <c r="I45" s="12">
        <v>1500000</v>
      </c>
      <c r="J45" s="13">
        <v>1</v>
      </c>
      <c r="K45" s="11" t="s">
        <v>80</v>
      </c>
    </row>
    <row r="46" spans="1:11" x14ac:dyDescent="0.25">
      <c r="A46" s="8" t="s">
        <v>125</v>
      </c>
      <c r="B46" s="8" t="s">
        <v>77</v>
      </c>
      <c r="C46" s="9">
        <v>34594</v>
      </c>
      <c r="D46" s="9">
        <v>760</v>
      </c>
      <c r="E46" s="9">
        <v>760</v>
      </c>
      <c r="F46" s="9">
        <v>0</v>
      </c>
      <c r="G46" s="9">
        <v>3580000</v>
      </c>
      <c r="H46" s="9">
        <v>0</v>
      </c>
      <c r="I46" s="9">
        <v>3580000</v>
      </c>
      <c r="J46" s="10">
        <v>1</v>
      </c>
      <c r="K46" s="8"/>
    </row>
    <row r="47" spans="1:11" x14ac:dyDescent="0.25">
      <c r="A47" s="8" t="s">
        <v>126</v>
      </c>
      <c r="B47" s="8" t="s">
        <v>75</v>
      </c>
      <c r="C47" s="9">
        <v>31944</v>
      </c>
      <c r="D47" s="9">
        <v>900</v>
      </c>
      <c r="E47" s="9">
        <v>0</v>
      </c>
      <c r="F47" s="9">
        <v>900</v>
      </c>
      <c r="G47" s="9">
        <v>0</v>
      </c>
      <c r="H47" s="9">
        <v>1940000</v>
      </c>
      <c r="I47" s="9">
        <v>1940000</v>
      </c>
      <c r="J47" s="10">
        <v>1</v>
      </c>
      <c r="K47" s="8"/>
    </row>
    <row r="48" spans="1:11" x14ac:dyDescent="0.25">
      <c r="A48" s="8" t="s">
        <v>127</v>
      </c>
      <c r="B48" s="8" t="s">
        <v>75</v>
      </c>
      <c r="C48" s="9">
        <v>75240</v>
      </c>
      <c r="D48" s="9">
        <v>2047</v>
      </c>
      <c r="E48" s="9">
        <v>0</v>
      </c>
      <c r="F48" s="9">
        <v>2047</v>
      </c>
      <c r="G48" s="9">
        <v>0</v>
      </c>
      <c r="H48" s="9">
        <v>4400000</v>
      </c>
      <c r="I48" s="9">
        <v>4400000</v>
      </c>
      <c r="J48" s="10">
        <v>1</v>
      </c>
      <c r="K48" s="8"/>
    </row>
    <row r="49" spans="1:11" x14ac:dyDescent="0.25">
      <c r="A49" s="14" t="s">
        <v>128</v>
      </c>
      <c r="B49" s="14" t="s">
        <v>82</v>
      </c>
      <c r="C49" s="15">
        <v>19989</v>
      </c>
      <c r="D49" s="15">
        <v>393</v>
      </c>
      <c r="E49" s="15">
        <v>311</v>
      </c>
      <c r="F49" s="15">
        <v>82</v>
      </c>
      <c r="G49" s="15">
        <v>1670000</v>
      </c>
      <c r="H49" s="15">
        <v>0</v>
      </c>
      <c r="I49" s="23">
        <v>1670000</v>
      </c>
      <c r="J49" s="16">
        <v>1</v>
      </c>
      <c r="K49" s="14" t="s">
        <v>89</v>
      </c>
    </row>
    <row r="50" spans="1:11" x14ac:dyDescent="0.25">
      <c r="A50" s="8" t="s">
        <v>129</v>
      </c>
      <c r="B50" s="8" t="s">
        <v>75</v>
      </c>
      <c r="C50" s="9">
        <v>36292</v>
      </c>
      <c r="D50" s="9">
        <v>804</v>
      </c>
      <c r="E50" s="9">
        <v>0</v>
      </c>
      <c r="F50" s="9">
        <v>804</v>
      </c>
      <c r="G50" s="9">
        <v>0</v>
      </c>
      <c r="H50" s="9">
        <v>1730000</v>
      </c>
      <c r="I50" s="9">
        <v>1730000</v>
      </c>
      <c r="J50" s="10">
        <v>1</v>
      </c>
      <c r="K50" s="8"/>
    </row>
    <row r="51" spans="1:11" x14ac:dyDescent="0.25">
      <c r="A51" s="11" t="s">
        <v>130</v>
      </c>
      <c r="B51" s="11" t="s">
        <v>75</v>
      </c>
      <c r="C51" s="12">
        <v>30008</v>
      </c>
      <c r="D51" s="12">
        <v>598</v>
      </c>
      <c r="E51" s="12">
        <v>0</v>
      </c>
      <c r="F51" s="12">
        <v>598</v>
      </c>
      <c r="G51" s="12">
        <v>0</v>
      </c>
      <c r="H51" s="12">
        <v>1500000</v>
      </c>
      <c r="I51" s="12">
        <v>1500000</v>
      </c>
      <c r="J51" s="13">
        <v>1</v>
      </c>
      <c r="K51" s="11" t="s">
        <v>80</v>
      </c>
    </row>
    <row r="52" spans="1:11" x14ac:dyDescent="0.25">
      <c r="A52" s="8" t="s">
        <v>131</v>
      </c>
      <c r="B52" s="8" t="s">
        <v>77</v>
      </c>
      <c r="C52" s="9">
        <v>46438</v>
      </c>
      <c r="D52" s="9">
        <v>1115</v>
      </c>
      <c r="E52" s="9">
        <v>1115</v>
      </c>
      <c r="F52" s="9">
        <v>0</v>
      </c>
      <c r="G52" s="9">
        <v>5260000</v>
      </c>
      <c r="H52" s="9">
        <v>0</v>
      </c>
      <c r="I52" s="9">
        <v>5260000</v>
      </c>
      <c r="J52" s="10">
        <v>1</v>
      </c>
      <c r="K52" s="8"/>
    </row>
    <row r="53" spans="1:11" x14ac:dyDescent="0.25">
      <c r="A53" s="8" t="s">
        <v>132</v>
      </c>
      <c r="B53" s="8" t="s">
        <v>77</v>
      </c>
      <c r="C53" s="9">
        <v>20768</v>
      </c>
      <c r="D53" s="9">
        <v>485</v>
      </c>
      <c r="E53" s="9">
        <v>485</v>
      </c>
      <c r="F53" s="9">
        <v>0</v>
      </c>
      <c r="G53" s="9">
        <v>2290000</v>
      </c>
      <c r="H53" s="9">
        <v>0</v>
      </c>
      <c r="I53" s="9">
        <v>2290000</v>
      </c>
      <c r="J53" s="10">
        <v>1</v>
      </c>
      <c r="K53" s="8"/>
    </row>
    <row r="54" spans="1:11" x14ac:dyDescent="0.25">
      <c r="A54" s="11" t="s">
        <v>133</v>
      </c>
      <c r="B54" s="11" t="s">
        <v>75</v>
      </c>
      <c r="C54" s="12">
        <v>12481</v>
      </c>
      <c r="D54" s="12">
        <v>220</v>
      </c>
      <c r="E54" s="12">
        <v>0</v>
      </c>
      <c r="F54" s="12">
        <v>220</v>
      </c>
      <c r="G54" s="12">
        <v>0</v>
      </c>
      <c r="H54" s="12">
        <v>1500000</v>
      </c>
      <c r="I54" s="12">
        <v>1500000</v>
      </c>
      <c r="J54" s="13">
        <v>1</v>
      </c>
      <c r="K54" s="11" t="s">
        <v>80</v>
      </c>
    </row>
    <row r="55" spans="1:11" x14ac:dyDescent="0.25">
      <c r="A55" s="8" t="s">
        <v>134</v>
      </c>
      <c r="B55" s="8" t="s">
        <v>77</v>
      </c>
      <c r="C55" s="9">
        <v>43359</v>
      </c>
      <c r="D55" s="9">
        <v>875</v>
      </c>
      <c r="E55" s="9">
        <v>875</v>
      </c>
      <c r="F55" s="9">
        <v>0</v>
      </c>
      <c r="G55" s="9">
        <v>4130000</v>
      </c>
      <c r="H55" s="9">
        <v>0</v>
      </c>
      <c r="I55" s="9">
        <v>4130000</v>
      </c>
      <c r="J55" s="10">
        <v>1</v>
      </c>
      <c r="K55" s="8"/>
    </row>
    <row r="56" spans="1:11" x14ac:dyDescent="0.25">
      <c r="A56" s="8" t="s">
        <v>135</v>
      </c>
      <c r="B56" s="8" t="s">
        <v>77</v>
      </c>
      <c r="C56" s="9">
        <v>87820</v>
      </c>
      <c r="D56" s="9">
        <v>1843</v>
      </c>
      <c r="E56" s="9">
        <v>1843</v>
      </c>
      <c r="F56" s="9">
        <v>0</v>
      </c>
      <c r="G56" s="9">
        <v>8690000</v>
      </c>
      <c r="H56" s="9">
        <v>0</v>
      </c>
      <c r="I56" s="9">
        <v>8690000</v>
      </c>
      <c r="J56" s="10">
        <v>1</v>
      </c>
      <c r="K56" s="8"/>
    </row>
    <row r="57" spans="1:11" x14ac:dyDescent="0.25">
      <c r="A57" s="8" t="s">
        <v>136</v>
      </c>
      <c r="B57" s="8" t="s">
        <v>75</v>
      </c>
      <c r="C57" s="9">
        <v>42179</v>
      </c>
      <c r="D57" s="9">
        <v>1302</v>
      </c>
      <c r="E57" s="9">
        <v>0</v>
      </c>
      <c r="F57" s="9">
        <v>1302</v>
      </c>
      <c r="G57" s="9">
        <v>0</v>
      </c>
      <c r="H57" s="9">
        <v>2800000</v>
      </c>
      <c r="I57" s="9">
        <v>2800000</v>
      </c>
      <c r="J57" s="10">
        <v>1</v>
      </c>
      <c r="K57" s="8"/>
    </row>
    <row r="58" spans="1:11" x14ac:dyDescent="0.25">
      <c r="A58" s="8" t="s">
        <v>137</v>
      </c>
      <c r="B58" s="8" t="s">
        <v>77</v>
      </c>
      <c r="C58" s="9">
        <v>46945</v>
      </c>
      <c r="D58" s="9">
        <v>1199</v>
      </c>
      <c r="E58" s="9">
        <v>1199</v>
      </c>
      <c r="F58" s="9">
        <v>0</v>
      </c>
      <c r="G58" s="9">
        <v>5650000</v>
      </c>
      <c r="H58" s="9">
        <v>0</v>
      </c>
      <c r="I58" s="9">
        <v>5650000</v>
      </c>
      <c r="J58" s="10">
        <v>1</v>
      </c>
      <c r="K58" s="8"/>
    </row>
    <row r="59" spans="1:11" x14ac:dyDescent="0.25">
      <c r="A59" s="11" t="s">
        <v>138</v>
      </c>
      <c r="B59" s="11" t="s">
        <v>75</v>
      </c>
      <c r="C59" s="12">
        <v>24137</v>
      </c>
      <c r="D59" s="12">
        <v>555</v>
      </c>
      <c r="E59" s="12">
        <v>0</v>
      </c>
      <c r="F59" s="12">
        <v>555</v>
      </c>
      <c r="G59" s="12">
        <v>0</v>
      </c>
      <c r="H59" s="12">
        <v>1500000</v>
      </c>
      <c r="I59" s="12">
        <v>1500000</v>
      </c>
      <c r="J59" s="13">
        <v>1</v>
      </c>
      <c r="K59" s="11" t="s">
        <v>80</v>
      </c>
    </row>
    <row r="60" spans="1:11" x14ac:dyDescent="0.25">
      <c r="A60" s="8" t="s">
        <v>139</v>
      </c>
      <c r="B60" s="8" t="s">
        <v>77</v>
      </c>
      <c r="C60" s="9">
        <v>21865</v>
      </c>
      <c r="D60" s="9">
        <v>450</v>
      </c>
      <c r="E60" s="9">
        <v>450</v>
      </c>
      <c r="F60" s="9">
        <v>0</v>
      </c>
      <c r="G60" s="9">
        <v>2120000</v>
      </c>
      <c r="H60" s="9">
        <v>0</v>
      </c>
      <c r="I60" s="9">
        <v>2120000</v>
      </c>
      <c r="J60" s="10">
        <v>1</v>
      </c>
      <c r="K60" s="8"/>
    </row>
    <row r="61" spans="1:11" x14ac:dyDescent="0.25">
      <c r="A61" s="11" t="s">
        <v>140</v>
      </c>
      <c r="B61" s="11" t="s">
        <v>75</v>
      </c>
      <c r="C61" s="12">
        <v>18726</v>
      </c>
      <c r="D61" s="12">
        <v>413</v>
      </c>
      <c r="E61" s="12">
        <v>0</v>
      </c>
      <c r="F61" s="12">
        <v>413</v>
      </c>
      <c r="G61" s="12">
        <v>0</v>
      </c>
      <c r="H61" s="12">
        <v>1500000</v>
      </c>
      <c r="I61" s="12">
        <v>1500000</v>
      </c>
      <c r="J61" s="13">
        <v>1</v>
      </c>
      <c r="K61" s="11" t="s">
        <v>80</v>
      </c>
    </row>
    <row r="62" spans="1:11" x14ac:dyDescent="0.25">
      <c r="A62" s="11" t="s">
        <v>141</v>
      </c>
      <c r="B62" s="11" t="s">
        <v>75</v>
      </c>
      <c r="C62" s="12">
        <v>20173</v>
      </c>
      <c r="D62" s="12">
        <v>508</v>
      </c>
      <c r="E62" s="12">
        <v>0</v>
      </c>
      <c r="F62" s="12">
        <v>508</v>
      </c>
      <c r="G62" s="12">
        <v>0</v>
      </c>
      <c r="H62" s="12">
        <v>1500000</v>
      </c>
      <c r="I62" s="12">
        <v>1500000</v>
      </c>
      <c r="J62" s="13">
        <v>1</v>
      </c>
      <c r="K62" s="11" t="s">
        <v>80</v>
      </c>
    </row>
    <row r="63" spans="1:11" x14ac:dyDescent="0.25">
      <c r="A63" s="8" t="s">
        <v>142</v>
      </c>
      <c r="B63" s="8" t="s">
        <v>77</v>
      </c>
      <c r="C63" s="9">
        <v>19182</v>
      </c>
      <c r="D63" s="9">
        <v>387</v>
      </c>
      <c r="E63" s="9">
        <v>387</v>
      </c>
      <c r="F63" s="9">
        <v>0</v>
      </c>
      <c r="G63" s="9">
        <v>1820000</v>
      </c>
      <c r="H63" s="9">
        <v>0</v>
      </c>
      <c r="I63" s="9">
        <v>1820000</v>
      </c>
      <c r="J63" s="10">
        <v>1</v>
      </c>
      <c r="K63" s="8"/>
    </row>
    <row r="64" spans="1:11" x14ac:dyDescent="0.25">
      <c r="A64" s="8" t="s">
        <v>143</v>
      </c>
      <c r="B64" s="8" t="s">
        <v>77</v>
      </c>
      <c r="C64" s="9">
        <v>25887</v>
      </c>
      <c r="D64" s="9">
        <v>485</v>
      </c>
      <c r="E64" s="9">
        <v>485</v>
      </c>
      <c r="F64" s="9">
        <v>0</v>
      </c>
      <c r="G64" s="9">
        <v>2290000</v>
      </c>
      <c r="H64" s="9">
        <v>0</v>
      </c>
      <c r="I64" s="9">
        <v>2290000</v>
      </c>
      <c r="J64" s="10">
        <v>1</v>
      </c>
      <c r="K64" s="8"/>
    </row>
    <row r="65" spans="1:11" x14ac:dyDescent="0.25">
      <c r="A65" s="8" t="s">
        <v>144</v>
      </c>
      <c r="B65" s="8" t="s">
        <v>77</v>
      </c>
      <c r="C65" s="9">
        <v>32264</v>
      </c>
      <c r="D65" s="9">
        <v>722</v>
      </c>
      <c r="E65" s="9">
        <v>722</v>
      </c>
      <c r="F65" s="9">
        <v>0</v>
      </c>
      <c r="G65" s="9">
        <v>3400000</v>
      </c>
      <c r="H65" s="9">
        <v>0</v>
      </c>
      <c r="I65" s="9">
        <v>3400000</v>
      </c>
      <c r="J65" s="10">
        <v>1</v>
      </c>
      <c r="K65" s="8"/>
    </row>
    <row r="66" spans="1:11" x14ac:dyDescent="0.25">
      <c r="A66" s="14" t="s">
        <v>145</v>
      </c>
      <c r="B66" s="14" t="s">
        <v>82</v>
      </c>
      <c r="C66" s="15">
        <v>75173</v>
      </c>
      <c r="D66" s="15">
        <v>1701</v>
      </c>
      <c r="E66" s="15">
        <v>83</v>
      </c>
      <c r="F66" s="15">
        <v>1618</v>
      </c>
      <c r="G66" s="15">
        <v>0</v>
      </c>
      <c r="H66" s="15">
        <v>4430000</v>
      </c>
      <c r="I66" s="23">
        <v>4430000</v>
      </c>
      <c r="J66" s="16">
        <v>1</v>
      </c>
      <c r="K66" s="14" t="s">
        <v>83</v>
      </c>
    </row>
    <row r="67" spans="1:11" x14ac:dyDescent="0.25">
      <c r="A67" s="8" t="s">
        <v>146</v>
      </c>
      <c r="B67" s="8" t="s">
        <v>75</v>
      </c>
      <c r="C67" s="9">
        <v>67450</v>
      </c>
      <c r="D67" s="9">
        <v>1440</v>
      </c>
      <c r="E67" s="9">
        <v>0</v>
      </c>
      <c r="F67" s="9">
        <v>1440</v>
      </c>
      <c r="G67" s="9">
        <v>0</v>
      </c>
      <c r="H67" s="9">
        <v>3100000</v>
      </c>
      <c r="I67" s="9">
        <v>3100000</v>
      </c>
      <c r="J67" s="10">
        <v>1</v>
      </c>
      <c r="K67" s="8"/>
    </row>
    <row r="68" spans="1:11" x14ac:dyDescent="0.25">
      <c r="A68" s="8" t="s">
        <v>147</v>
      </c>
      <c r="B68" s="8" t="s">
        <v>77</v>
      </c>
      <c r="C68" s="9">
        <v>57119</v>
      </c>
      <c r="D68" s="9">
        <v>1161</v>
      </c>
      <c r="E68" s="9">
        <v>1161</v>
      </c>
      <c r="F68" s="9">
        <v>0</v>
      </c>
      <c r="G68" s="9">
        <v>5470000</v>
      </c>
      <c r="H68" s="9">
        <v>0</v>
      </c>
      <c r="I68" s="9">
        <v>5470000</v>
      </c>
      <c r="J68" s="10">
        <v>1</v>
      </c>
      <c r="K68" s="8"/>
    </row>
    <row r="69" spans="1:11" x14ac:dyDescent="0.25">
      <c r="A69" s="8" t="s">
        <v>148</v>
      </c>
      <c r="B69" s="8" t="s">
        <v>77</v>
      </c>
      <c r="C69" s="9">
        <v>85827</v>
      </c>
      <c r="D69" s="9">
        <v>2025</v>
      </c>
      <c r="E69" s="9">
        <v>2025</v>
      </c>
      <c r="F69" s="9">
        <v>0</v>
      </c>
      <c r="G69" s="9">
        <v>9550000</v>
      </c>
      <c r="H69" s="9">
        <v>0</v>
      </c>
      <c r="I69" s="9">
        <v>9550000</v>
      </c>
      <c r="J69" s="10">
        <v>1</v>
      </c>
      <c r="K69" s="8"/>
    </row>
    <row r="70" spans="1:11" x14ac:dyDescent="0.25">
      <c r="A70" s="11" t="s">
        <v>149</v>
      </c>
      <c r="B70" s="11" t="s">
        <v>75</v>
      </c>
      <c r="C70" s="12">
        <v>18434</v>
      </c>
      <c r="D70" s="12">
        <v>389</v>
      </c>
      <c r="E70" s="12">
        <v>0</v>
      </c>
      <c r="F70" s="12">
        <v>389</v>
      </c>
      <c r="G70" s="12">
        <v>0</v>
      </c>
      <c r="H70" s="12">
        <v>1500000</v>
      </c>
      <c r="I70" s="12">
        <v>1500000</v>
      </c>
      <c r="J70" s="13">
        <v>1</v>
      </c>
      <c r="K70" s="11" t="s">
        <v>80</v>
      </c>
    </row>
    <row r="71" spans="1:11" x14ac:dyDescent="0.25">
      <c r="A71" s="8" t="s">
        <v>150</v>
      </c>
      <c r="B71" s="8" t="s">
        <v>77</v>
      </c>
      <c r="C71" s="9">
        <v>20666</v>
      </c>
      <c r="D71" s="9">
        <v>461</v>
      </c>
      <c r="E71" s="9">
        <v>461</v>
      </c>
      <c r="F71" s="9">
        <v>0</v>
      </c>
      <c r="G71" s="9">
        <v>2170000</v>
      </c>
      <c r="H71" s="9">
        <v>0</v>
      </c>
      <c r="I71" s="9">
        <v>2170000</v>
      </c>
      <c r="J71" s="10">
        <v>1</v>
      </c>
      <c r="K71" s="8"/>
    </row>
    <row r="72" spans="1:11" x14ac:dyDescent="0.25">
      <c r="A72" s="11" t="s">
        <v>151</v>
      </c>
      <c r="B72" s="11" t="s">
        <v>75</v>
      </c>
      <c r="C72" s="12">
        <v>17862</v>
      </c>
      <c r="D72" s="12">
        <v>338</v>
      </c>
      <c r="E72" s="12">
        <v>0</v>
      </c>
      <c r="F72" s="12">
        <v>338</v>
      </c>
      <c r="G72" s="12">
        <v>0</v>
      </c>
      <c r="H72" s="12">
        <v>1500000</v>
      </c>
      <c r="I72" s="12">
        <v>1500000</v>
      </c>
      <c r="J72" s="13">
        <v>1</v>
      </c>
      <c r="K72" s="11" t="s">
        <v>80</v>
      </c>
    </row>
    <row r="73" spans="1:11" x14ac:dyDescent="0.25">
      <c r="A73" s="8" t="s">
        <v>152</v>
      </c>
      <c r="B73" s="8" t="s">
        <v>77</v>
      </c>
      <c r="C73" s="9">
        <v>21331</v>
      </c>
      <c r="D73" s="9">
        <v>446</v>
      </c>
      <c r="E73" s="9">
        <v>446</v>
      </c>
      <c r="F73" s="9">
        <v>0</v>
      </c>
      <c r="G73" s="9">
        <v>2100000</v>
      </c>
      <c r="H73" s="9">
        <v>0</v>
      </c>
      <c r="I73" s="9">
        <v>2100000</v>
      </c>
      <c r="J73" s="10">
        <v>1</v>
      </c>
      <c r="K73" s="8"/>
    </row>
    <row r="74" spans="1:11" x14ac:dyDescent="0.25">
      <c r="A74" s="8" t="s">
        <v>153</v>
      </c>
      <c r="B74" s="8" t="s">
        <v>77</v>
      </c>
      <c r="C74" s="9">
        <v>72612</v>
      </c>
      <c r="D74" s="9">
        <v>1698</v>
      </c>
      <c r="E74" s="9">
        <v>1698</v>
      </c>
      <c r="F74" s="9">
        <v>0</v>
      </c>
      <c r="G74" s="9">
        <v>8010000</v>
      </c>
      <c r="H74" s="9">
        <v>0</v>
      </c>
      <c r="I74" s="9">
        <v>8010000</v>
      </c>
      <c r="J74" s="10">
        <v>1</v>
      </c>
      <c r="K74" s="8"/>
    </row>
    <row r="75" spans="1:11" x14ac:dyDescent="0.25">
      <c r="A75" s="8" t="s">
        <v>154</v>
      </c>
      <c r="B75" s="8" t="s">
        <v>77</v>
      </c>
      <c r="C75" s="9">
        <v>22453</v>
      </c>
      <c r="D75" s="9">
        <v>463</v>
      </c>
      <c r="E75" s="9">
        <v>463</v>
      </c>
      <c r="F75" s="9">
        <v>0</v>
      </c>
      <c r="G75" s="9">
        <v>2180000</v>
      </c>
      <c r="H75" s="9">
        <v>0</v>
      </c>
      <c r="I75" s="9">
        <v>2180000</v>
      </c>
      <c r="J75" s="10">
        <v>1</v>
      </c>
      <c r="K75" s="8"/>
    </row>
    <row r="76" spans="1:11" x14ac:dyDescent="0.25">
      <c r="A76" s="8" t="s">
        <v>155</v>
      </c>
      <c r="B76" s="8" t="s">
        <v>75</v>
      </c>
      <c r="C76" s="9">
        <v>61915</v>
      </c>
      <c r="D76" s="9">
        <v>1296</v>
      </c>
      <c r="E76" s="9">
        <v>0</v>
      </c>
      <c r="F76" s="9">
        <v>1296</v>
      </c>
      <c r="G76" s="9">
        <v>0</v>
      </c>
      <c r="H76" s="9">
        <v>2790000</v>
      </c>
      <c r="I76" s="9">
        <v>2790000</v>
      </c>
      <c r="J76" s="10">
        <v>1</v>
      </c>
      <c r="K76" s="8"/>
    </row>
    <row r="77" spans="1:11" x14ac:dyDescent="0.25">
      <c r="A77" s="8" t="s">
        <v>156</v>
      </c>
      <c r="B77" s="8" t="s">
        <v>75</v>
      </c>
      <c r="C77" s="9">
        <v>76044</v>
      </c>
      <c r="D77" s="9">
        <v>1565</v>
      </c>
      <c r="E77" s="9">
        <v>0</v>
      </c>
      <c r="F77" s="9">
        <v>1565</v>
      </c>
      <c r="G77" s="9">
        <v>0</v>
      </c>
      <c r="H77" s="9">
        <v>3370000</v>
      </c>
      <c r="I77" s="9">
        <v>3370000</v>
      </c>
      <c r="J77" s="10">
        <v>1</v>
      </c>
      <c r="K77" s="8"/>
    </row>
    <row r="78" spans="1:11" x14ac:dyDescent="0.25">
      <c r="A78" s="8" t="s">
        <v>157</v>
      </c>
      <c r="B78" s="8" t="s">
        <v>77</v>
      </c>
      <c r="C78" s="9">
        <v>27985</v>
      </c>
      <c r="D78" s="9">
        <v>692</v>
      </c>
      <c r="E78" s="9">
        <v>692</v>
      </c>
      <c r="F78" s="9">
        <v>0</v>
      </c>
      <c r="G78" s="9">
        <v>3260000</v>
      </c>
      <c r="H78" s="9">
        <v>0</v>
      </c>
      <c r="I78" s="9">
        <v>3260000</v>
      </c>
      <c r="J78" s="10">
        <v>1</v>
      </c>
      <c r="K78" s="8"/>
    </row>
    <row r="79" spans="1:11" x14ac:dyDescent="0.25">
      <c r="A79" s="8" t="s">
        <v>158</v>
      </c>
      <c r="B79" s="8" t="s">
        <v>77</v>
      </c>
      <c r="C79" s="9">
        <v>69364</v>
      </c>
      <c r="D79" s="9">
        <v>1489</v>
      </c>
      <c r="E79" s="9">
        <v>1489</v>
      </c>
      <c r="F79" s="9">
        <v>0</v>
      </c>
      <c r="G79" s="9">
        <v>7020000</v>
      </c>
      <c r="H79" s="9">
        <v>0</v>
      </c>
      <c r="I79" s="9">
        <v>7020000</v>
      </c>
      <c r="J79" s="10">
        <v>1</v>
      </c>
      <c r="K79" s="8"/>
    </row>
    <row r="80" spans="1:11" x14ac:dyDescent="0.25">
      <c r="A80" s="11" t="s">
        <v>159</v>
      </c>
      <c r="B80" s="11" t="s">
        <v>75</v>
      </c>
      <c r="C80" s="12">
        <v>29694</v>
      </c>
      <c r="D80" s="12">
        <v>664</v>
      </c>
      <c r="E80" s="12">
        <v>0</v>
      </c>
      <c r="F80" s="12">
        <v>664</v>
      </c>
      <c r="G80" s="12">
        <v>0</v>
      </c>
      <c r="H80" s="12">
        <v>1500000</v>
      </c>
      <c r="I80" s="12">
        <v>1500000</v>
      </c>
      <c r="J80" s="13">
        <v>1</v>
      </c>
      <c r="K80" s="11" t="s">
        <v>80</v>
      </c>
    </row>
    <row r="81" spans="1:11" x14ac:dyDescent="0.25">
      <c r="A81" s="11" t="s">
        <v>160</v>
      </c>
      <c r="B81" s="11" t="s">
        <v>75</v>
      </c>
      <c r="C81" s="12">
        <v>25952</v>
      </c>
      <c r="D81" s="12">
        <v>647</v>
      </c>
      <c r="E81" s="12">
        <v>0</v>
      </c>
      <c r="F81" s="12">
        <v>647</v>
      </c>
      <c r="G81" s="12">
        <v>0</v>
      </c>
      <c r="H81" s="12">
        <v>1500000</v>
      </c>
      <c r="I81" s="12">
        <v>1500000</v>
      </c>
      <c r="J81" s="13">
        <v>1</v>
      </c>
      <c r="K81" s="11" t="s">
        <v>80</v>
      </c>
    </row>
    <row r="82" spans="1:11" x14ac:dyDescent="0.25">
      <c r="A82" s="11" t="s">
        <v>161</v>
      </c>
      <c r="B82" s="11" t="s">
        <v>75</v>
      </c>
      <c r="C82" s="12">
        <v>13245</v>
      </c>
      <c r="D82" s="12">
        <v>203</v>
      </c>
      <c r="E82" s="12">
        <v>0</v>
      </c>
      <c r="F82" s="12">
        <v>203</v>
      </c>
      <c r="G82" s="12">
        <v>0</v>
      </c>
      <c r="H82" s="12">
        <v>1500000</v>
      </c>
      <c r="I82" s="12">
        <v>1500000</v>
      </c>
      <c r="J82" s="13">
        <v>1</v>
      </c>
      <c r="K82" s="11" t="s">
        <v>80</v>
      </c>
    </row>
    <row r="83" spans="1:11" x14ac:dyDescent="0.25">
      <c r="A83" s="11" t="s">
        <v>162</v>
      </c>
      <c r="B83" s="11" t="s">
        <v>75</v>
      </c>
      <c r="C83" s="12">
        <v>33687</v>
      </c>
      <c r="D83" s="12">
        <v>659</v>
      </c>
      <c r="E83" s="12">
        <v>0</v>
      </c>
      <c r="F83" s="12">
        <v>659</v>
      </c>
      <c r="G83" s="12">
        <v>0</v>
      </c>
      <c r="H83" s="12">
        <v>1500000</v>
      </c>
      <c r="I83" s="12">
        <v>1500000</v>
      </c>
      <c r="J83" s="13">
        <v>1</v>
      </c>
      <c r="K83" s="11" t="s">
        <v>80</v>
      </c>
    </row>
    <row r="84" spans="1:11" x14ac:dyDescent="0.25">
      <c r="A84" s="8" t="s">
        <v>163</v>
      </c>
      <c r="B84" s="8" t="s">
        <v>77</v>
      </c>
      <c r="C84" s="9">
        <v>55514</v>
      </c>
      <c r="D84" s="9">
        <v>1085</v>
      </c>
      <c r="E84" s="9">
        <v>1085</v>
      </c>
      <c r="F84" s="9">
        <v>0</v>
      </c>
      <c r="G84" s="9">
        <v>5120000</v>
      </c>
      <c r="H84" s="9">
        <v>0</v>
      </c>
      <c r="I84" s="9">
        <v>5120000</v>
      </c>
      <c r="J84" s="10">
        <v>1</v>
      </c>
      <c r="K84" s="8"/>
    </row>
    <row r="85" spans="1:11" x14ac:dyDescent="0.25">
      <c r="A85" s="11" t="s">
        <v>164</v>
      </c>
      <c r="B85" s="11" t="s">
        <v>75</v>
      </c>
      <c r="C85" s="12">
        <v>24161</v>
      </c>
      <c r="D85" s="12">
        <v>535</v>
      </c>
      <c r="E85" s="12">
        <v>0</v>
      </c>
      <c r="F85" s="12">
        <v>535</v>
      </c>
      <c r="G85" s="12">
        <v>0</v>
      </c>
      <c r="H85" s="12">
        <v>1500000</v>
      </c>
      <c r="I85" s="12">
        <v>1500000</v>
      </c>
      <c r="J85" s="13">
        <v>1</v>
      </c>
      <c r="K85" s="11" t="s">
        <v>80</v>
      </c>
    </row>
    <row r="86" spans="1:11" x14ac:dyDescent="0.25">
      <c r="A86" s="8" t="s">
        <v>165</v>
      </c>
      <c r="B86" s="8" t="s">
        <v>77</v>
      </c>
      <c r="C86" s="9">
        <v>22362</v>
      </c>
      <c r="D86" s="9">
        <v>450</v>
      </c>
      <c r="E86" s="9">
        <v>450</v>
      </c>
      <c r="F86" s="9">
        <v>0</v>
      </c>
      <c r="G86" s="9">
        <v>2120000</v>
      </c>
      <c r="H86" s="9">
        <v>0</v>
      </c>
      <c r="I86" s="9">
        <v>2120000</v>
      </c>
      <c r="J86" s="10">
        <v>1</v>
      </c>
      <c r="K86" s="8"/>
    </row>
    <row r="87" spans="1:11" x14ac:dyDescent="0.25">
      <c r="A87" s="8" t="s">
        <v>166</v>
      </c>
      <c r="B87" s="8" t="s">
        <v>75</v>
      </c>
      <c r="C87" s="9">
        <v>71061</v>
      </c>
      <c r="D87" s="9">
        <v>1590</v>
      </c>
      <c r="E87" s="9">
        <v>0</v>
      </c>
      <c r="F87" s="9">
        <v>1590</v>
      </c>
      <c r="G87" s="9">
        <v>0</v>
      </c>
      <c r="H87" s="9">
        <v>3420000</v>
      </c>
      <c r="I87" s="9">
        <v>3420000</v>
      </c>
      <c r="J87" s="10">
        <v>1</v>
      </c>
      <c r="K87" s="8"/>
    </row>
    <row r="88" spans="1:11" x14ac:dyDescent="0.25">
      <c r="A88" s="8" t="s">
        <v>167</v>
      </c>
      <c r="B88" s="8" t="s">
        <v>77</v>
      </c>
      <c r="C88" s="9">
        <v>27311</v>
      </c>
      <c r="D88" s="9">
        <v>767</v>
      </c>
      <c r="E88" s="9">
        <v>767</v>
      </c>
      <c r="F88" s="9">
        <v>0</v>
      </c>
      <c r="G88" s="9">
        <v>3620000</v>
      </c>
      <c r="H88" s="9">
        <v>0</v>
      </c>
      <c r="I88" s="9">
        <v>3620000</v>
      </c>
      <c r="J88" s="10">
        <v>1</v>
      </c>
      <c r="K88" s="8"/>
    </row>
    <row r="89" spans="1:11" x14ac:dyDescent="0.25">
      <c r="A89" s="8" t="s">
        <v>168</v>
      </c>
      <c r="B89" s="8" t="s">
        <v>77</v>
      </c>
      <c r="C89" s="9">
        <v>86179</v>
      </c>
      <c r="D89" s="9">
        <v>1762</v>
      </c>
      <c r="E89" s="9">
        <v>1762</v>
      </c>
      <c r="F89" s="9">
        <v>0</v>
      </c>
      <c r="G89" s="9">
        <v>8310000</v>
      </c>
      <c r="H89" s="9">
        <v>0</v>
      </c>
      <c r="I89" s="9">
        <v>8310000</v>
      </c>
      <c r="J89" s="10">
        <v>1</v>
      </c>
      <c r="K89" s="8"/>
    </row>
    <row r="90" spans="1:11" x14ac:dyDescent="0.25">
      <c r="A90" s="8" t="s">
        <v>169</v>
      </c>
      <c r="B90" s="8" t="s">
        <v>77</v>
      </c>
      <c r="C90" s="9">
        <v>12893</v>
      </c>
      <c r="D90" s="9">
        <v>446</v>
      </c>
      <c r="E90" s="9">
        <v>446</v>
      </c>
      <c r="F90" s="9">
        <v>0</v>
      </c>
      <c r="G90" s="9">
        <v>2100000</v>
      </c>
      <c r="H90" s="9">
        <v>0</v>
      </c>
      <c r="I90" s="9">
        <v>2100000</v>
      </c>
      <c r="J90" s="10">
        <v>1</v>
      </c>
      <c r="K90" s="8"/>
    </row>
    <row r="91" spans="1:11" x14ac:dyDescent="0.25">
      <c r="A91" s="8" t="s">
        <v>170</v>
      </c>
      <c r="B91" s="8" t="s">
        <v>75</v>
      </c>
      <c r="C91" s="9">
        <v>40636</v>
      </c>
      <c r="D91" s="9">
        <v>993</v>
      </c>
      <c r="E91" s="9">
        <v>0</v>
      </c>
      <c r="F91" s="9">
        <v>993</v>
      </c>
      <c r="G91" s="9">
        <v>0</v>
      </c>
      <c r="H91" s="9">
        <v>2140000</v>
      </c>
      <c r="I91" s="9">
        <v>2140000</v>
      </c>
      <c r="J91" s="10">
        <v>1</v>
      </c>
      <c r="K91" s="8"/>
    </row>
    <row r="92" spans="1:11" x14ac:dyDescent="0.25">
      <c r="A92" s="11" t="s">
        <v>171</v>
      </c>
      <c r="B92" s="11" t="s">
        <v>75</v>
      </c>
      <c r="C92" s="12">
        <v>16001</v>
      </c>
      <c r="D92" s="12">
        <v>353</v>
      </c>
      <c r="E92" s="12">
        <v>0</v>
      </c>
      <c r="F92" s="12">
        <v>353</v>
      </c>
      <c r="G92" s="12">
        <v>0</v>
      </c>
      <c r="H92" s="12">
        <v>1500000</v>
      </c>
      <c r="I92" s="12">
        <v>1500000</v>
      </c>
      <c r="J92" s="13">
        <v>1</v>
      </c>
      <c r="K92" s="11" t="s">
        <v>80</v>
      </c>
    </row>
    <row r="93" spans="1:11" x14ac:dyDescent="0.25">
      <c r="A93" s="11" t="s">
        <v>172</v>
      </c>
      <c r="B93" s="11" t="s">
        <v>77</v>
      </c>
      <c r="C93" s="12">
        <v>12350</v>
      </c>
      <c r="D93" s="12">
        <v>276</v>
      </c>
      <c r="E93" s="12">
        <v>276</v>
      </c>
      <c r="F93" s="12">
        <v>0</v>
      </c>
      <c r="G93" s="12">
        <v>1500000</v>
      </c>
      <c r="H93" s="12">
        <v>0</v>
      </c>
      <c r="I93" s="12">
        <v>1500000</v>
      </c>
      <c r="J93" s="13">
        <v>1</v>
      </c>
      <c r="K93" s="11" t="s">
        <v>80</v>
      </c>
    </row>
    <row r="94" spans="1:11" x14ac:dyDescent="0.25">
      <c r="A94" s="8" t="s">
        <v>173</v>
      </c>
      <c r="B94" s="8" t="s">
        <v>75</v>
      </c>
      <c r="C94" s="9">
        <v>61391</v>
      </c>
      <c r="D94" s="9">
        <v>1343</v>
      </c>
      <c r="E94" s="9">
        <v>0</v>
      </c>
      <c r="F94" s="9">
        <v>1343</v>
      </c>
      <c r="G94" s="9">
        <v>0</v>
      </c>
      <c r="H94" s="9">
        <v>2890000</v>
      </c>
      <c r="I94" s="9">
        <v>2890000</v>
      </c>
      <c r="J94" s="10">
        <v>1</v>
      </c>
      <c r="K94" s="8"/>
    </row>
    <row r="95" spans="1:11" x14ac:dyDescent="0.25">
      <c r="A95" s="8" t="s">
        <v>174</v>
      </c>
      <c r="B95" s="8" t="s">
        <v>77</v>
      </c>
      <c r="C95" s="9">
        <v>22154</v>
      </c>
      <c r="D95" s="9">
        <v>442</v>
      </c>
      <c r="E95" s="9">
        <v>442</v>
      </c>
      <c r="F95" s="9">
        <v>0</v>
      </c>
      <c r="G95" s="9">
        <v>2080000</v>
      </c>
      <c r="H95" s="9">
        <v>0</v>
      </c>
      <c r="I95" s="9">
        <v>2080000</v>
      </c>
      <c r="J95" s="10">
        <v>1</v>
      </c>
      <c r="K95" s="8"/>
    </row>
    <row r="96" spans="1:11" x14ac:dyDescent="0.25">
      <c r="A96" s="11" t="s">
        <v>175</v>
      </c>
      <c r="B96" s="11" t="s">
        <v>75</v>
      </c>
      <c r="C96" s="12">
        <v>14092</v>
      </c>
      <c r="D96" s="12">
        <v>336</v>
      </c>
      <c r="E96" s="12">
        <v>0</v>
      </c>
      <c r="F96" s="12">
        <v>336</v>
      </c>
      <c r="G96" s="12">
        <v>0</v>
      </c>
      <c r="H96" s="12">
        <v>1500000</v>
      </c>
      <c r="I96" s="12">
        <v>1500000</v>
      </c>
      <c r="J96" s="13">
        <v>1</v>
      </c>
      <c r="K96" s="11" t="s">
        <v>80</v>
      </c>
    </row>
    <row r="97" spans="1:11" x14ac:dyDescent="0.25">
      <c r="A97" s="8" t="s">
        <v>176</v>
      </c>
      <c r="B97" s="8" t="s">
        <v>77</v>
      </c>
      <c r="C97" s="9">
        <v>36492</v>
      </c>
      <c r="D97" s="9">
        <v>936</v>
      </c>
      <c r="E97" s="9">
        <v>936</v>
      </c>
      <c r="F97" s="9">
        <v>0</v>
      </c>
      <c r="G97" s="9">
        <v>4410000</v>
      </c>
      <c r="H97" s="9">
        <v>0</v>
      </c>
      <c r="I97" s="9">
        <v>4410000</v>
      </c>
      <c r="J97" s="10">
        <v>1</v>
      </c>
      <c r="K97" s="8"/>
    </row>
    <row r="98" spans="1:11" x14ac:dyDescent="0.25">
      <c r="A98" s="8" t="s">
        <v>177</v>
      </c>
      <c r="B98" s="8" t="s">
        <v>77</v>
      </c>
      <c r="C98" s="9">
        <v>20777</v>
      </c>
      <c r="D98" s="9">
        <v>556</v>
      </c>
      <c r="E98" s="9">
        <v>556</v>
      </c>
      <c r="F98" s="9">
        <v>0</v>
      </c>
      <c r="G98" s="9">
        <v>2620000</v>
      </c>
      <c r="H98" s="9">
        <v>0</v>
      </c>
      <c r="I98" s="9">
        <v>2620000</v>
      </c>
      <c r="J98" s="10">
        <v>1</v>
      </c>
      <c r="K98" s="8"/>
    </row>
    <row r="99" spans="1:11" x14ac:dyDescent="0.25">
      <c r="A99" s="14" t="s">
        <v>178</v>
      </c>
      <c r="B99" s="14" t="s">
        <v>82</v>
      </c>
      <c r="C99" s="15">
        <v>77652</v>
      </c>
      <c r="D99" s="15">
        <v>1436</v>
      </c>
      <c r="E99" s="15">
        <v>1401</v>
      </c>
      <c r="F99" s="15">
        <v>35</v>
      </c>
      <c r="G99" s="15">
        <v>6700000</v>
      </c>
      <c r="H99" s="15">
        <v>0</v>
      </c>
      <c r="I99" s="23">
        <v>6700000</v>
      </c>
      <c r="J99" s="16">
        <v>1</v>
      </c>
      <c r="K99" s="14" t="s">
        <v>89</v>
      </c>
    </row>
    <row r="100" spans="1:11" x14ac:dyDescent="0.25">
      <c r="A100" s="11" t="s">
        <v>179</v>
      </c>
      <c r="B100" s="11" t="s">
        <v>75</v>
      </c>
      <c r="C100" s="12">
        <v>23336</v>
      </c>
      <c r="D100" s="12">
        <v>537</v>
      </c>
      <c r="E100" s="12">
        <v>0</v>
      </c>
      <c r="F100" s="12">
        <v>537</v>
      </c>
      <c r="G100" s="12">
        <v>0</v>
      </c>
      <c r="H100" s="12">
        <v>1500000</v>
      </c>
      <c r="I100" s="12">
        <v>1500000</v>
      </c>
      <c r="J100" s="13">
        <v>1</v>
      </c>
      <c r="K100" s="11" t="s">
        <v>80</v>
      </c>
    </row>
    <row r="101" spans="1:11" x14ac:dyDescent="0.25">
      <c r="A101" s="11" t="s">
        <v>180</v>
      </c>
      <c r="B101" s="11" t="s">
        <v>75</v>
      </c>
      <c r="C101" s="12">
        <v>12057</v>
      </c>
      <c r="D101" s="12">
        <v>239</v>
      </c>
      <c r="E101" s="12">
        <v>0</v>
      </c>
      <c r="F101" s="12">
        <v>239</v>
      </c>
      <c r="G101" s="12">
        <v>0</v>
      </c>
      <c r="H101" s="12">
        <v>1500000</v>
      </c>
      <c r="I101" s="12">
        <v>1500000</v>
      </c>
      <c r="J101" s="13">
        <v>1</v>
      </c>
      <c r="K101" s="11" t="s">
        <v>80</v>
      </c>
    </row>
    <row r="102" spans="1:11" x14ac:dyDescent="0.25">
      <c r="A102" s="8" t="s">
        <v>181</v>
      </c>
      <c r="B102" s="8" t="s">
        <v>75</v>
      </c>
      <c r="C102" s="9">
        <v>48291</v>
      </c>
      <c r="D102" s="9">
        <v>1197</v>
      </c>
      <c r="E102" s="9">
        <v>0</v>
      </c>
      <c r="F102" s="9">
        <v>1197</v>
      </c>
      <c r="G102" s="9">
        <v>0</v>
      </c>
      <c r="H102" s="9">
        <v>2570000</v>
      </c>
      <c r="I102" s="9">
        <v>2570000</v>
      </c>
      <c r="J102" s="10">
        <v>1</v>
      </c>
      <c r="K102" s="8"/>
    </row>
    <row r="103" spans="1:11" x14ac:dyDescent="0.25">
      <c r="A103" s="8" t="s">
        <v>182</v>
      </c>
      <c r="B103" s="8" t="s">
        <v>75</v>
      </c>
      <c r="C103" s="9">
        <v>48857</v>
      </c>
      <c r="D103" s="9">
        <v>1109</v>
      </c>
      <c r="E103" s="9">
        <v>0</v>
      </c>
      <c r="F103" s="9">
        <v>1109</v>
      </c>
      <c r="G103" s="9">
        <v>0</v>
      </c>
      <c r="H103" s="9">
        <v>2380000</v>
      </c>
      <c r="I103" s="9">
        <v>2380000</v>
      </c>
      <c r="J103" s="10">
        <v>1</v>
      </c>
      <c r="K103" s="8"/>
    </row>
    <row r="104" spans="1:11" x14ac:dyDescent="0.25">
      <c r="A104" s="8" t="s">
        <v>183</v>
      </c>
      <c r="B104" s="8" t="s">
        <v>77</v>
      </c>
      <c r="C104" s="9">
        <v>36503</v>
      </c>
      <c r="D104" s="9">
        <v>984</v>
      </c>
      <c r="E104" s="9">
        <v>984</v>
      </c>
      <c r="F104" s="9">
        <v>0</v>
      </c>
      <c r="G104" s="9">
        <v>4640000</v>
      </c>
      <c r="H104" s="9">
        <v>0</v>
      </c>
      <c r="I104" s="9">
        <v>4640000</v>
      </c>
      <c r="J104" s="10">
        <v>1</v>
      </c>
      <c r="K104" s="8"/>
    </row>
    <row r="105" spans="1:11" x14ac:dyDescent="0.25">
      <c r="A105" s="11" t="s">
        <v>184</v>
      </c>
      <c r="B105" s="11" t="s">
        <v>75</v>
      </c>
      <c r="C105" s="12">
        <v>16409</v>
      </c>
      <c r="D105" s="12">
        <v>405</v>
      </c>
      <c r="E105" s="12">
        <v>0</v>
      </c>
      <c r="F105" s="12">
        <v>405</v>
      </c>
      <c r="G105" s="12">
        <v>0</v>
      </c>
      <c r="H105" s="12">
        <v>1500000</v>
      </c>
      <c r="I105" s="12">
        <v>1500000</v>
      </c>
      <c r="J105" s="13">
        <v>1</v>
      </c>
      <c r="K105" s="11" t="s">
        <v>80</v>
      </c>
    </row>
    <row r="106" spans="1:11" x14ac:dyDescent="0.25">
      <c r="A106" s="8" t="s">
        <v>185</v>
      </c>
      <c r="B106" s="8" t="s">
        <v>75</v>
      </c>
      <c r="C106" s="9">
        <v>37433</v>
      </c>
      <c r="D106" s="9">
        <v>827</v>
      </c>
      <c r="E106" s="9">
        <v>0</v>
      </c>
      <c r="F106" s="9">
        <v>827</v>
      </c>
      <c r="G106" s="9">
        <v>0</v>
      </c>
      <c r="H106" s="9">
        <v>1780000</v>
      </c>
      <c r="I106" s="9">
        <v>1780000</v>
      </c>
      <c r="J106" s="10">
        <v>1</v>
      </c>
      <c r="K106" s="8"/>
    </row>
    <row r="107" spans="1:11" x14ac:dyDescent="0.25">
      <c r="A107" s="8" t="s">
        <v>186</v>
      </c>
      <c r="B107" s="8" t="s">
        <v>75</v>
      </c>
      <c r="C107" s="9">
        <v>39084</v>
      </c>
      <c r="D107" s="9">
        <v>838</v>
      </c>
      <c r="E107" s="9">
        <v>0</v>
      </c>
      <c r="F107" s="9">
        <v>838</v>
      </c>
      <c r="G107" s="9">
        <v>0</v>
      </c>
      <c r="H107" s="9">
        <v>1800000</v>
      </c>
      <c r="I107" s="9">
        <v>1800000</v>
      </c>
      <c r="J107" s="10">
        <v>1</v>
      </c>
      <c r="K107" s="8"/>
    </row>
    <row r="108" spans="1:11" x14ac:dyDescent="0.25">
      <c r="A108" s="8" t="s">
        <v>187</v>
      </c>
      <c r="B108" s="8" t="s">
        <v>75</v>
      </c>
      <c r="C108" s="9">
        <v>28947</v>
      </c>
      <c r="D108" s="9">
        <v>833</v>
      </c>
      <c r="E108" s="9">
        <v>0</v>
      </c>
      <c r="F108" s="9">
        <v>833</v>
      </c>
      <c r="G108" s="9">
        <v>0</v>
      </c>
      <c r="H108" s="9">
        <v>1790000</v>
      </c>
      <c r="I108" s="9">
        <v>1790000</v>
      </c>
      <c r="J108" s="10">
        <v>1</v>
      </c>
      <c r="K108" s="8"/>
    </row>
    <row r="109" spans="1:11" x14ac:dyDescent="0.25">
      <c r="A109" s="11" t="s">
        <v>188</v>
      </c>
      <c r="B109" s="11" t="s">
        <v>75</v>
      </c>
      <c r="C109" s="12">
        <v>21924</v>
      </c>
      <c r="D109" s="12">
        <v>433</v>
      </c>
      <c r="E109" s="12">
        <v>0</v>
      </c>
      <c r="F109" s="12">
        <v>433</v>
      </c>
      <c r="G109" s="12">
        <v>0</v>
      </c>
      <c r="H109" s="12">
        <v>1500000</v>
      </c>
      <c r="I109" s="12">
        <v>1500000</v>
      </c>
      <c r="J109" s="13">
        <v>1</v>
      </c>
      <c r="K109" s="11" t="s">
        <v>80</v>
      </c>
    </row>
    <row r="110" spans="1:11" x14ac:dyDescent="0.25">
      <c r="A110" s="8" t="s">
        <v>189</v>
      </c>
      <c r="B110" s="8" t="s">
        <v>75</v>
      </c>
      <c r="C110" s="9">
        <v>56016</v>
      </c>
      <c r="D110" s="9">
        <v>1282</v>
      </c>
      <c r="E110" s="9">
        <v>0</v>
      </c>
      <c r="F110" s="9">
        <v>1282</v>
      </c>
      <c r="G110" s="9">
        <v>0</v>
      </c>
      <c r="H110" s="9">
        <v>2760000</v>
      </c>
      <c r="I110" s="9">
        <v>2760000</v>
      </c>
      <c r="J110" s="10">
        <v>1</v>
      </c>
      <c r="K110" s="8"/>
    </row>
    <row r="111" spans="1:11" x14ac:dyDescent="0.25">
      <c r="A111" s="8" t="s">
        <v>190</v>
      </c>
      <c r="B111" s="8" t="s">
        <v>77</v>
      </c>
      <c r="C111" s="9">
        <v>45119</v>
      </c>
      <c r="D111" s="9">
        <v>1134</v>
      </c>
      <c r="E111" s="9">
        <v>1134</v>
      </c>
      <c r="F111" s="9">
        <v>0</v>
      </c>
      <c r="G111" s="9">
        <v>5350000</v>
      </c>
      <c r="H111" s="9">
        <v>0</v>
      </c>
      <c r="I111" s="9">
        <v>5350000</v>
      </c>
      <c r="J111" s="10">
        <v>1</v>
      </c>
      <c r="K111" s="8"/>
    </row>
    <row r="112" spans="1:11" x14ac:dyDescent="0.25">
      <c r="A112" s="11" t="s">
        <v>191</v>
      </c>
      <c r="B112" s="11" t="s">
        <v>75</v>
      </c>
      <c r="C112" s="12">
        <v>31116</v>
      </c>
      <c r="D112" s="12">
        <v>623</v>
      </c>
      <c r="E112" s="12">
        <v>0</v>
      </c>
      <c r="F112" s="12">
        <v>623</v>
      </c>
      <c r="G112" s="12">
        <v>0</v>
      </c>
      <c r="H112" s="12">
        <v>1500000</v>
      </c>
      <c r="I112" s="12">
        <v>1500000</v>
      </c>
      <c r="J112" s="13">
        <v>1</v>
      </c>
      <c r="K112" s="11" t="s">
        <v>80</v>
      </c>
    </row>
    <row r="113" spans="1:11" x14ac:dyDescent="0.25">
      <c r="A113" s="8" t="s">
        <v>192</v>
      </c>
      <c r="B113" s="8" t="s">
        <v>75</v>
      </c>
      <c r="C113" s="9">
        <v>59329</v>
      </c>
      <c r="D113" s="9">
        <v>1280</v>
      </c>
      <c r="E113" s="9">
        <v>0</v>
      </c>
      <c r="F113" s="9">
        <v>1280</v>
      </c>
      <c r="G113" s="9">
        <v>0</v>
      </c>
      <c r="H113" s="9">
        <v>2750000</v>
      </c>
      <c r="I113" s="9">
        <v>2750000</v>
      </c>
      <c r="J113" s="10">
        <v>1</v>
      </c>
      <c r="K113" s="8"/>
    </row>
    <row r="114" spans="1:11" x14ac:dyDescent="0.25">
      <c r="A114" s="8" t="s">
        <v>193</v>
      </c>
      <c r="B114" s="8" t="s">
        <v>77</v>
      </c>
      <c r="C114" s="9">
        <v>70834</v>
      </c>
      <c r="D114" s="9">
        <v>1415</v>
      </c>
      <c r="E114" s="9">
        <v>1415</v>
      </c>
      <c r="F114" s="9">
        <v>0</v>
      </c>
      <c r="G114" s="9">
        <v>6670000</v>
      </c>
      <c r="H114" s="9">
        <v>0</v>
      </c>
      <c r="I114" s="9">
        <v>6670000</v>
      </c>
      <c r="J114" s="10">
        <v>1</v>
      </c>
      <c r="K114" s="8"/>
    </row>
    <row r="115" spans="1:11" x14ac:dyDescent="0.25">
      <c r="A115" s="8" t="s">
        <v>194</v>
      </c>
      <c r="B115" s="8" t="s">
        <v>75</v>
      </c>
      <c r="C115" s="9">
        <v>71223</v>
      </c>
      <c r="D115" s="9">
        <v>2109</v>
      </c>
      <c r="E115" s="9">
        <v>0</v>
      </c>
      <c r="F115" s="9">
        <v>2109</v>
      </c>
      <c r="G115" s="9">
        <v>0</v>
      </c>
      <c r="H115" s="9">
        <v>4540000</v>
      </c>
      <c r="I115" s="9">
        <v>4540000</v>
      </c>
      <c r="J115" s="10">
        <v>1</v>
      </c>
      <c r="K115" s="8"/>
    </row>
    <row r="116" spans="1:11" x14ac:dyDescent="0.25">
      <c r="A116" s="8" t="s">
        <v>195</v>
      </c>
      <c r="B116" s="8" t="s">
        <v>77</v>
      </c>
      <c r="C116" s="9">
        <v>29957</v>
      </c>
      <c r="D116" s="9">
        <v>645</v>
      </c>
      <c r="E116" s="9">
        <v>645</v>
      </c>
      <c r="F116" s="9">
        <v>0</v>
      </c>
      <c r="G116" s="9">
        <v>3040000</v>
      </c>
      <c r="H116" s="9">
        <v>0</v>
      </c>
      <c r="I116" s="9">
        <v>3040000</v>
      </c>
      <c r="J116" s="10">
        <v>1</v>
      </c>
      <c r="K116" s="8"/>
    </row>
    <row r="117" spans="1:11" x14ac:dyDescent="0.25">
      <c r="A117" s="8" t="s">
        <v>196</v>
      </c>
      <c r="B117" s="8" t="s">
        <v>75</v>
      </c>
      <c r="C117" s="9">
        <v>44297</v>
      </c>
      <c r="D117" s="9">
        <v>1171</v>
      </c>
      <c r="E117" s="9">
        <v>0</v>
      </c>
      <c r="F117" s="9">
        <v>1171</v>
      </c>
      <c r="G117" s="9">
        <v>0</v>
      </c>
      <c r="H117" s="9">
        <v>2520000</v>
      </c>
      <c r="I117" s="9">
        <v>2520000</v>
      </c>
      <c r="J117" s="10">
        <v>1</v>
      </c>
      <c r="K117" s="8"/>
    </row>
    <row r="118" spans="1:11" x14ac:dyDescent="0.25">
      <c r="A118" s="8" t="s">
        <v>197</v>
      </c>
      <c r="B118" s="8" t="s">
        <v>77</v>
      </c>
      <c r="C118" s="9">
        <v>26453</v>
      </c>
      <c r="D118" s="9">
        <v>552</v>
      </c>
      <c r="E118" s="9">
        <v>552</v>
      </c>
      <c r="F118" s="9">
        <v>0</v>
      </c>
      <c r="G118" s="9">
        <v>2600000</v>
      </c>
      <c r="H118" s="9">
        <v>0</v>
      </c>
      <c r="I118" s="9">
        <v>2600000</v>
      </c>
      <c r="J118" s="10">
        <v>1</v>
      </c>
      <c r="K118" s="8"/>
    </row>
    <row r="119" spans="1:11" x14ac:dyDescent="0.25">
      <c r="A119" s="8" t="s">
        <v>198</v>
      </c>
      <c r="B119" s="8" t="s">
        <v>77</v>
      </c>
      <c r="C119" s="9">
        <v>49643</v>
      </c>
      <c r="D119" s="9">
        <v>1154</v>
      </c>
      <c r="E119" s="9">
        <v>1154</v>
      </c>
      <c r="F119" s="9">
        <v>0</v>
      </c>
      <c r="G119" s="9">
        <v>5440000</v>
      </c>
      <c r="H119" s="9">
        <v>0</v>
      </c>
      <c r="I119" s="9">
        <v>5440000</v>
      </c>
      <c r="J119" s="10">
        <v>1</v>
      </c>
      <c r="K119" s="8"/>
    </row>
    <row r="120" spans="1:11" x14ac:dyDescent="0.25">
      <c r="A120" s="8" t="s">
        <v>199</v>
      </c>
      <c r="B120" s="8" t="s">
        <v>75</v>
      </c>
      <c r="C120" s="9">
        <v>38036</v>
      </c>
      <c r="D120" s="9">
        <v>981</v>
      </c>
      <c r="E120" s="9">
        <v>0</v>
      </c>
      <c r="F120" s="9">
        <v>981</v>
      </c>
      <c r="G120" s="9">
        <v>0</v>
      </c>
      <c r="H120" s="9">
        <v>2110000</v>
      </c>
      <c r="I120" s="9">
        <v>2110000</v>
      </c>
      <c r="J120" s="10">
        <v>1</v>
      </c>
      <c r="K120" s="8"/>
    </row>
    <row r="121" spans="1:11" x14ac:dyDescent="0.25">
      <c r="A121" s="8" t="s">
        <v>200</v>
      </c>
      <c r="B121" s="8" t="s">
        <v>75</v>
      </c>
      <c r="C121" s="9">
        <v>49093</v>
      </c>
      <c r="D121" s="9">
        <v>1385</v>
      </c>
      <c r="E121" s="9">
        <v>0</v>
      </c>
      <c r="F121" s="9">
        <v>1385</v>
      </c>
      <c r="G121" s="9">
        <v>0</v>
      </c>
      <c r="H121" s="9">
        <v>2980000</v>
      </c>
      <c r="I121" s="9">
        <v>2980000</v>
      </c>
      <c r="J121" s="10">
        <v>1</v>
      </c>
      <c r="K121" s="8"/>
    </row>
    <row r="122" spans="1:11" x14ac:dyDescent="0.25">
      <c r="A122" s="11" t="s">
        <v>201</v>
      </c>
      <c r="B122" s="11" t="s">
        <v>75</v>
      </c>
      <c r="C122" s="12">
        <v>16320</v>
      </c>
      <c r="D122" s="12">
        <v>352</v>
      </c>
      <c r="E122" s="12">
        <v>0</v>
      </c>
      <c r="F122" s="12">
        <v>352</v>
      </c>
      <c r="G122" s="12">
        <v>0</v>
      </c>
      <c r="H122" s="12">
        <v>1500000</v>
      </c>
      <c r="I122" s="12">
        <v>1500000</v>
      </c>
      <c r="J122" s="13">
        <v>1</v>
      </c>
      <c r="K122" s="11" t="s">
        <v>80</v>
      </c>
    </row>
    <row r="123" spans="1:11" x14ac:dyDescent="0.25">
      <c r="A123" s="8" t="s">
        <v>202</v>
      </c>
      <c r="B123" s="8" t="s">
        <v>77</v>
      </c>
      <c r="C123" s="9">
        <v>51465</v>
      </c>
      <c r="D123" s="9">
        <v>962</v>
      </c>
      <c r="E123" s="9">
        <v>962</v>
      </c>
      <c r="F123" s="9">
        <v>0</v>
      </c>
      <c r="G123" s="9">
        <v>4540000</v>
      </c>
      <c r="H123" s="9">
        <v>0</v>
      </c>
      <c r="I123" s="9">
        <v>4540000</v>
      </c>
      <c r="J123" s="10">
        <v>1</v>
      </c>
      <c r="K123" s="8"/>
    </row>
    <row r="124" spans="1:11" x14ac:dyDescent="0.25">
      <c r="A124" s="8" t="s">
        <v>203</v>
      </c>
      <c r="B124" s="8" t="s">
        <v>75</v>
      </c>
      <c r="C124" s="9">
        <v>41045</v>
      </c>
      <c r="D124" s="9">
        <v>866</v>
      </c>
      <c r="E124" s="9">
        <v>0</v>
      </c>
      <c r="F124" s="9">
        <v>866</v>
      </c>
      <c r="G124" s="9">
        <v>0</v>
      </c>
      <c r="H124" s="9">
        <v>1860000</v>
      </c>
      <c r="I124" s="9">
        <v>1860000</v>
      </c>
      <c r="J124" s="10">
        <v>1</v>
      </c>
      <c r="K124" s="8"/>
    </row>
    <row r="125" spans="1:11" x14ac:dyDescent="0.25">
      <c r="A125" s="8" t="s">
        <v>204</v>
      </c>
      <c r="B125" s="8" t="s">
        <v>75</v>
      </c>
      <c r="C125" s="9">
        <v>88968</v>
      </c>
      <c r="D125" s="9">
        <v>2243</v>
      </c>
      <c r="E125" s="9">
        <v>0</v>
      </c>
      <c r="F125" s="9">
        <v>2243</v>
      </c>
      <c r="G125" s="9">
        <v>0</v>
      </c>
      <c r="H125" s="9">
        <v>4810000</v>
      </c>
      <c r="I125" s="9">
        <v>4810000</v>
      </c>
      <c r="J125" s="10">
        <v>1</v>
      </c>
      <c r="K125" s="8"/>
    </row>
    <row r="126" spans="1:11" x14ac:dyDescent="0.25">
      <c r="A126" s="11" t="s">
        <v>205</v>
      </c>
      <c r="B126" s="11" t="s">
        <v>75</v>
      </c>
      <c r="C126" s="12">
        <v>16309</v>
      </c>
      <c r="D126" s="12">
        <v>412</v>
      </c>
      <c r="E126" s="12">
        <v>0</v>
      </c>
      <c r="F126" s="12">
        <v>412</v>
      </c>
      <c r="G126" s="12">
        <v>0</v>
      </c>
      <c r="H126" s="12">
        <v>1500000</v>
      </c>
      <c r="I126" s="12">
        <v>1500000</v>
      </c>
      <c r="J126" s="13">
        <v>1</v>
      </c>
      <c r="K126" s="11" t="s">
        <v>80</v>
      </c>
    </row>
    <row r="127" spans="1:11" x14ac:dyDescent="0.25">
      <c r="A127" s="11" t="s">
        <v>206</v>
      </c>
      <c r="B127" s="11" t="s">
        <v>77</v>
      </c>
      <c r="C127" s="12">
        <v>15090</v>
      </c>
      <c r="D127" s="12">
        <v>309</v>
      </c>
      <c r="E127" s="12">
        <v>309</v>
      </c>
      <c r="F127" s="12">
        <v>0</v>
      </c>
      <c r="G127" s="12">
        <v>1500000</v>
      </c>
      <c r="H127" s="12">
        <v>0</v>
      </c>
      <c r="I127" s="12">
        <v>1500000</v>
      </c>
      <c r="J127" s="13">
        <v>1</v>
      </c>
      <c r="K127" s="11" t="s">
        <v>80</v>
      </c>
    </row>
    <row r="128" spans="1:11" x14ac:dyDescent="0.25">
      <c r="A128" s="8" t="s">
        <v>207</v>
      </c>
      <c r="B128" s="8" t="s">
        <v>77</v>
      </c>
      <c r="C128" s="9">
        <v>19010</v>
      </c>
      <c r="D128" s="9">
        <v>479</v>
      </c>
      <c r="E128" s="9">
        <v>479</v>
      </c>
      <c r="F128" s="9">
        <v>0</v>
      </c>
      <c r="G128" s="9">
        <v>2260000</v>
      </c>
      <c r="H128" s="9">
        <v>0</v>
      </c>
      <c r="I128" s="9">
        <v>2260000</v>
      </c>
      <c r="J128" s="10">
        <v>1</v>
      </c>
      <c r="K128" s="8"/>
    </row>
    <row r="129" spans="1:11" x14ac:dyDescent="0.25">
      <c r="A129" s="8" t="s">
        <v>208</v>
      </c>
      <c r="B129" s="8" t="s">
        <v>75</v>
      </c>
      <c r="C129" s="9">
        <v>25461</v>
      </c>
      <c r="D129" s="9">
        <v>810</v>
      </c>
      <c r="E129" s="9">
        <v>0</v>
      </c>
      <c r="F129" s="9">
        <v>810</v>
      </c>
      <c r="G129" s="9">
        <v>0</v>
      </c>
      <c r="H129" s="9">
        <v>1740000</v>
      </c>
      <c r="I129" s="9">
        <v>1740000</v>
      </c>
      <c r="J129" s="10">
        <v>1</v>
      </c>
      <c r="K129" s="8"/>
    </row>
    <row r="130" spans="1:11" x14ac:dyDescent="0.25">
      <c r="A130" s="8" t="s">
        <v>209</v>
      </c>
      <c r="B130" s="8" t="s">
        <v>77</v>
      </c>
      <c r="C130" s="9">
        <v>67725</v>
      </c>
      <c r="D130" s="9">
        <v>1460</v>
      </c>
      <c r="E130" s="9">
        <v>1460</v>
      </c>
      <c r="F130" s="9">
        <v>0</v>
      </c>
      <c r="G130" s="9">
        <v>6880000</v>
      </c>
      <c r="H130" s="9">
        <v>0</v>
      </c>
      <c r="I130" s="9">
        <v>6880000</v>
      </c>
      <c r="J130" s="10">
        <v>1</v>
      </c>
      <c r="K130" s="8"/>
    </row>
    <row r="131" spans="1:11" x14ac:dyDescent="0.25">
      <c r="A131" s="8" t="s">
        <v>210</v>
      </c>
      <c r="B131" s="8" t="s">
        <v>77</v>
      </c>
      <c r="C131" s="9">
        <v>21509</v>
      </c>
      <c r="D131" s="9">
        <v>409</v>
      </c>
      <c r="E131" s="9">
        <v>409</v>
      </c>
      <c r="F131" s="9">
        <v>0</v>
      </c>
      <c r="G131" s="9">
        <v>1930000</v>
      </c>
      <c r="H131" s="9">
        <v>0</v>
      </c>
      <c r="I131" s="9">
        <v>1930000</v>
      </c>
      <c r="J131" s="10">
        <v>1</v>
      </c>
      <c r="K131" s="8"/>
    </row>
    <row r="132" spans="1:11" x14ac:dyDescent="0.25">
      <c r="A132" s="11" t="s">
        <v>211</v>
      </c>
      <c r="B132" s="11" t="s">
        <v>75</v>
      </c>
      <c r="C132" s="12">
        <v>16375</v>
      </c>
      <c r="D132" s="12">
        <v>377</v>
      </c>
      <c r="E132" s="12">
        <v>0</v>
      </c>
      <c r="F132" s="12">
        <v>377</v>
      </c>
      <c r="G132" s="12">
        <v>0</v>
      </c>
      <c r="H132" s="12">
        <v>1500000</v>
      </c>
      <c r="I132" s="12">
        <v>1500000</v>
      </c>
      <c r="J132" s="13">
        <v>1</v>
      </c>
      <c r="K132" s="11" t="s">
        <v>80</v>
      </c>
    </row>
    <row r="133" spans="1:11" x14ac:dyDescent="0.25">
      <c r="A133" s="8" t="s">
        <v>212</v>
      </c>
      <c r="B133" s="8" t="s">
        <v>75</v>
      </c>
      <c r="C133" s="9">
        <v>68407</v>
      </c>
      <c r="D133" s="9">
        <v>1763</v>
      </c>
      <c r="E133" s="9">
        <v>0</v>
      </c>
      <c r="F133" s="9">
        <v>1763</v>
      </c>
      <c r="G133" s="9">
        <v>0</v>
      </c>
      <c r="H133" s="9">
        <v>3790000</v>
      </c>
      <c r="I133" s="9">
        <v>3790000</v>
      </c>
      <c r="J133" s="10">
        <v>1</v>
      </c>
      <c r="K133" s="8"/>
    </row>
    <row r="134" spans="1:11" x14ac:dyDescent="0.25">
      <c r="A134" s="8" t="s">
        <v>213</v>
      </c>
      <c r="B134" s="8" t="s">
        <v>77</v>
      </c>
      <c r="C134" s="9">
        <v>38054</v>
      </c>
      <c r="D134" s="9">
        <v>1048</v>
      </c>
      <c r="E134" s="9">
        <v>1048</v>
      </c>
      <c r="F134" s="9">
        <v>0</v>
      </c>
      <c r="G134" s="9">
        <v>4940000</v>
      </c>
      <c r="H134" s="9">
        <v>0</v>
      </c>
      <c r="I134" s="9">
        <v>4940000</v>
      </c>
      <c r="J134" s="10">
        <v>1</v>
      </c>
      <c r="K134" s="8"/>
    </row>
    <row r="135" spans="1:11" x14ac:dyDescent="0.25">
      <c r="A135" s="8" t="s">
        <v>214</v>
      </c>
      <c r="B135" s="8" t="s">
        <v>77</v>
      </c>
      <c r="C135" s="9">
        <v>25095</v>
      </c>
      <c r="D135" s="9">
        <v>483</v>
      </c>
      <c r="E135" s="9">
        <v>483</v>
      </c>
      <c r="F135" s="9">
        <v>0</v>
      </c>
      <c r="G135" s="9">
        <v>2280000</v>
      </c>
      <c r="H135" s="9">
        <v>0</v>
      </c>
      <c r="I135" s="9">
        <v>2280000</v>
      </c>
      <c r="J135" s="10">
        <v>1</v>
      </c>
      <c r="K135" s="8"/>
    </row>
    <row r="136" spans="1:11" x14ac:dyDescent="0.25">
      <c r="A136" s="8" t="s">
        <v>215</v>
      </c>
      <c r="B136" s="8" t="s">
        <v>77</v>
      </c>
      <c r="C136" s="9">
        <v>18228</v>
      </c>
      <c r="D136" s="9">
        <v>465</v>
      </c>
      <c r="E136" s="9">
        <v>465</v>
      </c>
      <c r="F136" s="9">
        <v>0</v>
      </c>
      <c r="G136" s="9">
        <v>2190000</v>
      </c>
      <c r="H136" s="9">
        <v>0</v>
      </c>
      <c r="I136" s="9">
        <v>2190000</v>
      </c>
      <c r="J136" s="10">
        <v>1</v>
      </c>
      <c r="K136" s="8"/>
    </row>
    <row r="137" spans="1:11" x14ac:dyDescent="0.25">
      <c r="A137" s="8" t="s">
        <v>216</v>
      </c>
      <c r="B137" s="8" t="s">
        <v>77</v>
      </c>
      <c r="C137" s="9">
        <v>42643</v>
      </c>
      <c r="D137" s="9">
        <v>1079</v>
      </c>
      <c r="E137" s="9">
        <v>1079</v>
      </c>
      <c r="F137" s="9">
        <v>0</v>
      </c>
      <c r="G137" s="9">
        <v>5090000</v>
      </c>
      <c r="H137" s="9">
        <v>0</v>
      </c>
      <c r="I137" s="9">
        <v>5090000</v>
      </c>
      <c r="J137" s="10">
        <v>1</v>
      </c>
      <c r="K137" s="8"/>
    </row>
    <row r="138" spans="1:11" x14ac:dyDescent="0.25">
      <c r="A138" s="8" t="s">
        <v>217</v>
      </c>
      <c r="B138" s="8" t="s">
        <v>75</v>
      </c>
      <c r="C138" s="9">
        <v>35032</v>
      </c>
      <c r="D138" s="9">
        <v>915</v>
      </c>
      <c r="E138" s="9">
        <v>0</v>
      </c>
      <c r="F138" s="9">
        <v>915</v>
      </c>
      <c r="G138" s="9">
        <v>0</v>
      </c>
      <c r="H138" s="9">
        <v>1970000</v>
      </c>
      <c r="I138" s="9">
        <v>1970000</v>
      </c>
      <c r="J138" s="10">
        <v>1</v>
      </c>
      <c r="K138" s="8"/>
    </row>
    <row r="139" spans="1:11" x14ac:dyDescent="0.25">
      <c r="A139" s="11" t="s">
        <v>218</v>
      </c>
      <c r="B139" s="11" t="s">
        <v>75</v>
      </c>
      <c r="C139" s="12">
        <v>15089</v>
      </c>
      <c r="D139" s="12">
        <v>374</v>
      </c>
      <c r="E139" s="12">
        <v>0</v>
      </c>
      <c r="F139" s="12">
        <v>374</v>
      </c>
      <c r="G139" s="12">
        <v>0</v>
      </c>
      <c r="H139" s="12">
        <v>1500000</v>
      </c>
      <c r="I139" s="12">
        <v>1500000</v>
      </c>
      <c r="J139" s="13">
        <v>1</v>
      </c>
      <c r="K139" s="11" t="s">
        <v>80</v>
      </c>
    </row>
    <row r="140" spans="1:11" x14ac:dyDescent="0.25">
      <c r="A140" s="8" t="s">
        <v>219</v>
      </c>
      <c r="B140" s="8" t="s">
        <v>77</v>
      </c>
      <c r="C140" s="9">
        <v>59503</v>
      </c>
      <c r="D140" s="9">
        <v>1293</v>
      </c>
      <c r="E140" s="9">
        <v>1293</v>
      </c>
      <c r="F140" s="9">
        <v>0</v>
      </c>
      <c r="G140" s="9">
        <v>6100000</v>
      </c>
      <c r="H140" s="9">
        <v>0</v>
      </c>
      <c r="I140" s="9">
        <v>6100000</v>
      </c>
      <c r="J140" s="10">
        <v>1</v>
      </c>
      <c r="K140" s="8"/>
    </row>
    <row r="141" spans="1:11" x14ac:dyDescent="0.25">
      <c r="A141" s="8" t="s">
        <v>220</v>
      </c>
      <c r="B141" s="8" t="s">
        <v>77</v>
      </c>
      <c r="C141" s="9">
        <v>31876</v>
      </c>
      <c r="D141" s="9">
        <v>784</v>
      </c>
      <c r="E141" s="9">
        <v>784</v>
      </c>
      <c r="F141" s="9">
        <v>0</v>
      </c>
      <c r="G141" s="9">
        <v>3700000</v>
      </c>
      <c r="H141" s="9">
        <v>0</v>
      </c>
      <c r="I141" s="9">
        <v>3700000</v>
      </c>
      <c r="J141" s="10">
        <v>1</v>
      </c>
      <c r="K141" s="8"/>
    </row>
    <row r="142" spans="1:11" x14ac:dyDescent="0.25">
      <c r="A142" s="8" t="s">
        <v>221</v>
      </c>
      <c r="B142" s="8" t="s">
        <v>75</v>
      </c>
      <c r="C142" s="9">
        <v>85031</v>
      </c>
      <c r="D142" s="9">
        <v>2110</v>
      </c>
      <c r="E142" s="9">
        <v>0</v>
      </c>
      <c r="F142" s="9">
        <v>2110</v>
      </c>
      <c r="G142" s="9">
        <v>0</v>
      </c>
      <c r="H142" s="9">
        <v>4540000</v>
      </c>
      <c r="I142" s="9">
        <v>4540000</v>
      </c>
      <c r="J142" s="10">
        <v>1</v>
      </c>
      <c r="K142" s="8"/>
    </row>
    <row r="143" spans="1:11" x14ac:dyDescent="0.25">
      <c r="A143" s="8" t="s">
        <v>222</v>
      </c>
      <c r="B143" s="8" t="s">
        <v>75</v>
      </c>
      <c r="C143" s="9">
        <v>48838</v>
      </c>
      <c r="D143" s="9">
        <v>1130</v>
      </c>
      <c r="E143" s="9">
        <v>0</v>
      </c>
      <c r="F143" s="9">
        <v>1130</v>
      </c>
      <c r="G143" s="9">
        <v>0</v>
      </c>
      <c r="H143" s="9">
        <v>2430000</v>
      </c>
      <c r="I143" s="9">
        <v>2430000</v>
      </c>
      <c r="J143" s="10">
        <v>1</v>
      </c>
      <c r="K143" s="8"/>
    </row>
    <row r="144" spans="1:11" x14ac:dyDescent="0.25">
      <c r="A144" s="8" t="s">
        <v>223</v>
      </c>
      <c r="B144" s="8" t="s">
        <v>77</v>
      </c>
      <c r="C144" s="9">
        <v>17820</v>
      </c>
      <c r="D144" s="9">
        <v>436</v>
      </c>
      <c r="E144" s="9">
        <v>436</v>
      </c>
      <c r="F144" s="9">
        <v>0</v>
      </c>
      <c r="G144" s="9">
        <v>2060000</v>
      </c>
      <c r="H144" s="9">
        <v>0</v>
      </c>
      <c r="I144" s="9">
        <v>2060000</v>
      </c>
      <c r="J144" s="10">
        <v>1</v>
      </c>
      <c r="K144" s="8"/>
    </row>
    <row r="145" spans="1:11" x14ac:dyDescent="0.25">
      <c r="A145" s="8" t="s">
        <v>224</v>
      </c>
      <c r="B145" s="8" t="s">
        <v>77</v>
      </c>
      <c r="C145" s="9">
        <v>43758</v>
      </c>
      <c r="D145" s="9">
        <v>982</v>
      </c>
      <c r="E145" s="9">
        <v>982</v>
      </c>
      <c r="F145" s="9">
        <v>0</v>
      </c>
      <c r="G145" s="9">
        <v>4630000</v>
      </c>
      <c r="H145" s="9">
        <v>0</v>
      </c>
      <c r="I145" s="9">
        <v>4630000</v>
      </c>
      <c r="J145" s="10">
        <v>1</v>
      </c>
      <c r="K145" s="8"/>
    </row>
    <row r="146" spans="1:11" x14ac:dyDescent="0.25">
      <c r="A146" s="14" t="s">
        <v>225</v>
      </c>
      <c r="B146" s="14" t="s">
        <v>82</v>
      </c>
      <c r="C146" s="15">
        <v>42361</v>
      </c>
      <c r="D146" s="15">
        <v>954</v>
      </c>
      <c r="E146" s="15">
        <v>932</v>
      </c>
      <c r="F146" s="15">
        <v>22</v>
      </c>
      <c r="G146" s="15">
        <v>4450000</v>
      </c>
      <c r="H146" s="15">
        <v>0</v>
      </c>
      <c r="I146" s="23">
        <v>4450000</v>
      </c>
      <c r="J146" s="16">
        <v>1</v>
      </c>
      <c r="K146" s="14" t="s">
        <v>89</v>
      </c>
    </row>
    <row r="147" spans="1:11" x14ac:dyDescent="0.25">
      <c r="A147" s="11" t="s">
        <v>226</v>
      </c>
      <c r="B147" s="11" t="s">
        <v>75</v>
      </c>
      <c r="C147" s="12">
        <v>24795</v>
      </c>
      <c r="D147" s="12">
        <v>594</v>
      </c>
      <c r="E147" s="12">
        <v>0</v>
      </c>
      <c r="F147" s="12">
        <v>594</v>
      </c>
      <c r="G147" s="12">
        <v>0</v>
      </c>
      <c r="H147" s="12">
        <v>1500000</v>
      </c>
      <c r="I147" s="12">
        <v>1500000</v>
      </c>
      <c r="J147" s="13">
        <v>1</v>
      </c>
      <c r="K147" s="11" t="s">
        <v>80</v>
      </c>
    </row>
    <row r="148" spans="1:11" x14ac:dyDescent="0.25">
      <c r="A148" s="8" t="s">
        <v>227</v>
      </c>
      <c r="B148" s="8" t="s">
        <v>77</v>
      </c>
      <c r="C148" s="9">
        <v>75238</v>
      </c>
      <c r="D148" s="9">
        <v>2026</v>
      </c>
      <c r="E148" s="9">
        <v>2026</v>
      </c>
      <c r="F148" s="9">
        <v>0</v>
      </c>
      <c r="G148" s="9">
        <v>9570000</v>
      </c>
      <c r="H148" s="9">
        <v>0</v>
      </c>
      <c r="I148" s="9">
        <v>9570000</v>
      </c>
      <c r="J148" s="10">
        <v>1</v>
      </c>
      <c r="K148" s="8"/>
    </row>
    <row r="149" spans="1:11" x14ac:dyDescent="0.25">
      <c r="A149" s="11" t="s">
        <v>228</v>
      </c>
      <c r="B149" s="11" t="s">
        <v>75</v>
      </c>
      <c r="C149" s="12">
        <v>22302</v>
      </c>
      <c r="D149" s="12">
        <v>330</v>
      </c>
      <c r="E149" s="12">
        <v>0</v>
      </c>
      <c r="F149" s="12">
        <v>330</v>
      </c>
      <c r="G149" s="12">
        <v>0</v>
      </c>
      <c r="H149" s="12">
        <v>1500000</v>
      </c>
      <c r="I149" s="12">
        <v>1500000</v>
      </c>
      <c r="J149" s="13">
        <v>1</v>
      </c>
      <c r="K149" s="11" t="s">
        <v>80</v>
      </c>
    </row>
    <row r="150" spans="1:11" x14ac:dyDescent="0.25">
      <c r="A150" s="8" t="s">
        <v>229</v>
      </c>
      <c r="B150" s="8" t="s">
        <v>77</v>
      </c>
      <c r="C150" s="9">
        <v>40464</v>
      </c>
      <c r="D150" s="9">
        <v>935</v>
      </c>
      <c r="E150" s="9">
        <v>935</v>
      </c>
      <c r="F150" s="9">
        <v>0</v>
      </c>
      <c r="G150" s="9">
        <v>4410000</v>
      </c>
      <c r="H150" s="9">
        <v>0</v>
      </c>
      <c r="I150" s="9">
        <v>4410000</v>
      </c>
      <c r="J150" s="10">
        <v>1</v>
      </c>
      <c r="K150" s="8"/>
    </row>
    <row r="151" spans="1:11" x14ac:dyDescent="0.25">
      <c r="A151" s="8" t="s">
        <v>230</v>
      </c>
      <c r="B151" s="8" t="s">
        <v>77</v>
      </c>
      <c r="C151" s="9">
        <v>37743</v>
      </c>
      <c r="D151" s="9">
        <v>986</v>
      </c>
      <c r="E151" s="9">
        <v>986</v>
      </c>
      <c r="F151" s="9">
        <v>0</v>
      </c>
      <c r="G151" s="9">
        <v>4650000</v>
      </c>
      <c r="H151" s="9">
        <v>0</v>
      </c>
      <c r="I151" s="9">
        <v>4650000</v>
      </c>
      <c r="J151" s="10">
        <v>1</v>
      </c>
      <c r="K151" s="8"/>
    </row>
    <row r="152" spans="1:11" x14ac:dyDescent="0.25">
      <c r="A152" s="11" t="s">
        <v>231</v>
      </c>
      <c r="B152" s="11" t="s">
        <v>75</v>
      </c>
      <c r="C152" s="12">
        <v>18063</v>
      </c>
      <c r="D152" s="12">
        <v>379</v>
      </c>
      <c r="E152" s="12">
        <v>0</v>
      </c>
      <c r="F152" s="12">
        <v>379</v>
      </c>
      <c r="G152" s="12">
        <v>0</v>
      </c>
      <c r="H152" s="12">
        <v>1500000</v>
      </c>
      <c r="I152" s="12">
        <v>1500000</v>
      </c>
      <c r="J152" s="13">
        <v>1</v>
      </c>
      <c r="K152" s="11" t="s">
        <v>80</v>
      </c>
    </row>
    <row r="153" spans="1:11" x14ac:dyDescent="0.25">
      <c r="A153" s="8" t="s">
        <v>232</v>
      </c>
      <c r="B153" s="8" t="s">
        <v>77</v>
      </c>
      <c r="C153" s="9">
        <v>30150</v>
      </c>
      <c r="D153" s="9">
        <v>735</v>
      </c>
      <c r="E153" s="9">
        <v>735</v>
      </c>
      <c r="F153" s="9">
        <v>0</v>
      </c>
      <c r="G153" s="9">
        <v>3470000</v>
      </c>
      <c r="H153" s="9">
        <v>0</v>
      </c>
      <c r="I153" s="9">
        <v>3470000</v>
      </c>
      <c r="J153" s="10">
        <v>1</v>
      </c>
      <c r="K153" s="8"/>
    </row>
    <row r="154" spans="1:11" x14ac:dyDescent="0.25">
      <c r="A154" s="8" t="s">
        <v>233</v>
      </c>
      <c r="B154" s="8" t="s">
        <v>75</v>
      </c>
      <c r="C154" s="9">
        <v>42638</v>
      </c>
      <c r="D154" s="9">
        <v>1019</v>
      </c>
      <c r="E154" s="9">
        <v>0</v>
      </c>
      <c r="F154" s="9">
        <v>1019</v>
      </c>
      <c r="G154" s="9">
        <v>0</v>
      </c>
      <c r="H154" s="9">
        <v>2190000</v>
      </c>
      <c r="I154" s="9">
        <v>2190000</v>
      </c>
      <c r="J154" s="10">
        <v>1</v>
      </c>
      <c r="K154" s="8"/>
    </row>
    <row r="155" spans="1:11" x14ac:dyDescent="0.25">
      <c r="A155" s="11" t="s">
        <v>234</v>
      </c>
      <c r="B155" s="11" t="s">
        <v>75</v>
      </c>
      <c r="C155" s="12">
        <v>22013</v>
      </c>
      <c r="D155" s="12">
        <v>435</v>
      </c>
      <c r="E155" s="12">
        <v>0</v>
      </c>
      <c r="F155" s="12">
        <v>435</v>
      </c>
      <c r="G155" s="12">
        <v>0</v>
      </c>
      <c r="H155" s="12">
        <v>1500000</v>
      </c>
      <c r="I155" s="12">
        <v>1500000</v>
      </c>
      <c r="J155" s="13">
        <v>1</v>
      </c>
      <c r="K155" s="11" t="s">
        <v>80</v>
      </c>
    </row>
    <row r="156" spans="1:11" x14ac:dyDescent="0.25">
      <c r="A156" s="11" t="s">
        <v>235</v>
      </c>
      <c r="B156" s="11" t="s">
        <v>77</v>
      </c>
      <c r="C156" s="12">
        <v>15422</v>
      </c>
      <c r="D156" s="12">
        <v>293</v>
      </c>
      <c r="E156" s="12">
        <v>293</v>
      </c>
      <c r="F156" s="12">
        <v>0</v>
      </c>
      <c r="G156" s="12">
        <v>1500000</v>
      </c>
      <c r="H156" s="12">
        <v>0</v>
      </c>
      <c r="I156" s="12">
        <v>1500000</v>
      </c>
      <c r="J156" s="13">
        <v>1</v>
      </c>
      <c r="K156" s="11" t="s">
        <v>80</v>
      </c>
    </row>
    <row r="157" spans="1:11" x14ac:dyDescent="0.25">
      <c r="A157" s="14" t="s">
        <v>236</v>
      </c>
      <c r="B157" s="14" t="s">
        <v>82</v>
      </c>
      <c r="C157" s="15">
        <v>18059</v>
      </c>
      <c r="D157" s="15">
        <v>347</v>
      </c>
      <c r="E157" s="15">
        <v>27</v>
      </c>
      <c r="F157" s="15">
        <v>320</v>
      </c>
      <c r="G157" s="15">
        <v>0</v>
      </c>
      <c r="H157" s="15">
        <v>1500000</v>
      </c>
      <c r="I157" s="23">
        <v>1500000</v>
      </c>
      <c r="J157" s="16">
        <v>1</v>
      </c>
      <c r="K157" s="14" t="s">
        <v>237</v>
      </c>
    </row>
    <row r="158" spans="1:11" x14ac:dyDescent="0.25">
      <c r="A158" s="11" t="s">
        <v>238</v>
      </c>
      <c r="B158" s="11" t="s">
        <v>75</v>
      </c>
      <c r="C158" s="12">
        <v>13066</v>
      </c>
      <c r="D158" s="12">
        <v>230</v>
      </c>
      <c r="E158" s="12">
        <v>0</v>
      </c>
      <c r="F158" s="12">
        <v>230</v>
      </c>
      <c r="G158" s="12">
        <v>0</v>
      </c>
      <c r="H158" s="12">
        <v>1500000</v>
      </c>
      <c r="I158" s="12">
        <v>1500000</v>
      </c>
      <c r="J158" s="13">
        <v>1</v>
      </c>
      <c r="K158" s="11" t="s">
        <v>80</v>
      </c>
    </row>
    <row r="159" spans="1:11" x14ac:dyDescent="0.25">
      <c r="A159" s="8" t="s">
        <v>239</v>
      </c>
      <c r="B159" s="8" t="s">
        <v>75</v>
      </c>
      <c r="C159" s="9">
        <v>24912</v>
      </c>
      <c r="D159" s="9">
        <v>700</v>
      </c>
      <c r="E159" s="9">
        <v>0</v>
      </c>
      <c r="F159" s="9">
        <v>700</v>
      </c>
      <c r="G159" s="9">
        <v>0</v>
      </c>
      <c r="H159" s="9">
        <v>1510000</v>
      </c>
      <c r="I159" s="9">
        <v>1510000</v>
      </c>
      <c r="J159" s="10">
        <v>1</v>
      </c>
      <c r="K159" s="8"/>
    </row>
    <row r="160" spans="1:11" x14ac:dyDescent="0.25">
      <c r="A160" s="8" t="s">
        <v>240</v>
      </c>
      <c r="B160" s="8" t="s">
        <v>77</v>
      </c>
      <c r="C160" s="9">
        <v>52616</v>
      </c>
      <c r="D160" s="9">
        <v>1213</v>
      </c>
      <c r="E160" s="9">
        <v>1213</v>
      </c>
      <c r="F160" s="9">
        <v>0</v>
      </c>
      <c r="G160" s="9">
        <v>5720000</v>
      </c>
      <c r="H160" s="9">
        <v>0</v>
      </c>
      <c r="I160" s="9">
        <v>5720000</v>
      </c>
      <c r="J160" s="10">
        <v>1</v>
      </c>
      <c r="K160" s="8"/>
    </row>
    <row r="161" spans="1:11" x14ac:dyDescent="0.25">
      <c r="A161" s="11" t="s">
        <v>241</v>
      </c>
      <c r="B161" s="11" t="s">
        <v>75</v>
      </c>
      <c r="C161" s="12">
        <v>16273</v>
      </c>
      <c r="D161" s="12">
        <v>319</v>
      </c>
      <c r="E161" s="12">
        <v>0</v>
      </c>
      <c r="F161" s="12">
        <v>319</v>
      </c>
      <c r="G161" s="12">
        <v>0</v>
      </c>
      <c r="H161" s="12">
        <v>1500000</v>
      </c>
      <c r="I161" s="12">
        <v>1500000</v>
      </c>
      <c r="J161" s="13">
        <v>1</v>
      </c>
      <c r="K161" s="11" t="s">
        <v>80</v>
      </c>
    </row>
    <row r="162" spans="1:11" x14ac:dyDescent="0.25">
      <c r="A162" s="14" t="s">
        <v>242</v>
      </c>
      <c r="B162" s="14" t="s">
        <v>82</v>
      </c>
      <c r="C162" s="15">
        <v>44472</v>
      </c>
      <c r="D162" s="15">
        <v>1081</v>
      </c>
      <c r="E162" s="15">
        <v>555</v>
      </c>
      <c r="F162" s="15">
        <v>526</v>
      </c>
      <c r="G162" s="15">
        <f>I162-H162</f>
        <v>2430000</v>
      </c>
      <c r="H162" s="15">
        <v>1500000</v>
      </c>
      <c r="I162" s="23">
        <v>3930000</v>
      </c>
      <c r="J162" s="16">
        <v>2</v>
      </c>
      <c r="K162" s="14" t="s">
        <v>281</v>
      </c>
    </row>
    <row r="163" spans="1:11" x14ac:dyDescent="0.25">
      <c r="A163" s="8" t="s">
        <v>243</v>
      </c>
      <c r="B163" s="8" t="s">
        <v>77</v>
      </c>
      <c r="C163" s="9">
        <v>29765</v>
      </c>
      <c r="D163" s="9">
        <v>775</v>
      </c>
      <c r="E163" s="9">
        <v>775</v>
      </c>
      <c r="F163" s="9">
        <v>0</v>
      </c>
      <c r="G163" s="9">
        <v>3650000</v>
      </c>
      <c r="H163" s="9">
        <v>0</v>
      </c>
      <c r="I163" s="9">
        <v>3650000</v>
      </c>
      <c r="J163" s="10">
        <v>1</v>
      </c>
      <c r="K163" s="8"/>
    </row>
    <row r="164" spans="1:11" x14ac:dyDescent="0.25">
      <c r="A164" s="11" t="s">
        <v>244</v>
      </c>
      <c r="B164" s="11" t="s">
        <v>75</v>
      </c>
      <c r="C164" s="12">
        <v>23415</v>
      </c>
      <c r="D164" s="12">
        <v>474</v>
      </c>
      <c r="E164" s="12">
        <v>0</v>
      </c>
      <c r="F164" s="12">
        <v>474</v>
      </c>
      <c r="G164" s="12">
        <v>0</v>
      </c>
      <c r="H164" s="12">
        <v>1500000</v>
      </c>
      <c r="I164" s="12">
        <v>1500000</v>
      </c>
      <c r="J164" s="13">
        <v>1</v>
      </c>
      <c r="K164" s="11" t="s">
        <v>80</v>
      </c>
    </row>
    <row r="165" spans="1:11" x14ac:dyDescent="0.25">
      <c r="A165" s="11" t="s">
        <v>245</v>
      </c>
      <c r="B165" s="11" t="s">
        <v>75</v>
      </c>
      <c r="C165" s="12">
        <v>12364</v>
      </c>
      <c r="D165" s="12">
        <v>312</v>
      </c>
      <c r="E165" s="12">
        <v>0</v>
      </c>
      <c r="F165" s="12">
        <v>312</v>
      </c>
      <c r="G165" s="12">
        <v>0</v>
      </c>
      <c r="H165" s="12">
        <v>1500000</v>
      </c>
      <c r="I165" s="12">
        <v>1500000</v>
      </c>
      <c r="J165" s="13">
        <v>1</v>
      </c>
      <c r="K165" s="11" t="s">
        <v>80</v>
      </c>
    </row>
    <row r="166" spans="1:11" x14ac:dyDescent="0.25">
      <c r="A166" s="8" t="s">
        <v>246</v>
      </c>
      <c r="B166" s="8" t="s">
        <v>75</v>
      </c>
      <c r="C166" s="9">
        <v>79991</v>
      </c>
      <c r="D166" s="9">
        <v>1869</v>
      </c>
      <c r="E166" s="9">
        <v>0</v>
      </c>
      <c r="F166" s="9">
        <v>1869</v>
      </c>
      <c r="G166" s="9">
        <v>0</v>
      </c>
      <c r="H166" s="9">
        <v>4020000</v>
      </c>
      <c r="I166" s="9">
        <v>4020000</v>
      </c>
      <c r="J166" s="10">
        <v>1</v>
      </c>
      <c r="K166" s="8"/>
    </row>
    <row r="167" spans="1:11" x14ac:dyDescent="0.25">
      <c r="A167" s="8" t="s">
        <v>247</v>
      </c>
      <c r="B167" s="8" t="s">
        <v>77</v>
      </c>
      <c r="C167" s="9">
        <v>21922</v>
      </c>
      <c r="D167" s="9">
        <v>519</v>
      </c>
      <c r="E167" s="9">
        <v>519</v>
      </c>
      <c r="F167" s="9">
        <v>0</v>
      </c>
      <c r="G167" s="9">
        <v>2450000</v>
      </c>
      <c r="H167" s="9">
        <v>0</v>
      </c>
      <c r="I167" s="9">
        <v>2450000</v>
      </c>
      <c r="J167" s="10">
        <v>1</v>
      </c>
      <c r="K167" s="8"/>
    </row>
    <row r="168" spans="1:11" x14ac:dyDescent="0.25">
      <c r="A168" s="8" t="s">
        <v>248</v>
      </c>
      <c r="B168" s="8" t="s">
        <v>75</v>
      </c>
      <c r="C168" s="9">
        <v>98422</v>
      </c>
      <c r="D168" s="9">
        <v>2134</v>
      </c>
      <c r="E168" s="9">
        <v>0</v>
      </c>
      <c r="F168" s="9">
        <v>2134</v>
      </c>
      <c r="G168" s="9">
        <v>0</v>
      </c>
      <c r="H168" s="9">
        <v>4590000</v>
      </c>
      <c r="I168" s="9">
        <v>4590000</v>
      </c>
      <c r="J168" s="10">
        <v>1</v>
      </c>
      <c r="K168" s="8"/>
    </row>
    <row r="169" spans="1:11" x14ac:dyDescent="0.25">
      <c r="A169" s="8" t="s">
        <v>249</v>
      </c>
      <c r="B169" s="8" t="s">
        <v>75</v>
      </c>
      <c r="C169" s="9">
        <v>56494</v>
      </c>
      <c r="D169" s="9">
        <v>1218</v>
      </c>
      <c r="E169" s="9">
        <v>0</v>
      </c>
      <c r="F169" s="9">
        <v>1218</v>
      </c>
      <c r="G169" s="9">
        <v>0</v>
      </c>
      <c r="H169" s="9">
        <v>2620000</v>
      </c>
      <c r="I169" s="9">
        <v>2620000</v>
      </c>
      <c r="J169" s="10">
        <v>1</v>
      </c>
      <c r="K169" s="8"/>
    </row>
    <row r="170" spans="1:11" x14ac:dyDescent="0.25">
      <c r="A170" s="8" t="s">
        <v>250</v>
      </c>
      <c r="B170" s="8" t="s">
        <v>77</v>
      </c>
      <c r="C170" s="9">
        <v>41903</v>
      </c>
      <c r="D170" s="9">
        <v>833</v>
      </c>
      <c r="E170" s="9">
        <v>833</v>
      </c>
      <c r="F170" s="9">
        <v>0</v>
      </c>
      <c r="G170" s="9">
        <v>3930000</v>
      </c>
      <c r="H170" s="9">
        <v>0</v>
      </c>
      <c r="I170" s="9">
        <v>3930000</v>
      </c>
      <c r="J170" s="10">
        <v>1</v>
      </c>
      <c r="K170" s="8"/>
    </row>
    <row r="171" spans="1:11" x14ac:dyDescent="0.25">
      <c r="A171" s="8" t="s">
        <v>251</v>
      </c>
      <c r="B171" s="8" t="s">
        <v>75</v>
      </c>
      <c r="C171" s="9">
        <v>49512</v>
      </c>
      <c r="D171" s="9">
        <v>1059</v>
      </c>
      <c r="E171" s="9">
        <v>0</v>
      </c>
      <c r="F171" s="9">
        <v>1059</v>
      </c>
      <c r="G171" s="9">
        <v>0</v>
      </c>
      <c r="H171" s="9">
        <v>2280000</v>
      </c>
      <c r="I171" s="9">
        <v>2280000</v>
      </c>
      <c r="J171" s="10">
        <v>1</v>
      </c>
      <c r="K171" s="8"/>
    </row>
    <row r="172" spans="1:11" x14ac:dyDescent="0.25">
      <c r="A172" s="8" t="s">
        <v>252</v>
      </c>
      <c r="B172" s="8" t="s">
        <v>77</v>
      </c>
      <c r="C172" s="9">
        <v>38955</v>
      </c>
      <c r="D172" s="9">
        <v>941</v>
      </c>
      <c r="E172" s="9">
        <v>941</v>
      </c>
      <c r="F172" s="9">
        <v>0</v>
      </c>
      <c r="G172" s="9">
        <v>4440000</v>
      </c>
      <c r="H172" s="9">
        <v>0</v>
      </c>
      <c r="I172" s="9">
        <v>4440000</v>
      </c>
      <c r="J172" s="10">
        <v>1</v>
      </c>
      <c r="K172" s="8"/>
    </row>
    <row r="173" spans="1:11" x14ac:dyDescent="0.25">
      <c r="A173" s="8" t="s">
        <v>253</v>
      </c>
      <c r="B173" s="8" t="s">
        <v>77</v>
      </c>
      <c r="C173" s="9">
        <v>25485</v>
      </c>
      <c r="D173" s="9">
        <v>547</v>
      </c>
      <c r="E173" s="9">
        <v>547</v>
      </c>
      <c r="F173" s="9">
        <v>0</v>
      </c>
      <c r="G173" s="9">
        <v>2580000</v>
      </c>
      <c r="H173" s="9">
        <v>0</v>
      </c>
      <c r="I173" s="9">
        <v>2580000</v>
      </c>
      <c r="J173" s="10">
        <v>1</v>
      </c>
      <c r="K173" s="8"/>
    </row>
    <row r="174" spans="1:11" x14ac:dyDescent="0.25">
      <c r="A174" s="8" t="s">
        <v>254</v>
      </c>
      <c r="B174" s="8" t="s">
        <v>77</v>
      </c>
      <c r="C174" s="9">
        <v>15861</v>
      </c>
      <c r="D174" s="9">
        <v>351</v>
      </c>
      <c r="E174" s="9">
        <v>351</v>
      </c>
      <c r="F174" s="9">
        <v>0</v>
      </c>
      <c r="G174" s="9">
        <v>1650000</v>
      </c>
      <c r="H174" s="9">
        <v>0</v>
      </c>
      <c r="I174" s="9">
        <v>1650000</v>
      </c>
      <c r="J174" s="10">
        <v>1</v>
      </c>
      <c r="K174" s="8"/>
    </row>
    <row r="175" spans="1:11" x14ac:dyDescent="0.25">
      <c r="A175" s="8" t="s">
        <v>255</v>
      </c>
      <c r="B175" s="8" t="s">
        <v>77</v>
      </c>
      <c r="C175" s="9">
        <v>75817</v>
      </c>
      <c r="D175" s="9">
        <v>1559</v>
      </c>
      <c r="E175" s="9">
        <v>1559</v>
      </c>
      <c r="F175" s="9">
        <v>0</v>
      </c>
      <c r="G175" s="9">
        <v>7350000</v>
      </c>
      <c r="H175" s="9">
        <v>0</v>
      </c>
      <c r="I175" s="9">
        <v>7350000</v>
      </c>
      <c r="J175" s="10">
        <v>1</v>
      </c>
      <c r="K175" s="8"/>
    </row>
    <row r="176" spans="1:11" x14ac:dyDescent="0.25">
      <c r="A176" s="8" t="s">
        <v>256</v>
      </c>
      <c r="B176" s="8" t="s">
        <v>77</v>
      </c>
      <c r="C176" s="9">
        <v>36789</v>
      </c>
      <c r="D176" s="9">
        <v>824</v>
      </c>
      <c r="E176" s="9">
        <v>824</v>
      </c>
      <c r="F176" s="9">
        <v>0</v>
      </c>
      <c r="G176" s="9">
        <v>3880000</v>
      </c>
      <c r="H176" s="9">
        <v>0</v>
      </c>
      <c r="I176" s="9">
        <v>3880000</v>
      </c>
      <c r="J176" s="10">
        <v>1</v>
      </c>
      <c r="K176" s="8"/>
    </row>
    <row r="177" spans="1:11" x14ac:dyDescent="0.25">
      <c r="A177" s="11" t="s">
        <v>257</v>
      </c>
      <c r="B177" s="11" t="s">
        <v>75</v>
      </c>
      <c r="C177" s="12">
        <v>18771</v>
      </c>
      <c r="D177" s="12">
        <v>428</v>
      </c>
      <c r="E177" s="12">
        <v>0</v>
      </c>
      <c r="F177" s="12">
        <v>428</v>
      </c>
      <c r="G177" s="12">
        <v>0</v>
      </c>
      <c r="H177" s="12">
        <v>1500000</v>
      </c>
      <c r="I177" s="12">
        <v>1500000</v>
      </c>
      <c r="J177" s="13">
        <v>1</v>
      </c>
      <c r="K177" s="11" t="s">
        <v>80</v>
      </c>
    </row>
    <row r="178" spans="1:11" x14ac:dyDescent="0.25">
      <c r="A178" s="8" t="s">
        <v>258</v>
      </c>
      <c r="B178" s="8" t="s">
        <v>77</v>
      </c>
      <c r="C178" s="9">
        <v>28139</v>
      </c>
      <c r="D178" s="9">
        <v>635</v>
      </c>
      <c r="E178" s="9">
        <v>635</v>
      </c>
      <c r="F178" s="9">
        <v>0</v>
      </c>
      <c r="G178" s="9">
        <v>2990000</v>
      </c>
      <c r="H178" s="9">
        <v>0</v>
      </c>
      <c r="I178" s="9">
        <v>2990000</v>
      </c>
      <c r="J178" s="10">
        <v>1</v>
      </c>
      <c r="K178" s="8"/>
    </row>
    <row r="179" spans="1:11" x14ac:dyDescent="0.25">
      <c r="A179" s="11" t="s">
        <v>259</v>
      </c>
      <c r="B179" s="11" t="s">
        <v>77</v>
      </c>
      <c r="C179" s="12">
        <v>15205</v>
      </c>
      <c r="D179" s="12">
        <v>297</v>
      </c>
      <c r="E179" s="12">
        <v>297</v>
      </c>
      <c r="F179" s="12">
        <v>0</v>
      </c>
      <c r="G179" s="12">
        <v>1500000</v>
      </c>
      <c r="H179" s="12">
        <v>0</v>
      </c>
      <c r="I179" s="12">
        <v>1500000</v>
      </c>
      <c r="J179" s="13">
        <v>1</v>
      </c>
      <c r="K179" s="11" t="s">
        <v>80</v>
      </c>
    </row>
    <row r="180" spans="1:11" x14ac:dyDescent="0.25">
      <c r="A180" s="11" t="s">
        <v>260</v>
      </c>
      <c r="B180" s="11" t="s">
        <v>75</v>
      </c>
      <c r="C180" s="12">
        <v>29754</v>
      </c>
      <c r="D180" s="12">
        <v>612</v>
      </c>
      <c r="E180" s="12">
        <v>0</v>
      </c>
      <c r="F180" s="12">
        <v>612</v>
      </c>
      <c r="G180" s="12">
        <v>0</v>
      </c>
      <c r="H180" s="12">
        <v>1500000</v>
      </c>
      <c r="I180" s="12">
        <v>1500000</v>
      </c>
      <c r="J180" s="13">
        <v>1</v>
      </c>
      <c r="K180" s="11" t="s">
        <v>80</v>
      </c>
    </row>
    <row r="181" spans="1:11" x14ac:dyDescent="0.25">
      <c r="A181" s="11" t="s">
        <v>261</v>
      </c>
      <c r="B181" s="11" t="s">
        <v>75</v>
      </c>
      <c r="C181" s="12">
        <v>23928</v>
      </c>
      <c r="D181" s="12">
        <v>492</v>
      </c>
      <c r="E181" s="12">
        <v>0</v>
      </c>
      <c r="F181" s="12">
        <v>492</v>
      </c>
      <c r="G181" s="12">
        <v>0</v>
      </c>
      <c r="H181" s="12">
        <v>1500000</v>
      </c>
      <c r="I181" s="12">
        <v>1500000</v>
      </c>
      <c r="J181" s="13">
        <v>1</v>
      </c>
      <c r="K181" s="11" t="s">
        <v>80</v>
      </c>
    </row>
    <row r="182" spans="1:11" x14ac:dyDescent="0.25">
      <c r="A182" s="5" t="s">
        <v>262</v>
      </c>
      <c r="C182" s="17">
        <f t="shared" ref="C182:J182" si="0">SUM(C2:C181)</f>
        <v>6583563</v>
      </c>
      <c r="D182" s="17">
        <f t="shared" si="0"/>
        <v>151132</v>
      </c>
      <c r="E182" s="17">
        <f t="shared" si="0"/>
        <v>73080</v>
      </c>
      <c r="F182" s="17">
        <f t="shared" si="0"/>
        <v>78052</v>
      </c>
      <c r="G182" s="17">
        <f t="shared" si="0"/>
        <v>345000000</v>
      </c>
      <c r="H182" s="17">
        <f t="shared" si="0"/>
        <v>195000000</v>
      </c>
      <c r="I182" s="17">
        <f t="shared" si="0"/>
        <v>540000000</v>
      </c>
      <c r="J182" s="18">
        <f t="shared" si="0"/>
        <v>182</v>
      </c>
    </row>
  </sheetData>
  <pageMargins left="0.75" right="0.75" top="1" bottom="1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86B12-E856-4801-A337-CE80E9C6DE57}">
  <dimension ref="A1:P183"/>
  <sheetViews>
    <sheetView tabSelected="1" zoomScaleNormal="100" workbookViewId="0">
      <selection activeCell="M13" sqref="M13"/>
    </sheetView>
  </sheetViews>
  <sheetFormatPr defaultRowHeight="15" x14ac:dyDescent="0.25"/>
  <cols>
    <col min="1" max="1" width="35.140625" customWidth="1"/>
    <col min="3" max="3" width="8.7109375" customWidth="1"/>
    <col min="7" max="7" width="13.42578125" customWidth="1"/>
    <col min="8" max="8" width="11.5703125" customWidth="1"/>
    <col min="9" max="9" width="13" customWidth="1"/>
    <col min="10" max="10" width="7.140625" customWidth="1"/>
    <col min="11" max="11" width="6.7109375" customWidth="1"/>
    <col min="12" max="12" width="9" customWidth="1"/>
    <col min="13" max="13" width="7.5703125" customWidth="1"/>
    <col min="14" max="14" width="5.85546875" customWidth="1"/>
    <col min="16" max="16" width="10.42578125" customWidth="1"/>
  </cols>
  <sheetData>
    <row r="1" spans="1:16" ht="30" customHeight="1" x14ac:dyDescent="0.25">
      <c r="A1" s="51"/>
      <c r="B1" s="52"/>
      <c r="C1" s="52"/>
      <c r="D1" s="52"/>
      <c r="E1" s="52"/>
      <c r="F1" s="52"/>
      <c r="G1" s="52"/>
      <c r="H1" s="52"/>
      <c r="I1" s="52"/>
      <c r="J1" s="79" t="s">
        <v>299</v>
      </c>
      <c r="K1" s="80"/>
      <c r="L1" s="81"/>
      <c r="M1" s="82" t="s">
        <v>300</v>
      </c>
      <c r="N1" s="83"/>
      <c r="O1" s="83"/>
      <c r="P1" s="53"/>
    </row>
    <row r="2" spans="1:16" ht="25.5" x14ac:dyDescent="0.25">
      <c r="A2" s="54" t="s">
        <v>64</v>
      </c>
      <c r="B2" s="46" t="s">
        <v>65</v>
      </c>
      <c r="C2" s="46" t="s">
        <v>66</v>
      </c>
      <c r="D2" s="46" t="s">
        <v>67</v>
      </c>
      <c r="E2" s="46" t="s">
        <v>68</v>
      </c>
      <c r="F2" s="46" t="s">
        <v>69</v>
      </c>
      <c r="G2" s="46" t="s">
        <v>70</v>
      </c>
      <c r="H2" s="46" t="s">
        <v>71</v>
      </c>
      <c r="I2" s="46" t="s">
        <v>72</v>
      </c>
      <c r="J2" s="46" t="s">
        <v>77</v>
      </c>
      <c r="K2" s="46" t="s">
        <v>75</v>
      </c>
      <c r="L2" s="46" t="s">
        <v>282</v>
      </c>
      <c r="M2" s="46" t="s">
        <v>77</v>
      </c>
      <c r="N2" s="46" t="s">
        <v>75</v>
      </c>
      <c r="O2" s="46" t="s">
        <v>282</v>
      </c>
      <c r="P2" s="55" t="s">
        <v>273</v>
      </c>
    </row>
    <row r="3" spans="1:16" x14ac:dyDescent="0.25">
      <c r="A3" s="61" t="s">
        <v>74</v>
      </c>
      <c r="B3" s="47" t="s">
        <v>75</v>
      </c>
      <c r="C3" s="48">
        <v>32110</v>
      </c>
      <c r="D3" s="48">
        <v>744</v>
      </c>
      <c r="E3" s="48">
        <v>0</v>
      </c>
      <c r="F3" s="48">
        <v>744</v>
      </c>
      <c r="G3" s="48">
        <v>0</v>
      </c>
      <c r="H3" s="48">
        <v>1600000</v>
      </c>
      <c r="I3" s="48">
        <v>1600000</v>
      </c>
      <c r="J3" s="49">
        <f>ROUND(G3/'Postup výpočtu | Indikátory'!$D$20+0.19,0)</f>
        <v>0</v>
      </c>
      <c r="K3" s="49">
        <f>ROUND(H3/'Postup výpočtu | Indikátory'!$D$20+0.19,0)</f>
        <v>5</v>
      </c>
      <c r="L3" s="49">
        <f>J3+K3</f>
        <v>5</v>
      </c>
      <c r="M3" s="50">
        <f>G3/'Postup výpočtu | Indikátory'!$E$20</f>
        <v>0</v>
      </c>
      <c r="N3" s="50">
        <f>H3/'Postup výpočtu | Indikátory'!$E$21</f>
        <v>1.3702564102564101</v>
      </c>
      <c r="O3" s="50">
        <f>M3+N3</f>
        <v>1.3702564102564101</v>
      </c>
      <c r="P3" s="56">
        <v>1</v>
      </c>
    </row>
    <row r="4" spans="1:16" x14ac:dyDescent="0.25">
      <c r="A4" s="61" t="s">
        <v>76</v>
      </c>
      <c r="B4" s="47" t="s">
        <v>77</v>
      </c>
      <c r="C4" s="48">
        <v>22384</v>
      </c>
      <c r="D4" s="48">
        <v>409</v>
      </c>
      <c r="E4" s="48">
        <v>409</v>
      </c>
      <c r="F4" s="48">
        <v>0</v>
      </c>
      <c r="G4" s="48">
        <v>1930000</v>
      </c>
      <c r="H4" s="48">
        <v>0</v>
      </c>
      <c r="I4" s="48">
        <v>1930000</v>
      </c>
      <c r="J4" s="49">
        <f>ROUND(G4/'Postup výpočtu | Indikátory'!$D$20+0.19,0)</f>
        <v>6</v>
      </c>
      <c r="K4" s="49">
        <f>ROUND(H4/'Postup výpočtu | Indikátory'!$D$20+0.19,0)</f>
        <v>0</v>
      </c>
      <c r="L4" s="49">
        <f t="shared" ref="L4:L67" si="0">J4+K4</f>
        <v>6</v>
      </c>
      <c r="M4" s="50">
        <f>G4/'Postup výpočtu | Indikátory'!$E$20</f>
        <v>1.8684637681159419</v>
      </c>
      <c r="N4" s="50">
        <f>H4/'Postup výpočtu | Indikátory'!$E$21</f>
        <v>0</v>
      </c>
      <c r="O4" s="50">
        <f t="shared" ref="O4:O67" si="1">M4+N4</f>
        <v>1.8684637681159419</v>
      </c>
      <c r="P4" s="56">
        <v>1</v>
      </c>
    </row>
    <row r="5" spans="1:16" x14ac:dyDescent="0.25">
      <c r="A5" s="61" t="s">
        <v>78</v>
      </c>
      <c r="B5" s="47" t="s">
        <v>75</v>
      </c>
      <c r="C5" s="48">
        <v>57988</v>
      </c>
      <c r="D5" s="48">
        <v>1001</v>
      </c>
      <c r="E5" s="48">
        <v>0</v>
      </c>
      <c r="F5" s="48">
        <v>1001</v>
      </c>
      <c r="G5" s="48">
        <v>0</v>
      </c>
      <c r="H5" s="48">
        <v>2150000</v>
      </c>
      <c r="I5" s="48">
        <v>2150000</v>
      </c>
      <c r="J5" s="49">
        <f>ROUND(G5/'Postup výpočtu | Indikátory'!$D$20+0.19,0)</f>
        <v>0</v>
      </c>
      <c r="K5" s="49">
        <f>ROUND(H5/'Postup výpočtu | Indikátory'!$D$20+0.19,0)</f>
        <v>6</v>
      </c>
      <c r="L5" s="49">
        <f t="shared" si="0"/>
        <v>6</v>
      </c>
      <c r="M5" s="50">
        <f>G5/'Postup výpočtu | Indikátory'!$E$20</f>
        <v>0</v>
      </c>
      <c r="N5" s="50">
        <f>H5/'Postup výpočtu | Indikátory'!$E$21</f>
        <v>1.8412820512820511</v>
      </c>
      <c r="O5" s="50">
        <f t="shared" si="1"/>
        <v>1.8412820512820511</v>
      </c>
      <c r="P5" s="56">
        <v>1</v>
      </c>
    </row>
    <row r="6" spans="1:16" x14ac:dyDescent="0.25">
      <c r="A6" s="61" t="s">
        <v>79</v>
      </c>
      <c r="B6" s="47" t="s">
        <v>75</v>
      </c>
      <c r="C6" s="48">
        <v>14042</v>
      </c>
      <c r="D6" s="48">
        <v>335</v>
      </c>
      <c r="E6" s="48">
        <v>0</v>
      </c>
      <c r="F6" s="48">
        <v>335</v>
      </c>
      <c r="G6" s="48">
        <v>0</v>
      </c>
      <c r="H6" s="48">
        <v>1500000</v>
      </c>
      <c r="I6" s="48">
        <v>1500000</v>
      </c>
      <c r="J6" s="49">
        <f>ROUND(G6/'Postup výpočtu | Indikátory'!$D$20+0.19,0)</f>
        <v>0</v>
      </c>
      <c r="K6" s="49">
        <f>ROUND(H6/'Postup výpočtu | Indikátory'!$D$20+0.19,0)</f>
        <v>4</v>
      </c>
      <c r="L6" s="49">
        <f t="shared" si="0"/>
        <v>4</v>
      </c>
      <c r="M6" s="50">
        <f>G6/'Postup výpočtu | Indikátory'!$E$20</f>
        <v>0</v>
      </c>
      <c r="N6" s="50">
        <f>H6/'Postup výpočtu | Indikátory'!$E$21</f>
        <v>1.2846153846153845</v>
      </c>
      <c r="O6" s="50">
        <f t="shared" si="1"/>
        <v>1.2846153846153845</v>
      </c>
      <c r="P6" s="56">
        <v>1</v>
      </c>
    </row>
    <row r="7" spans="1:16" x14ac:dyDescent="0.25">
      <c r="A7" s="61" t="s">
        <v>81</v>
      </c>
      <c r="B7" s="47" t="s">
        <v>82</v>
      </c>
      <c r="C7" s="48">
        <v>59050</v>
      </c>
      <c r="D7" s="48">
        <v>1383</v>
      </c>
      <c r="E7" s="48">
        <v>56</v>
      </c>
      <c r="F7" s="48">
        <v>1327</v>
      </c>
      <c r="G7" s="48">
        <v>0</v>
      </c>
      <c r="H7" s="48">
        <v>3580000</v>
      </c>
      <c r="I7" s="48">
        <v>3580000</v>
      </c>
      <c r="J7" s="49">
        <f>ROUND(G7/'Postup výpočtu | Indikátory'!$D$20+0.19,0)</f>
        <v>0</v>
      </c>
      <c r="K7" s="49">
        <f>ROUND(H7/'Postup výpočtu | Indikátory'!$D$20+0.19,0)</f>
        <v>10</v>
      </c>
      <c r="L7" s="49">
        <f t="shared" si="0"/>
        <v>10</v>
      </c>
      <c r="M7" s="50">
        <f>G7/'Postup výpočtu | Indikátory'!$E$20</f>
        <v>0</v>
      </c>
      <c r="N7" s="50">
        <f>H7/'Postup výpočtu | Indikátory'!$E$21</f>
        <v>3.0659487179487179</v>
      </c>
      <c r="O7" s="50">
        <f t="shared" si="1"/>
        <v>3.0659487179487179</v>
      </c>
      <c r="P7" s="56">
        <v>1</v>
      </c>
    </row>
    <row r="8" spans="1:16" x14ac:dyDescent="0.25">
      <c r="A8" s="61" t="s">
        <v>84</v>
      </c>
      <c r="B8" s="47" t="s">
        <v>77</v>
      </c>
      <c r="C8" s="48">
        <v>34096</v>
      </c>
      <c r="D8" s="48">
        <v>778</v>
      </c>
      <c r="E8" s="48">
        <v>778</v>
      </c>
      <c r="F8" s="48">
        <v>0</v>
      </c>
      <c r="G8" s="48">
        <v>3670000</v>
      </c>
      <c r="H8" s="48">
        <v>0</v>
      </c>
      <c r="I8" s="48">
        <v>3670000</v>
      </c>
      <c r="J8" s="49">
        <f>ROUND(G8/'Postup výpočtu | Indikátory'!$D$20+0.19,0)</f>
        <v>11</v>
      </c>
      <c r="K8" s="49">
        <f>ROUND(H8/'Postup výpočtu | Indikátory'!$D$20+0.19,0)</f>
        <v>0</v>
      </c>
      <c r="L8" s="49">
        <f t="shared" si="0"/>
        <v>11</v>
      </c>
      <c r="M8" s="50">
        <f>G8/'Postup výpočtu | Indikátory'!$E$20</f>
        <v>3.552985507246377</v>
      </c>
      <c r="N8" s="50">
        <f>H8/'Postup výpočtu | Indikátory'!$E$21</f>
        <v>0</v>
      </c>
      <c r="O8" s="50">
        <f t="shared" si="1"/>
        <v>3.552985507246377</v>
      </c>
      <c r="P8" s="56">
        <v>1</v>
      </c>
    </row>
    <row r="9" spans="1:16" x14ac:dyDescent="0.25">
      <c r="A9" s="61" t="s">
        <v>85</v>
      </c>
      <c r="B9" s="47" t="s">
        <v>77</v>
      </c>
      <c r="C9" s="48">
        <v>18529</v>
      </c>
      <c r="D9" s="48">
        <v>428</v>
      </c>
      <c r="E9" s="48">
        <v>428</v>
      </c>
      <c r="F9" s="48">
        <v>0</v>
      </c>
      <c r="G9" s="48">
        <v>2020000</v>
      </c>
      <c r="H9" s="48">
        <v>0</v>
      </c>
      <c r="I9" s="48">
        <v>2020000</v>
      </c>
      <c r="J9" s="49">
        <f>ROUND(G9/'Postup výpočtu | Indikátory'!$D$20+0.19,0)</f>
        <v>6</v>
      </c>
      <c r="K9" s="49">
        <f>ROUND(H9/'Postup výpočtu | Indikátory'!$D$20+0.19,0)</f>
        <v>0</v>
      </c>
      <c r="L9" s="49">
        <f t="shared" si="0"/>
        <v>6</v>
      </c>
      <c r="M9" s="50">
        <f>G9/'Postup výpočtu | Indikátory'!$E$20</f>
        <v>1.9555942028985507</v>
      </c>
      <c r="N9" s="50">
        <f>H9/'Postup výpočtu | Indikátory'!$E$21</f>
        <v>0</v>
      </c>
      <c r="O9" s="50">
        <f t="shared" si="1"/>
        <v>1.9555942028985507</v>
      </c>
      <c r="P9" s="56">
        <v>1</v>
      </c>
    </row>
    <row r="10" spans="1:16" x14ac:dyDescent="0.25">
      <c r="A10" s="61" t="s">
        <v>86</v>
      </c>
      <c r="B10" s="47" t="s">
        <v>75</v>
      </c>
      <c r="C10" s="48">
        <v>59402</v>
      </c>
      <c r="D10" s="48">
        <v>1438</v>
      </c>
      <c r="E10" s="48">
        <v>0</v>
      </c>
      <c r="F10" s="48">
        <v>1438</v>
      </c>
      <c r="G10" s="48">
        <v>0</v>
      </c>
      <c r="H10" s="48">
        <v>3090000</v>
      </c>
      <c r="I10" s="48">
        <v>3090000</v>
      </c>
      <c r="J10" s="49">
        <f>ROUND(G10/'Postup výpočtu | Indikátory'!$D$20+0.19,0)</f>
        <v>0</v>
      </c>
      <c r="K10" s="49">
        <f>ROUND(H10/'Postup výpočtu | Indikátory'!$D$20+0.19,0)</f>
        <v>9</v>
      </c>
      <c r="L10" s="49">
        <f t="shared" si="0"/>
        <v>9</v>
      </c>
      <c r="M10" s="50">
        <f>G10/'Postup výpočtu | Indikátory'!$E$20</f>
        <v>0</v>
      </c>
      <c r="N10" s="50">
        <f>H10/'Postup výpočtu | Indikátory'!$E$21</f>
        <v>2.6463076923076922</v>
      </c>
      <c r="O10" s="50">
        <f t="shared" si="1"/>
        <v>2.6463076923076922</v>
      </c>
      <c r="P10" s="56">
        <v>1</v>
      </c>
    </row>
    <row r="11" spans="1:16" x14ac:dyDescent="0.25">
      <c r="A11" s="61" t="s">
        <v>87</v>
      </c>
      <c r="B11" s="47" t="s">
        <v>75</v>
      </c>
      <c r="C11" s="48">
        <v>61242</v>
      </c>
      <c r="D11" s="48">
        <v>1341</v>
      </c>
      <c r="E11" s="48">
        <v>0</v>
      </c>
      <c r="F11" s="48">
        <v>1341</v>
      </c>
      <c r="G11" s="48">
        <v>0</v>
      </c>
      <c r="H11" s="48">
        <v>2880000</v>
      </c>
      <c r="I11" s="48">
        <v>2880000</v>
      </c>
      <c r="J11" s="49">
        <f>ROUND(G11/'Postup výpočtu | Indikátory'!$D$20+0.19,0)</f>
        <v>0</v>
      </c>
      <c r="K11" s="49">
        <f>ROUND(H11/'Postup výpočtu | Indikátory'!$D$20+0.19,0)</f>
        <v>8</v>
      </c>
      <c r="L11" s="49">
        <f t="shared" si="0"/>
        <v>8</v>
      </c>
      <c r="M11" s="50">
        <f>G11/'Postup výpočtu | Indikátory'!$E$20</f>
        <v>0</v>
      </c>
      <c r="N11" s="50">
        <f>H11/'Postup výpočtu | Indikátory'!$E$21</f>
        <v>2.4664615384615383</v>
      </c>
      <c r="O11" s="50">
        <f t="shared" si="1"/>
        <v>2.4664615384615383</v>
      </c>
      <c r="P11" s="56">
        <v>1</v>
      </c>
    </row>
    <row r="12" spans="1:16" x14ac:dyDescent="0.25">
      <c r="A12" s="61" t="s">
        <v>88</v>
      </c>
      <c r="B12" s="47" t="s">
        <v>82</v>
      </c>
      <c r="C12" s="48">
        <v>72752</v>
      </c>
      <c r="D12" s="48">
        <v>1367</v>
      </c>
      <c r="E12" s="48">
        <v>1192</v>
      </c>
      <c r="F12" s="48">
        <v>175</v>
      </c>
      <c r="G12" s="48">
        <v>6060000</v>
      </c>
      <c r="H12" s="48">
        <v>0</v>
      </c>
      <c r="I12" s="48">
        <v>6060000</v>
      </c>
      <c r="J12" s="49">
        <f>ROUND(G12/'Postup výpočtu | Indikátory'!$D$20+0.19,0)</f>
        <v>18</v>
      </c>
      <c r="K12" s="49">
        <f>ROUND(H12/'Postup výpočtu | Indikátory'!$D$20+0.19,0)</f>
        <v>0</v>
      </c>
      <c r="L12" s="49">
        <f t="shared" si="0"/>
        <v>18</v>
      </c>
      <c r="M12" s="50">
        <f>G12/'Postup výpočtu | Indikátory'!$E$20</f>
        <v>5.8667826086956518</v>
      </c>
      <c r="N12" s="50">
        <f>H12/'Postup výpočtu | Indikátory'!$E$21</f>
        <v>0</v>
      </c>
      <c r="O12" s="50">
        <f t="shared" si="1"/>
        <v>5.8667826086956518</v>
      </c>
      <c r="P12" s="56">
        <v>1</v>
      </c>
    </row>
    <row r="13" spans="1:16" x14ac:dyDescent="0.25">
      <c r="A13" s="61" t="s">
        <v>90</v>
      </c>
      <c r="B13" s="47" t="s">
        <v>77</v>
      </c>
      <c r="C13" s="48">
        <v>26185</v>
      </c>
      <c r="D13" s="48">
        <v>760</v>
      </c>
      <c r="E13" s="48">
        <v>760</v>
      </c>
      <c r="F13" s="48">
        <v>0</v>
      </c>
      <c r="G13" s="48">
        <v>3580000</v>
      </c>
      <c r="H13" s="48">
        <v>0</v>
      </c>
      <c r="I13" s="48">
        <v>3580000</v>
      </c>
      <c r="J13" s="49">
        <f>ROUND(G13/'Postup výpočtu | Indikátory'!$D$20+0.19,0)</f>
        <v>10</v>
      </c>
      <c r="K13" s="49">
        <f>ROUND(H13/'Postup výpočtu | Indikátory'!$D$20+0.19,0)</f>
        <v>0</v>
      </c>
      <c r="L13" s="49">
        <f t="shared" si="0"/>
        <v>10</v>
      </c>
      <c r="M13" s="50">
        <f>G13/'Postup výpočtu | Indikátory'!$E$20</f>
        <v>3.4658550724637682</v>
      </c>
      <c r="N13" s="50">
        <f>H13/'Postup výpočtu | Indikátory'!$E$21</f>
        <v>0</v>
      </c>
      <c r="O13" s="50">
        <f t="shared" si="1"/>
        <v>3.4658550724637682</v>
      </c>
      <c r="P13" s="56">
        <v>1</v>
      </c>
    </row>
    <row r="14" spans="1:16" x14ac:dyDescent="0.25">
      <c r="A14" s="61" t="s">
        <v>91</v>
      </c>
      <c r="B14" s="47" t="s">
        <v>75</v>
      </c>
      <c r="C14" s="48">
        <v>74545</v>
      </c>
      <c r="D14" s="48">
        <v>1631</v>
      </c>
      <c r="E14" s="48">
        <v>0</v>
      </c>
      <c r="F14" s="48">
        <v>1631</v>
      </c>
      <c r="G14" s="48">
        <v>0</v>
      </c>
      <c r="H14" s="48">
        <v>3510000</v>
      </c>
      <c r="I14" s="48">
        <v>3510000</v>
      </c>
      <c r="J14" s="49">
        <f>ROUND(G14/'Postup výpočtu | Indikátory'!$D$20+0.19,0)</f>
        <v>0</v>
      </c>
      <c r="K14" s="49">
        <f>ROUND(H14/'Postup výpočtu | Indikátory'!$D$20+0.19,0)</f>
        <v>10</v>
      </c>
      <c r="L14" s="49">
        <f t="shared" si="0"/>
        <v>10</v>
      </c>
      <c r="M14" s="50">
        <f>G14/'Postup výpočtu | Indikátory'!$E$20</f>
        <v>0</v>
      </c>
      <c r="N14" s="50">
        <f>H14/'Postup výpočtu | Indikátory'!$E$21</f>
        <v>3.0059999999999998</v>
      </c>
      <c r="O14" s="50">
        <f t="shared" si="1"/>
        <v>3.0059999999999998</v>
      </c>
      <c r="P14" s="56">
        <v>1</v>
      </c>
    </row>
    <row r="15" spans="1:16" x14ac:dyDescent="0.25">
      <c r="A15" s="61" t="s">
        <v>92</v>
      </c>
      <c r="B15" s="47" t="s">
        <v>77</v>
      </c>
      <c r="C15" s="48">
        <v>23004</v>
      </c>
      <c r="D15" s="48">
        <v>571</v>
      </c>
      <c r="E15" s="48">
        <v>571</v>
      </c>
      <c r="F15" s="48">
        <v>0</v>
      </c>
      <c r="G15" s="48">
        <v>2690000</v>
      </c>
      <c r="H15" s="48">
        <v>0</v>
      </c>
      <c r="I15" s="48">
        <v>2690000</v>
      </c>
      <c r="J15" s="49">
        <f>ROUND(G15/'Postup výpočtu | Indikátory'!$D$20+0.19,0)</f>
        <v>8</v>
      </c>
      <c r="K15" s="49">
        <f>ROUND(H15/'Postup výpočtu | Indikátory'!$D$20+0.19,0)</f>
        <v>0</v>
      </c>
      <c r="L15" s="49">
        <f t="shared" si="0"/>
        <v>8</v>
      </c>
      <c r="M15" s="50">
        <f>G15/'Postup výpočtu | Indikátory'!$E$20</f>
        <v>2.6042318840579708</v>
      </c>
      <c r="N15" s="50">
        <f>H15/'Postup výpočtu | Indikátory'!$E$21</f>
        <v>0</v>
      </c>
      <c r="O15" s="50">
        <f t="shared" si="1"/>
        <v>2.6042318840579708</v>
      </c>
      <c r="P15" s="56">
        <v>1</v>
      </c>
    </row>
    <row r="16" spans="1:16" x14ac:dyDescent="0.25">
      <c r="A16" s="61" t="s">
        <v>93</v>
      </c>
      <c r="B16" s="47" t="s">
        <v>77</v>
      </c>
      <c r="C16" s="48">
        <v>42569</v>
      </c>
      <c r="D16" s="48">
        <v>1080</v>
      </c>
      <c r="E16" s="48">
        <v>1080</v>
      </c>
      <c r="F16" s="48">
        <v>0</v>
      </c>
      <c r="G16" s="48">
        <v>5090000</v>
      </c>
      <c r="H16" s="48">
        <v>0</v>
      </c>
      <c r="I16" s="48">
        <v>5090000</v>
      </c>
      <c r="J16" s="49">
        <f>ROUND(G16/'Postup výpočtu | Indikátory'!$D$20+0.19,0)</f>
        <v>15</v>
      </c>
      <c r="K16" s="49">
        <f>ROUND(H16/'Postup výpočtu | Indikátory'!$D$20+0.19,0)</f>
        <v>0</v>
      </c>
      <c r="L16" s="49">
        <f t="shared" si="0"/>
        <v>15</v>
      </c>
      <c r="M16" s="50">
        <f>G16/'Postup výpočtu | Indikátory'!$E$20</f>
        <v>4.927710144927536</v>
      </c>
      <c r="N16" s="50">
        <f>H16/'Postup výpočtu | Indikátory'!$E$21</f>
        <v>0</v>
      </c>
      <c r="O16" s="50">
        <f t="shared" si="1"/>
        <v>4.927710144927536</v>
      </c>
      <c r="P16" s="56">
        <v>1</v>
      </c>
    </row>
    <row r="17" spans="1:16" x14ac:dyDescent="0.25">
      <c r="A17" s="61" t="s">
        <v>94</v>
      </c>
      <c r="B17" s="47" t="s">
        <v>75</v>
      </c>
      <c r="C17" s="48">
        <v>60613</v>
      </c>
      <c r="D17" s="48">
        <v>1426</v>
      </c>
      <c r="E17" s="48">
        <v>0</v>
      </c>
      <c r="F17" s="48">
        <v>1426</v>
      </c>
      <c r="G17" s="48">
        <v>0</v>
      </c>
      <c r="H17" s="48">
        <v>3070000</v>
      </c>
      <c r="I17" s="48">
        <v>3070000</v>
      </c>
      <c r="J17" s="49">
        <f>ROUND(G17/'Postup výpočtu | Indikátory'!$D$20+0.19,0)</f>
        <v>0</v>
      </c>
      <c r="K17" s="49">
        <f>ROUND(H17/'Postup výpočtu | Indikátory'!$D$20+0.19,0)</f>
        <v>9</v>
      </c>
      <c r="L17" s="49">
        <f t="shared" si="0"/>
        <v>9</v>
      </c>
      <c r="M17" s="50">
        <f>G17/'Postup výpočtu | Indikátory'!$E$20</f>
        <v>0</v>
      </c>
      <c r="N17" s="50">
        <f>H17/'Postup výpočtu | Indikátory'!$E$21</f>
        <v>2.6291794871794871</v>
      </c>
      <c r="O17" s="50">
        <f t="shared" si="1"/>
        <v>2.6291794871794871</v>
      </c>
      <c r="P17" s="56">
        <v>1</v>
      </c>
    </row>
    <row r="18" spans="1:16" x14ac:dyDescent="0.25">
      <c r="A18" s="61" t="s">
        <v>95</v>
      </c>
      <c r="B18" s="47" t="s">
        <v>77</v>
      </c>
      <c r="C18" s="48">
        <v>57188</v>
      </c>
      <c r="D18" s="48">
        <v>1283</v>
      </c>
      <c r="E18" s="48">
        <v>1283</v>
      </c>
      <c r="F18" s="48">
        <v>0</v>
      </c>
      <c r="G18" s="48">
        <v>6050000</v>
      </c>
      <c r="H18" s="48">
        <v>0</v>
      </c>
      <c r="I18" s="48">
        <v>6050000</v>
      </c>
      <c r="J18" s="49">
        <f>ROUND(G18/'Postup výpočtu | Indikátory'!$D$20+0.19,0)</f>
        <v>18</v>
      </c>
      <c r="K18" s="49">
        <f>ROUND(H18/'Postup výpočtu | Indikátory'!$D$20+0.19,0)</f>
        <v>0</v>
      </c>
      <c r="L18" s="49">
        <f t="shared" si="0"/>
        <v>18</v>
      </c>
      <c r="M18" s="50">
        <f>G18/'Postup výpočtu | Indikátory'!$E$20</f>
        <v>5.8571014492753619</v>
      </c>
      <c r="N18" s="50">
        <f>H18/'Postup výpočtu | Indikátory'!$E$21</f>
        <v>0</v>
      </c>
      <c r="O18" s="50">
        <f t="shared" si="1"/>
        <v>5.8571014492753619</v>
      </c>
      <c r="P18" s="56">
        <v>1</v>
      </c>
    </row>
    <row r="19" spans="1:16" x14ac:dyDescent="0.25">
      <c r="A19" s="61" t="s">
        <v>96</v>
      </c>
      <c r="B19" s="47" t="s">
        <v>77</v>
      </c>
      <c r="C19" s="48">
        <v>35172</v>
      </c>
      <c r="D19" s="48">
        <v>837</v>
      </c>
      <c r="E19" s="48">
        <v>837</v>
      </c>
      <c r="F19" s="48">
        <v>0</v>
      </c>
      <c r="G19" s="48">
        <v>3950000</v>
      </c>
      <c r="H19" s="48">
        <v>0</v>
      </c>
      <c r="I19" s="48">
        <v>3950000</v>
      </c>
      <c r="J19" s="49">
        <f>ROUND(G19/'Postup výpočtu | Indikátory'!$D$20+0.19,0)</f>
        <v>12</v>
      </c>
      <c r="K19" s="49">
        <f>ROUND(H19/'Postup výpočtu | Indikátory'!$D$20+0.19,0)</f>
        <v>0</v>
      </c>
      <c r="L19" s="49">
        <f t="shared" si="0"/>
        <v>12</v>
      </c>
      <c r="M19" s="50">
        <f>G19/'Postup výpočtu | Indikátory'!$E$20</f>
        <v>3.8240579710144926</v>
      </c>
      <c r="N19" s="50">
        <f>H19/'Postup výpočtu | Indikátory'!$E$21</f>
        <v>0</v>
      </c>
      <c r="O19" s="50">
        <f t="shared" si="1"/>
        <v>3.8240579710144926</v>
      </c>
      <c r="P19" s="56">
        <v>1</v>
      </c>
    </row>
    <row r="20" spans="1:16" x14ac:dyDescent="0.25">
      <c r="A20" s="61" t="s">
        <v>97</v>
      </c>
      <c r="B20" s="47" t="s">
        <v>75</v>
      </c>
      <c r="C20" s="48">
        <v>55782</v>
      </c>
      <c r="D20" s="48">
        <v>1160</v>
      </c>
      <c r="E20" s="48">
        <v>0</v>
      </c>
      <c r="F20" s="48">
        <v>1160</v>
      </c>
      <c r="G20" s="48">
        <v>0</v>
      </c>
      <c r="H20" s="48">
        <v>2490000</v>
      </c>
      <c r="I20" s="48">
        <v>2490000</v>
      </c>
      <c r="J20" s="49">
        <f>ROUND(G20/'Postup výpočtu | Indikátory'!$D$20+0.19,0)</f>
        <v>0</v>
      </c>
      <c r="K20" s="49">
        <f>ROUND(H20/'Postup výpočtu | Indikátory'!$D$20+0.19,0)</f>
        <v>7</v>
      </c>
      <c r="L20" s="49">
        <f t="shared" si="0"/>
        <v>7</v>
      </c>
      <c r="M20" s="50">
        <f>G20/'Postup výpočtu | Indikátory'!$E$20</f>
        <v>0</v>
      </c>
      <c r="N20" s="50">
        <f>H20/'Postup výpočtu | Indikátory'!$E$21</f>
        <v>2.1324615384615382</v>
      </c>
      <c r="O20" s="50">
        <f t="shared" si="1"/>
        <v>2.1324615384615382</v>
      </c>
      <c r="P20" s="56">
        <v>1</v>
      </c>
    </row>
    <row r="21" spans="1:16" x14ac:dyDescent="0.25">
      <c r="A21" s="61" t="s">
        <v>98</v>
      </c>
      <c r="B21" s="47" t="s">
        <v>75</v>
      </c>
      <c r="C21" s="48">
        <v>11716</v>
      </c>
      <c r="D21" s="48">
        <v>257</v>
      </c>
      <c r="E21" s="48">
        <v>0</v>
      </c>
      <c r="F21" s="48">
        <v>257</v>
      </c>
      <c r="G21" s="48">
        <v>0</v>
      </c>
      <c r="H21" s="48">
        <v>1500000</v>
      </c>
      <c r="I21" s="48">
        <v>1500000</v>
      </c>
      <c r="J21" s="49">
        <f>ROUND(G21/'Postup výpočtu | Indikátory'!$D$20+0.19,0)</f>
        <v>0</v>
      </c>
      <c r="K21" s="49">
        <f>ROUND(H21/'Postup výpočtu | Indikátory'!$D$20+0.19,0)</f>
        <v>4</v>
      </c>
      <c r="L21" s="49">
        <f t="shared" si="0"/>
        <v>4</v>
      </c>
      <c r="M21" s="50">
        <f>G21/'Postup výpočtu | Indikátory'!$E$20</f>
        <v>0</v>
      </c>
      <c r="N21" s="50">
        <f>H21/'Postup výpočtu | Indikátory'!$E$21</f>
        <v>1.2846153846153845</v>
      </c>
      <c r="O21" s="50">
        <f t="shared" si="1"/>
        <v>1.2846153846153845</v>
      </c>
      <c r="P21" s="56">
        <v>1</v>
      </c>
    </row>
    <row r="22" spans="1:16" x14ac:dyDescent="0.25">
      <c r="A22" s="61" t="s">
        <v>99</v>
      </c>
      <c r="B22" s="47" t="s">
        <v>75</v>
      </c>
      <c r="C22" s="48">
        <v>25696</v>
      </c>
      <c r="D22" s="48">
        <v>551</v>
      </c>
      <c r="E22" s="48">
        <v>0</v>
      </c>
      <c r="F22" s="48">
        <v>551</v>
      </c>
      <c r="G22" s="48">
        <v>0</v>
      </c>
      <c r="H22" s="48">
        <v>1500000</v>
      </c>
      <c r="I22" s="48">
        <v>1500000</v>
      </c>
      <c r="J22" s="49">
        <f>ROUND(G22/'Postup výpočtu | Indikátory'!$D$20+0.19,0)</f>
        <v>0</v>
      </c>
      <c r="K22" s="49">
        <f>ROUND(H22/'Postup výpočtu | Indikátory'!$D$20+0.19,0)</f>
        <v>4</v>
      </c>
      <c r="L22" s="49">
        <f t="shared" si="0"/>
        <v>4</v>
      </c>
      <c r="M22" s="50">
        <f>G22/'Postup výpočtu | Indikátory'!$E$20</f>
        <v>0</v>
      </c>
      <c r="N22" s="50">
        <f>H22/'Postup výpočtu | Indikátory'!$E$21</f>
        <v>1.2846153846153845</v>
      </c>
      <c r="O22" s="50">
        <f t="shared" si="1"/>
        <v>1.2846153846153845</v>
      </c>
      <c r="P22" s="56">
        <v>1</v>
      </c>
    </row>
    <row r="23" spans="1:16" x14ac:dyDescent="0.25">
      <c r="A23" s="61" t="s">
        <v>100</v>
      </c>
      <c r="B23" s="47" t="s">
        <v>75</v>
      </c>
      <c r="C23" s="48">
        <v>27535</v>
      </c>
      <c r="D23" s="48">
        <v>968</v>
      </c>
      <c r="E23" s="48">
        <v>0</v>
      </c>
      <c r="F23" s="48">
        <v>968</v>
      </c>
      <c r="G23" s="48">
        <v>0</v>
      </c>
      <c r="H23" s="48">
        <v>2080000</v>
      </c>
      <c r="I23" s="48">
        <v>2080000</v>
      </c>
      <c r="J23" s="49">
        <f>ROUND(G23/'Postup výpočtu | Indikátory'!$D$20+0.19,0)</f>
        <v>0</v>
      </c>
      <c r="K23" s="49">
        <f>ROUND(H23/'Postup výpočtu | Indikátory'!$D$20+0.19,0)</f>
        <v>6</v>
      </c>
      <c r="L23" s="49">
        <f t="shared" si="0"/>
        <v>6</v>
      </c>
      <c r="M23" s="50">
        <f>G23/'Postup výpočtu | Indikátory'!$E$20</f>
        <v>0</v>
      </c>
      <c r="N23" s="50">
        <f>H23/'Postup výpočtu | Indikátory'!$E$21</f>
        <v>1.7813333333333332</v>
      </c>
      <c r="O23" s="50">
        <f t="shared" si="1"/>
        <v>1.7813333333333332</v>
      </c>
      <c r="P23" s="56">
        <v>1</v>
      </c>
    </row>
    <row r="24" spans="1:16" x14ac:dyDescent="0.25">
      <c r="A24" s="61" t="s">
        <v>101</v>
      </c>
      <c r="B24" s="47" t="s">
        <v>77</v>
      </c>
      <c r="C24" s="48">
        <v>15227</v>
      </c>
      <c r="D24" s="48">
        <v>366</v>
      </c>
      <c r="E24" s="48">
        <v>366</v>
      </c>
      <c r="F24" s="48">
        <v>0</v>
      </c>
      <c r="G24" s="48">
        <v>1730000</v>
      </c>
      <c r="H24" s="48">
        <v>0</v>
      </c>
      <c r="I24" s="48">
        <v>1730000</v>
      </c>
      <c r="J24" s="49">
        <f>ROUND(G24/'Postup výpočtu | Indikátory'!$D$20+0.19,0)</f>
        <v>5</v>
      </c>
      <c r="K24" s="49">
        <f>ROUND(H24/'Postup výpočtu | Indikátory'!$D$20+0.19,0)</f>
        <v>0</v>
      </c>
      <c r="L24" s="49">
        <f t="shared" si="0"/>
        <v>5</v>
      </c>
      <c r="M24" s="50">
        <f>G24/'Postup výpočtu | Indikátory'!$E$20</f>
        <v>1.6748405797101449</v>
      </c>
      <c r="N24" s="50">
        <f>H24/'Postup výpočtu | Indikátory'!$E$21</f>
        <v>0</v>
      </c>
      <c r="O24" s="50">
        <f t="shared" si="1"/>
        <v>1.6748405797101449</v>
      </c>
      <c r="P24" s="56">
        <v>1</v>
      </c>
    </row>
    <row r="25" spans="1:16" x14ac:dyDescent="0.25">
      <c r="A25" s="61" t="s">
        <v>102</v>
      </c>
      <c r="B25" s="47" t="s">
        <v>77</v>
      </c>
      <c r="C25" s="48">
        <v>11986</v>
      </c>
      <c r="D25" s="48">
        <v>261</v>
      </c>
      <c r="E25" s="48">
        <v>261</v>
      </c>
      <c r="F25" s="48">
        <v>0</v>
      </c>
      <c r="G25" s="48">
        <v>1500000</v>
      </c>
      <c r="H25" s="48">
        <v>0</v>
      </c>
      <c r="I25" s="48">
        <v>1500000</v>
      </c>
      <c r="J25" s="49">
        <f>ROUND(G25/'Postup výpočtu | Indikátory'!$D$20+0.19,0)</f>
        <v>4</v>
      </c>
      <c r="K25" s="49">
        <f>ROUND(H25/'Postup výpočtu | Indikátory'!$D$20+0.19,0)</f>
        <v>0</v>
      </c>
      <c r="L25" s="49">
        <f t="shared" si="0"/>
        <v>4</v>
      </c>
      <c r="M25" s="50">
        <f>G25/'Postup výpočtu | Indikátory'!$E$20</f>
        <v>1.4521739130434783</v>
      </c>
      <c r="N25" s="50">
        <f>H25/'Postup výpočtu | Indikátory'!$E$21</f>
        <v>0</v>
      </c>
      <c r="O25" s="50">
        <f t="shared" si="1"/>
        <v>1.4521739130434783</v>
      </c>
      <c r="P25" s="56">
        <v>1</v>
      </c>
    </row>
    <row r="26" spans="1:16" x14ac:dyDescent="0.25">
      <c r="A26" s="61" t="s">
        <v>103</v>
      </c>
      <c r="B26" s="47" t="s">
        <v>75</v>
      </c>
      <c r="C26" s="48">
        <v>21045</v>
      </c>
      <c r="D26" s="48">
        <v>493</v>
      </c>
      <c r="E26" s="48">
        <v>0</v>
      </c>
      <c r="F26" s="48">
        <v>493</v>
      </c>
      <c r="G26" s="48">
        <v>0</v>
      </c>
      <c r="H26" s="48">
        <v>1500000</v>
      </c>
      <c r="I26" s="48">
        <v>1500000</v>
      </c>
      <c r="J26" s="49">
        <f>ROUND(G26/'Postup výpočtu | Indikátory'!$D$20+0.19,0)</f>
        <v>0</v>
      </c>
      <c r="K26" s="49">
        <f>ROUND(H26/'Postup výpočtu | Indikátory'!$D$20+0.19,0)</f>
        <v>4</v>
      </c>
      <c r="L26" s="49">
        <f t="shared" si="0"/>
        <v>4</v>
      </c>
      <c r="M26" s="50">
        <f>G26/'Postup výpočtu | Indikátory'!$E$20</f>
        <v>0</v>
      </c>
      <c r="N26" s="50">
        <f>H26/'Postup výpočtu | Indikátory'!$E$21</f>
        <v>1.2846153846153845</v>
      </c>
      <c r="O26" s="50">
        <f t="shared" si="1"/>
        <v>1.2846153846153845</v>
      </c>
      <c r="P26" s="56">
        <v>1</v>
      </c>
    </row>
    <row r="27" spans="1:16" x14ac:dyDescent="0.25">
      <c r="A27" s="61" t="s">
        <v>104</v>
      </c>
      <c r="B27" s="47" t="s">
        <v>75</v>
      </c>
      <c r="C27" s="48">
        <v>19440</v>
      </c>
      <c r="D27" s="48">
        <v>371</v>
      </c>
      <c r="E27" s="48">
        <v>0</v>
      </c>
      <c r="F27" s="48">
        <v>371</v>
      </c>
      <c r="G27" s="48">
        <v>0</v>
      </c>
      <c r="H27" s="48">
        <v>1500000</v>
      </c>
      <c r="I27" s="48">
        <v>1500000</v>
      </c>
      <c r="J27" s="49">
        <f>ROUND(G27/'Postup výpočtu | Indikátory'!$D$20+0.19,0)</f>
        <v>0</v>
      </c>
      <c r="K27" s="49">
        <f>ROUND(H27/'Postup výpočtu | Indikátory'!$D$20+0.19,0)</f>
        <v>4</v>
      </c>
      <c r="L27" s="49">
        <f t="shared" si="0"/>
        <v>4</v>
      </c>
      <c r="M27" s="50">
        <f>G27/'Postup výpočtu | Indikátory'!$E$20</f>
        <v>0</v>
      </c>
      <c r="N27" s="50">
        <f>H27/'Postup výpočtu | Indikátory'!$E$21</f>
        <v>1.2846153846153845</v>
      </c>
      <c r="O27" s="50">
        <f t="shared" si="1"/>
        <v>1.2846153846153845</v>
      </c>
      <c r="P27" s="56">
        <v>1</v>
      </c>
    </row>
    <row r="28" spans="1:16" x14ac:dyDescent="0.25">
      <c r="A28" s="61" t="s">
        <v>105</v>
      </c>
      <c r="B28" s="47" t="s">
        <v>77</v>
      </c>
      <c r="C28" s="48">
        <v>15500</v>
      </c>
      <c r="D28" s="48">
        <v>300</v>
      </c>
      <c r="E28" s="48">
        <v>300</v>
      </c>
      <c r="F28" s="48">
        <v>0</v>
      </c>
      <c r="G28" s="48">
        <v>1500000</v>
      </c>
      <c r="H28" s="48">
        <v>0</v>
      </c>
      <c r="I28" s="48">
        <v>1500000</v>
      </c>
      <c r="J28" s="49">
        <f>ROUND(G28/'Postup výpočtu | Indikátory'!$D$20+0.19,0)</f>
        <v>4</v>
      </c>
      <c r="K28" s="49">
        <f>ROUND(H28/'Postup výpočtu | Indikátory'!$D$20+0.19,0)</f>
        <v>0</v>
      </c>
      <c r="L28" s="49">
        <f t="shared" si="0"/>
        <v>4</v>
      </c>
      <c r="M28" s="50">
        <f>G28/'Postup výpočtu | Indikátory'!$E$20</f>
        <v>1.4521739130434783</v>
      </c>
      <c r="N28" s="50">
        <f>H28/'Postup výpočtu | Indikátory'!$E$21</f>
        <v>0</v>
      </c>
      <c r="O28" s="50">
        <f t="shared" si="1"/>
        <v>1.4521739130434783</v>
      </c>
      <c r="P28" s="56">
        <v>1</v>
      </c>
    </row>
    <row r="29" spans="1:16" x14ac:dyDescent="0.25">
      <c r="A29" s="61" t="s">
        <v>106</v>
      </c>
      <c r="B29" s="47" t="s">
        <v>77</v>
      </c>
      <c r="C29" s="48">
        <v>41257</v>
      </c>
      <c r="D29" s="48">
        <v>938</v>
      </c>
      <c r="E29" s="48">
        <v>938</v>
      </c>
      <c r="F29" s="48">
        <v>0</v>
      </c>
      <c r="G29" s="48">
        <v>4420000</v>
      </c>
      <c r="H29" s="48">
        <v>0</v>
      </c>
      <c r="I29" s="48">
        <v>4420000</v>
      </c>
      <c r="J29" s="49">
        <f>ROUND(G29/'Postup výpočtu | Indikátory'!$D$20+0.19,0)</f>
        <v>13</v>
      </c>
      <c r="K29" s="49">
        <f>ROUND(H29/'Postup výpočtu | Indikátory'!$D$20+0.19,0)</f>
        <v>0</v>
      </c>
      <c r="L29" s="49">
        <f t="shared" si="0"/>
        <v>13</v>
      </c>
      <c r="M29" s="50">
        <f>G29/'Postup výpočtu | Indikátory'!$E$20</f>
        <v>4.2790724637681157</v>
      </c>
      <c r="N29" s="50">
        <f>H29/'Postup výpočtu | Indikátory'!$E$21</f>
        <v>0</v>
      </c>
      <c r="O29" s="50">
        <f t="shared" si="1"/>
        <v>4.2790724637681157</v>
      </c>
      <c r="P29" s="56">
        <v>1</v>
      </c>
    </row>
    <row r="30" spans="1:16" x14ac:dyDescent="0.25">
      <c r="A30" s="61" t="s">
        <v>107</v>
      </c>
      <c r="B30" s="47" t="s">
        <v>77</v>
      </c>
      <c r="C30" s="48">
        <v>12564</v>
      </c>
      <c r="D30" s="48">
        <v>338</v>
      </c>
      <c r="E30" s="48">
        <v>338</v>
      </c>
      <c r="F30" s="48">
        <v>0</v>
      </c>
      <c r="G30" s="48">
        <v>1590000</v>
      </c>
      <c r="H30" s="48">
        <v>0</v>
      </c>
      <c r="I30" s="48">
        <v>1590000</v>
      </c>
      <c r="J30" s="49">
        <f>ROUND(G30/'Postup výpočtu | Indikátory'!$D$20+0.19,0)</f>
        <v>5</v>
      </c>
      <c r="K30" s="49">
        <f>ROUND(H30/'Postup výpočtu | Indikátory'!$D$20+0.19,0)</f>
        <v>0</v>
      </c>
      <c r="L30" s="49">
        <f t="shared" si="0"/>
        <v>5</v>
      </c>
      <c r="M30" s="50">
        <f>G30/'Postup výpočtu | Indikátory'!$E$20</f>
        <v>1.5393043478260868</v>
      </c>
      <c r="N30" s="50">
        <f>H30/'Postup výpočtu | Indikátory'!$E$21</f>
        <v>0</v>
      </c>
      <c r="O30" s="50">
        <f t="shared" si="1"/>
        <v>1.5393043478260868</v>
      </c>
      <c r="P30" s="56">
        <v>1</v>
      </c>
    </row>
    <row r="31" spans="1:16" x14ac:dyDescent="0.25">
      <c r="A31" s="61" t="s">
        <v>108</v>
      </c>
      <c r="B31" s="47" t="s">
        <v>77</v>
      </c>
      <c r="C31" s="48">
        <v>32524</v>
      </c>
      <c r="D31" s="48">
        <v>1062</v>
      </c>
      <c r="E31" s="48">
        <v>1062</v>
      </c>
      <c r="F31" s="48">
        <v>0</v>
      </c>
      <c r="G31" s="48">
        <v>5010000</v>
      </c>
      <c r="H31" s="48">
        <v>0</v>
      </c>
      <c r="I31" s="48">
        <v>5010000</v>
      </c>
      <c r="J31" s="49">
        <f>ROUND(G31/'Postup výpočtu | Indikátory'!$D$20+0.19,0)</f>
        <v>15</v>
      </c>
      <c r="K31" s="49">
        <f>ROUND(H31/'Postup výpočtu | Indikátory'!$D$20+0.19,0)</f>
        <v>0</v>
      </c>
      <c r="L31" s="49">
        <f t="shared" si="0"/>
        <v>15</v>
      </c>
      <c r="M31" s="50">
        <f>G31/'Postup výpočtu | Indikátory'!$E$20</f>
        <v>4.8502608695652176</v>
      </c>
      <c r="N31" s="50">
        <f>H31/'Postup výpočtu | Indikátory'!$E$21</f>
        <v>0</v>
      </c>
      <c r="O31" s="50">
        <f t="shared" si="1"/>
        <v>4.8502608695652176</v>
      </c>
      <c r="P31" s="56">
        <v>1</v>
      </c>
    </row>
    <row r="32" spans="1:16" x14ac:dyDescent="0.25">
      <c r="A32" s="61" t="s">
        <v>109</v>
      </c>
      <c r="B32" s="47" t="s">
        <v>77</v>
      </c>
      <c r="C32" s="48">
        <v>19912</v>
      </c>
      <c r="D32" s="48">
        <v>444</v>
      </c>
      <c r="E32" s="48">
        <v>444</v>
      </c>
      <c r="F32" s="48">
        <v>0</v>
      </c>
      <c r="G32" s="48">
        <v>2090000</v>
      </c>
      <c r="H32" s="48">
        <v>0</v>
      </c>
      <c r="I32" s="48">
        <v>2090000</v>
      </c>
      <c r="J32" s="49">
        <f>ROUND(G32/'Postup výpočtu | Indikátory'!$D$20+0.19,0)</f>
        <v>6</v>
      </c>
      <c r="K32" s="49">
        <f>ROUND(H32/'Postup výpočtu | Indikátory'!$D$20+0.19,0)</f>
        <v>0</v>
      </c>
      <c r="L32" s="49">
        <f t="shared" si="0"/>
        <v>6</v>
      </c>
      <c r="M32" s="50">
        <f>G32/'Postup výpočtu | Indikátory'!$E$20</f>
        <v>2.0233623188405798</v>
      </c>
      <c r="N32" s="50">
        <f>H32/'Postup výpočtu | Indikátory'!$E$21</f>
        <v>0</v>
      </c>
      <c r="O32" s="50">
        <f t="shared" si="1"/>
        <v>2.0233623188405798</v>
      </c>
      <c r="P32" s="56">
        <v>1</v>
      </c>
    </row>
    <row r="33" spans="1:16" x14ac:dyDescent="0.25">
      <c r="A33" s="61" t="s">
        <v>110</v>
      </c>
      <c r="B33" s="47" t="s">
        <v>75</v>
      </c>
      <c r="C33" s="48">
        <v>34190</v>
      </c>
      <c r="D33" s="48">
        <v>1240</v>
      </c>
      <c r="E33" s="48">
        <v>0</v>
      </c>
      <c r="F33" s="48">
        <v>1240</v>
      </c>
      <c r="G33" s="48">
        <v>0</v>
      </c>
      <c r="H33" s="48">
        <v>2670000</v>
      </c>
      <c r="I33" s="48">
        <v>2670000</v>
      </c>
      <c r="J33" s="49">
        <f>ROUND(G33/'Postup výpočtu | Indikátory'!$D$20+0.19,0)</f>
        <v>0</v>
      </c>
      <c r="K33" s="49">
        <f>ROUND(H33/'Postup výpočtu | Indikátory'!$D$20+0.19,0)</f>
        <v>8</v>
      </c>
      <c r="L33" s="49">
        <f t="shared" si="0"/>
        <v>8</v>
      </c>
      <c r="M33" s="50">
        <f>G33/'Postup výpočtu | Indikátory'!$E$20</f>
        <v>0</v>
      </c>
      <c r="N33" s="50">
        <f>H33/'Postup výpočtu | Indikátory'!$E$21</f>
        <v>2.2866153846153843</v>
      </c>
      <c r="O33" s="50">
        <f t="shared" si="1"/>
        <v>2.2866153846153843</v>
      </c>
      <c r="P33" s="56">
        <v>1</v>
      </c>
    </row>
    <row r="34" spans="1:16" x14ac:dyDescent="0.25">
      <c r="A34" s="61" t="s">
        <v>111</v>
      </c>
      <c r="B34" s="47" t="s">
        <v>77</v>
      </c>
      <c r="C34" s="48">
        <v>29967</v>
      </c>
      <c r="D34" s="48">
        <v>812</v>
      </c>
      <c r="E34" s="48">
        <v>812</v>
      </c>
      <c r="F34" s="48">
        <v>0</v>
      </c>
      <c r="G34" s="48">
        <v>3830000</v>
      </c>
      <c r="H34" s="48">
        <v>0</v>
      </c>
      <c r="I34" s="48">
        <v>3830000</v>
      </c>
      <c r="J34" s="49">
        <f>ROUND(G34/'Postup výpočtu | Indikátory'!$D$20+0.19,0)</f>
        <v>11</v>
      </c>
      <c r="K34" s="49">
        <f>ROUND(H34/'Postup výpočtu | Indikátory'!$D$20+0.19,0)</f>
        <v>0</v>
      </c>
      <c r="L34" s="49">
        <f t="shared" si="0"/>
        <v>11</v>
      </c>
      <c r="M34" s="50">
        <f>G34/'Postup výpočtu | Indikátory'!$E$20</f>
        <v>3.7078840579710146</v>
      </c>
      <c r="N34" s="50">
        <f>H34/'Postup výpočtu | Indikátory'!$E$21</f>
        <v>0</v>
      </c>
      <c r="O34" s="50">
        <f t="shared" si="1"/>
        <v>3.7078840579710146</v>
      </c>
      <c r="P34" s="56">
        <v>1</v>
      </c>
    </row>
    <row r="35" spans="1:16" x14ac:dyDescent="0.25">
      <c r="A35" s="61" t="s">
        <v>112</v>
      </c>
      <c r="B35" s="47" t="s">
        <v>77</v>
      </c>
      <c r="C35" s="48">
        <v>24544</v>
      </c>
      <c r="D35" s="48">
        <v>387</v>
      </c>
      <c r="E35" s="48">
        <v>387</v>
      </c>
      <c r="F35" s="48">
        <v>0</v>
      </c>
      <c r="G35" s="48">
        <v>1820000</v>
      </c>
      <c r="H35" s="48">
        <v>0</v>
      </c>
      <c r="I35" s="48">
        <v>1820000</v>
      </c>
      <c r="J35" s="49">
        <f>ROUND(G35/'Postup výpočtu | Indikátory'!$D$20+0.19,0)</f>
        <v>5</v>
      </c>
      <c r="K35" s="49">
        <f>ROUND(H35/'Postup výpočtu | Indikátory'!$D$20+0.19,0)</f>
        <v>0</v>
      </c>
      <c r="L35" s="49">
        <f t="shared" si="0"/>
        <v>5</v>
      </c>
      <c r="M35" s="50">
        <f>G35/'Postup výpočtu | Indikátory'!$E$20</f>
        <v>1.7619710144927536</v>
      </c>
      <c r="N35" s="50">
        <f>H35/'Postup výpočtu | Indikátory'!$E$21</f>
        <v>0</v>
      </c>
      <c r="O35" s="50">
        <f t="shared" si="1"/>
        <v>1.7619710144927536</v>
      </c>
      <c r="P35" s="56">
        <v>1</v>
      </c>
    </row>
    <row r="36" spans="1:16" x14ac:dyDescent="0.25">
      <c r="A36" s="61" t="s">
        <v>113</v>
      </c>
      <c r="B36" s="47" t="s">
        <v>77</v>
      </c>
      <c r="C36" s="48">
        <v>17806</v>
      </c>
      <c r="D36" s="48">
        <v>350</v>
      </c>
      <c r="E36" s="48">
        <v>350</v>
      </c>
      <c r="F36" s="48">
        <v>0</v>
      </c>
      <c r="G36" s="48">
        <v>1650000</v>
      </c>
      <c r="H36" s="48">
        <v>0</v>
      </c>
      <c r="I36" s="48">
        <v>1650000</v>
      </c>
      <c r="J36" s="49">
        <f>ROUND(G36/'Postup výpočtu | Indikátory'!$D$20+0.19,0)</f>
        <v>5</v>
      </c>
      <c r="K36" s="49">
        <f>ROUND(H36/'Postup výpočtu | Indikátory'!$D$20+0.19,0)</f>
        <v>0</v>
      </c>
      <c r="L36" s="49">
        <f t="shared" si="0"/>
        <v>5</v>
      </c>
      <c r="M36" s="50">
        <f>G36/'Postup výpočtu | Indikátory'!$E$20</f>
        <v>1.5973913043478261</v>
      </c>
      <c r="N36" s="50">
        <f>H36/'Postup výpočtu | Indikátory'!$E$21</f>
        <v>0</v>
      </c>
      <c r="O36" s="50">
        <f t="shared" si="1"/>
        <v>1.5973913043478261</v>
      </c>
      <c r="P36" s="56">
        <v>1</v>
      </c>
    </row>
    <row r="37" spans="1:16" x14ac:dyDescent="0.25">
      <c r="A37" s="61" t="s">
        <v>114</v>
      </c>
      <c r="B37" s="47" t="s">
        <v>82</v>
      </c>
      <c r="C37" s="48">
        <v>17772</v>
      </c>
      <c r="D37" s="48">
        <v>322</v>
      </c>
      <c r="E37" s="48">
        <v>259</v>
      </c>
      <c r="F37" s="48">
        <v>63</v>
      </c>
      <c r="G37" s="48">
        <v>1500000</v>
      </c>
      <c r="H37" s="48">
        <v>0</v>
      </c>
      <c r="I37" s="48">
        <v>1500000</v>
      </c>
      <c r="J37" s="49">
        <f>ROUND(G37/'Postup výpočtu | Indikátory'!$D$20+0.19,0)</f>
        <v>4</v>
      </c>
      <c r="K37" s="49">
        <f>ROUND(H37/'Postup výpočtu | Indikátory'!$D$20+0.19,0)</f>
        <v>0</v>
      </c>
      <c r="L37" s="49">
        <f t="shared" si="0"/>
        <v>4</v>
      </c>
      <c r="M37" s="50">
        <f>G37/'Postup výpočtu | Indikátory'!$E$20</f>
        <v>1.4521739130434783</v>
      </c>
      <c r="N37" s="50">
        <f>H37/'Postup výpočtu | Indikátory'!$E$21</f>
        <v>0</v>
      </c>
      <c r="O37" s="50">
        <f t="shared" si="1"/>
        <v>1.4521739130434783</v>
      </c>
      <c r="P37" s="56">
        <v>1</v>
      </c>
    </row>
    <row r="38" spans="1:16" x14ac:dyDescent="0.25">
      <c r="A38" s="61" t="s">
        <v>116</v>
      </c>
      <c r="B38" s="47" t="s">
        <v>77</v>
      </c>
      <c r="C38" s="48">
        <v>19266</v>
      </c>
      <c r="D38" s="48">
        <v>404</v>
      </c>
      <c r="E38" s="48">
        <v>404</v>
      </c>
      <c r="F38" s="48">
        <v>0</v>
      </c>
      <c r="G38" s="48">
        <v>1900000</v>
      </c>
      <c r="H38" s="48">
        <v>0</v>
      </c>
      <c r="I38" s="48">
        <v>1900000</v>
      </c>
      <c r="J38" s="49">
        <f>ROUND(G38/'Postup výpočtu | Indikátory'!$D$20+0.19,0)</f>
        <v>6</v>
      </c>
      <c r="K38" s="49">
        <f>ROUND(H38/'Postup výpočtu | Indikátory'!$D$20+0.19,0)</f>
        <v>0</v>
      </c>
      <c r="L38" s="49">
        <f t="shared" si="0"/>
        <v>6</v>
      </c>
      <c r="M38" s="50">
        <f>G38/'Postup výpočtu | Indikátory'!$E$20</f>
        <v>1.8394202898550724</v>
      </c>
      <c r="N38" s="50">
        <f>H38/'Postup výpočtu | Indikátory'!$E$21</f>
        <v>0</v>
      </c>
      <c r="O38" s="50">
        <f t="shared" si="1"/>
        <v>1.8394202898550724</v>
      </c>
      <c r="P38" s="56">
        <v>1</v>
      </c>
    </row>
    <row r="39" spans="1:16" x14ac:dyDescent="0.25">
      <c r="A39" s="61" t="s">
        <v>117</v>
      </c>
      <c r="B39" s="47" t="s">
        <v>77</v>
      </c>
      <c r="C39" s="48">
        <v>11966</v>
      </c>
      <c r="D39" s="48">
        <v>238</v>
      </c>
      <c r="E39" s="48">
        <v>238</v>
      </c>
      <c r="F39" s="48">
        <v>0</v>
      </c>
      <c r="G39" s="48">
        <v>1500000</v>
      </c>
      <c r="H39" s="48">
        <v>0</v>
      </c>
      <c r="I39" s="48">
        <v>1500000</v>
      </c>
      <c r="J39" s="49">
        <f>ROUND(G39/'Postup výpočtu | Indikátory'!$D$20+0.19,0)</f>
        <v>4</v>
      </c>
      <c r="K39" s="49">
        <f>ROUND(H39/'Postup výpočtu | Indikátory'!$D$20+0.19,0)</f>
        <v>0</v>
      </c>
      <c r="L39" s="49">
        <f t="shared" si="0"/>
        <v>4</v>
      </c>
      <c r="M39" s="50">
        <f>G39/'Postup výpočtu | Indikátory'!$E$20</f>
        <v>1.4521739130434783</v>
      </c>
      <c r="N39" s="50">
        <f>H39/'Postup výpočtu | Indikátory'!$E$21</f>
        <v>0</v>
      </c>
      <c r="O39" s="50">
        <f t="shared" si="1"/>
        <v>1.4521739130434783</v>
      </c>
      <c r="P39" s="56">
        <v>1</v>
      </c>
    </row>
    <row r="40" spans="1:16" x14ac:dyDescent="0.25">
      <c r="A40" s="61" t="s">
        <v>118</v>
      </c>
      <c r="B40" s="47" t="s">
        <v>77</v>
      </c>
      <c r="C40" s="48">
        <v>49030</v>
      </c>
      <c r="D40" s="48">
        <v>989</v>
      </c>
      <c r="E40" s="48">
        <v>989</v>
      </c>
      <c r="F40" s="48">
        <v>0</v>
      </c>
      <c r="G40" s="48">
        <v>4660000</v>
      </c>
      <c r="H40" s="48">
        <v>0</v>
      </c>
      <c r="I40" s="48">
        <v>4660000</v>
      </c>
      <c r="J40" s="49">
        <f>ROUND(G40/'Postup výpočtu | Indikátory'!$D$20+0.19,0)</f>
        <v>14</v>
      </c>
      <c r="K40" s="49">
        <f>ROUND(H40/'Postup výpočtu | Indikátory'!$D$20+0.19,0)</f>
        <v>0</v>
      </c>
      <c r="L40" s="49">
        <f t="shared" si="0"/>
        <v>14</v>
      </c>
      <c r="M40" s="50">
        <f>G40/'Postup výpočtu | Indikátory'!$E$20</f>
        <v>4.5114202898550726</v>
      </c>
      <c r="N40" s="50">
        <f>H40/'Postup výpočtu | Indikátory'!$E$21</f>
        <v>0</v>
      </c>
      <c r="O40" s="50">
        <f t="shared" si="1"/>
        <v>4.5114202898550726</v>
      </c>
      <c r="P40" s="56">
        <v>1</v>
      </c>
    </row>
    <row r="41" spans="1:16" x14ac:dyDescent="0.25">
      <c r="A41" s="61" t="s">
        <v>119</v>
      </c>
      <c r="B41" s="47" t="s">
        <v>82</v>
      </c>
      <c r="C41" s="48">
        <v>40770</v>
      </c>
      <c r="D41" s="48">
        <v>1036</v>
      </c>
      <c r="E41" s="48">
        <v>501</v>
      </c>
      <c r="F41" s="48">
        <v>535</v>
      </c>
      <c r="G41" s="48">
        <v>1500000</v>
      </c>
      <c r="H41" s="48">
        <v>2200000</v>
      </c>
      <c r="I41" s="48">
        <v>3700000</v>
      </c>
      <c r="J41" s="49">
        <f>ROUND(G41/'Postup výpočtu | Indikátory'!$D$20+0.19,0)</f>
        <v>4</v>
      </c>
      <c r="K41" s="49">
        <f>ROUND(H41/'Postup výpočtu | Indikátory'!$D$20+0.19,0)</f>
        <v>6</v>
      </c>
      <c r="L41" s="49">
        <f t="shared" si="0"/>
        <v>10</v>
      </c>
      <c r="M41" s="50">
        <f>G41/'Postup výpočtu | Indikátory'!$E$20</f>
        <v>1.4521739130434783</v>
      </c>
      <c r="N41" s="50">
        <f>H41/'Postup výpočtu | Indikátory'!$E$21</f>
        <v>1.8841025641025639</v>
      </c>
      <c r="O41" s="50">
        <f t="shared" si="1"/>
        <v>3.3362764771460425</v>
      </c>
      <c r="P41" s="56">
        <v>2</v>
      </c>
    </row>
    <row r="42" spans="1:16" x14ac:dyDescent="0.25">
      <c r="A42" s="61" t="s">
        <v>120</v>
      </c>
      <c r="B42" s="47" t="s">
        <v>77</v>
      </c>
      <c r="C42" s="48">
        <v>34387</v>
      </c>
      <c r="D42" s="48">
        <v>898</v>
      </c>
      <c r="E42" s="48">
        <v>898</v>
      </c>
      <c r="F42" s="48">
        <v>0</v>
      </c>
      <c r="G42" s="48">
        <v>4230000</v>
      </c>
      <c r="H42" s="48">
        <v>0</v>
      </c>
      <c r="I42" s="48">
        <v>4230000</v>
      </c>
      <c r="J42" s="49">
        <f>ROUND(G42/'Postup výpočtu | Indikátory'!$D$20+0.19,0)</f>
        <v>12</v>
      </c>
      <c r="K42" s="49">
        <f>ROUND(H42/'Postup výpočtu | Indikátory'!$D$20+0.19,0)</f>
        <v>0</v>
      </c>
      <c r="L42" s="49">
        <f t="shared" si="0"/>
        <v>12</v>
      </c>
      <c r="M42" s="50">
        <f>G42/'Postup výpočtu | Indikátory'!$E$20</f>
        <v>4.0951304347826083</v>
      </c>
      <c r="N42" s="50">
        <f>H42/'Postup výpočtu | Indikátory'!$E$21</f>
        <v>0</v>
      </c>
      <c r="O42" s="50">
        <f t="shared" si="1"/>
        <v>4.0951304347826083</v>
      </c>
      <c r="P42" s="56">
        <v>1</v>
      </c>
    </row>
    <row r="43" spans="1:16" x14ac:dyDescent="0.25">
      <c r="A43" s="61" t="s">
        <v>121</v>
      </c>
      <c r="B43" s="47" t="s">
        <v>77</v>
      </c>
      <c r="C43" s="48">
        <v>33135</v>
      </c>
      <c r="D43" s="48">
        <v>812</v>
      </c>
      <c r="E43" s="48">
        <v>812</v>
      </c>
      <c r="F43" s="48">
        <v>0</v>
      </c>
      <c r="G43" s="48">
        <v>3830000</v>
      </c>
      <c r="H43" s="48">
        <v>0</v>
      </c>
      <c r="I43" s="48">
        <v>3830000</v>
      </c>
      <c r="J43" s="49">
        <f>ROUND(G43/'Postup výpočtu | Indikátory'!$D$20+0.19,0)</f>
        <v>11</v>
      </c>
      <c r="K43" s="49">
        <f>ROUND(H43/'Postup výpočtu | Indikátory'!$D$20+0.19,0)</f>
        <v>0</v>
      </c>
      <c r="L43" s="49">
        <f t="shared" si="0"/>
        <v>11</v>
      </c>
      <c r="M43" s="50">
        <f>G43/'Postup výpočtu | Indikátory'!$E$20</f>
        <v>3.7078840579710146</v>
      </c>
      <c r="N43" s="50">
        <f>H43/'Postup výpočtu | Indikátory'!$E$21</f>
        <v>0</v>
      </c>
      <c r="O43" s="50">
        <f t="shared" si="1"/>
        <v>3.7078840579710146</v>
      </c>
      <c r="P43" s="56">
        <v>1</v>
      </c>
    </row>
    <row r="44" spans="1:16" x14ac:dyDescent="0.25">
      <c r="A44" s="61" t="s">
        <v>122</v>
      </c>
      <c r="B44" s="47" t="s">
        <v>75</v>
      </c>
      <c r="C44" s="48">
        <v>12851</v>
      </c>
      <c r="D44" s="48">
        <v>249</v>
      </c>
      <c r="E44" s="48">
        <v>0</v>
      </c>
      <c r="F44" s="48">
        <v>249</v>
      </c>
      <c r="G44" s="48">
        <v>0</v>
      </c>
      <c r="H44" s="48">
        <v>1500000</v>
      </c>
      <c r="I44" s="48">
        <v>1500000</v>
      </c>
      <c r="J44" s="49">
        <f>ROUND(G44/'Postup výpočtu | Indikátory'!$D$20+0.19,0)</f>
        <v>0</v>
      </c>
      <c r="K44" s="49">
        <f>ROUND(H44/'Postup výpočtu | Indikátory'!$D$20+0.19,0)</f>
        <v>4</v>
      </c>
      <c r="L44" s="49">
        <f t="shared" si="0"/>
        <v>4</v>
      </c>
      <c r="M44" s="50">
        <f>G44/'Postup výpočtu | Indikátory'!$E$20</f>
        <v>0</v>
      </c>
      <c r="N44" s="50">
        <f>H44/'Postup výpočtu | Indikátory'!$E$21</f>
        <v>1.2846153846153845</v>
      </c>
      <c r="O44" s="50">
        <f t="shared" si="1"/>
        <v>1.2846153846153845</v>
      </c>
      <c r="P44" s="56">
        <v>1</v>
      </c>
    </row>
    <row r="45" spans="1:16" x14ac:dyDescent="0.25">
      <c r="A45" s="61" t="s">
        <v>123</v>
      </c>
      <c r="B45" s="47" t="s">
        <v>75</v>
      </c>
      <c r="C45" s="48">
        <v>38769</v>
      </c>
      <c r="D45" s="48">
        <v>857</v>
      </c>
      <c r="E45" s="48">
        <v>0</v>
      </c>
      <c r="F45" s="48">
        <v>857</v>
      </c>
      <c r="G45" s="48">
        <v>0</v>
      </c>
      <c r="H45" s="48">
        <v>1840000</v>
      </c>
      <c r="I45" s="48">
        <v>1840000</v>
      </c>
      <c r="J45" s="49">
        <f>ROUND(G45/'Postup výpočtu | Indikátory'!$D$20+0.19,0)</f>
        <v>0</v>
      </c>
      <c r="K45" s="49">
        <f>ROUND(H45/'Postup výpočtu | Indikátory'!$D$20+0.19,0)</f>
        <v>5</v>
      </c>
      <c r="L45" s="49">
        <f t="shared" si="0"/>
        <v>5</v>
      </c>
      <c r="M45" s="50">
        <f>G45/'Postup výpočtu | Indikátory'!$E$20</f>
        <v>0</v>
      </c>
      <c r="N45" s="50">
        <f>H45/'Postup výpočtu | Indikátory'!$E$21</f>
        <v>1.5757948717948718</v>
      </c>
      <c r="O45" s="50">
        <f t="shared" si="1"/>
        <v>1.5757948717948718</v>
      </c>
      <c r="P45" s="56">
        <v>1</v>
      </c>
    </row>
    <row r="46" spans="1:16" x14ac:dyDescent="0.25">
      <c r="A46" s="61" t="s">
        <v>124</v>
      </c>
      <c r="B46" s="47" t="s">
        <v>75</v>
      </c>
      <c r="C46" s="48">
        <v>14238</v>
      </c>
      <c r="D46" s="48">
        <v>384</v>
      </c>
      <c r="E46" s="48">
        <v>0</v>
      </c>
      <c r="F46" s="48">
        <v>384</v>
      </c>
      <c r="G46" s="48">
        <v>0</v>
      </c>
      <c r="H46" s="48">
        <v>1500000</v>
      </c>
      <c r="I46" s="48">
        <v>1500000</v>
      </c>
      <c r="J46" s="49">
        <f>ROUND(G46/'Postup výpočtu | Indikátory'!$D$20+0.19,0)</f>
        <v>0</v>
      </c>
      <c r="K46" s="49">
        <f>ROUND(H46/'Postup výpočtu | Indikátory'!$D$20+0.19,0)</f>
        <v>4</v>
      </c>
      <c r="L46" s="49">
        <f t="shared" si="0"/>
        <v>4</v>
      </c>
      <c r="M46" s="50">
        <f>G46/'Postup výpočtu | Indikátory'!$E$20</f>
        <v>0</v>
      </c>
      <c r="N46" s="50">
        <f>H46/'Postup výpočtu | Indikátory'!$E$21</f>
        <v>1.2846153846153845</v>
      </c>
      <c r="O46" s="50">
        <f t="shared" si="1"/>
        <v>1.2846153846153845</v>
      </c>
      <c r="P46" s="56">
        <v>1</v>
      </c>
    </row>
    <row r="47" spans="1:16" x14ac:dyDescent="0.25">
      <c r="A47" s="61" t="s">
        <v>125</v>
      </c>
      <c r="B47" s="47" t="s">
        <v>77</v>
      </c>
      <c r="C47" s="48">
        <v>34594</v>
      </c>
      <c r="D47" s="48">
        <v>760</v>
      </c>
      <c r="E47" s="48">
        <v>760</v>
      </c>
      <c r="F47" s="48">
        <v>0</v>
      </c>
      <c r="G47" s="48">
        <v>3580000</v>
      </c>
      <c r="H47" s="48">
        <v>0</v>
      </c>
      <c r="I47" s="48">
        <v>3580000</v>
      </c>
      <c r="J47" s="49">
        <f>ROUND(G47/'Postup výpočtu | Indikátory'!$D$20+0.19,0)</f>
        <v>10</v>
      </c>
      <c r="K47" s="49">
        <f>ROUND(H47/'Postup výpočtu | Indikátory'!$D$20+0.19,0)</f>
        <v>0</v>
      </c>
      <c r="L47" s="49">
        <f t="shared" si="0"/>
        <v>10</v>
      </c>
      <c r="M47" s="50">
        <f>G47/'Postup výpočtu | Indikátory'!$E$20</f>
        <v>3.4658550724637682</v>
      </c>
      <c r="N47" s="50">
        <f>H47/'Postup výpočtu | Indikátory'!$E$21</f>
        <v>0</v>
      </c>
      <c r="O47" s="50">
        <f t="shared" si="1"/>
        <v>3.4658550724637682</v>
      </c>
      <c r="P47" s="56">
        <v>1</v>
      </c>
    </row>
    <row r="48" spans="1:16" x14ac:dyDescent="0.25">
      <c r="A48" s="61" t="s">
        <v>126</v>
      </c>
      <c r="B48" s="47" t="s">
        <v>75</v>
      </c>
      <c r="C48" s="48">
        <v>31944</v>
      </c>
      <c r="D48" s="48">
        <v>900</v>
      </c>
      <c r="E48" s="48">
        <v>0</v>
      </c>
      <c r="F48" s="48">
        <v>900</v>
      </c>
      <c r="G48" s="48">
        <v>0</v>
      </c>
      <c r="H48" s="48">
        <v>1940000</v>
      </c>
      <c r="I48" s="48">
        <v>1940000</v>
      </c>
      <c r="J48" s="49">
        <f>ROUND(G48/'Postup výpočtu | Indikátory'!$D$20+0.19,0)</f>
        <v>0</v>
      </c>
      <c r="K48" s="49">
        <f>ROUND(H48/'Postup výpočtu | Indikátory'!$D$20+0.19,0)</f>
        <v>6</v>
      </c>
      <c r="L48" s="49">
        <f t="shared" si="0"/>
        <v>6</v>
      </c>
      <c r="M48" s="50">
        <f>G48/'Postup výpočtu | Indikátory'!$E$20</f>
        <v>0</v>
      </c>
      <c r="N48" s="50">
        <f>H48/'Postup výpočtu | Indikátory'!$E$21</f>
        <v>1.6614358974358974</v>
      </c>
      <c r="O48" s="50">
        <f t="shared" si="1"/>
        <v>1.6614358974358974</v>
      </c>
      <c r="P48" s="56">
        <v>1</v>
      </c>
    </row>
    <row r="49" spans="1:16" x14ac:dyDescent="0.25">
      <c r="A49" s="61" t="s">
        <v>127</v>
      </c>
      <c r="B49" s="47" t="s">
        <v>75</v>
      </c>
      <c r="C49" s="48">
        <v>75240</v>
      </c>
      <c r="D49" s="48">
        <v>2047</v>
      </c>
      <c r="E49" s="48">
        <v>0</v>
      </c>
      <c r="F49" s="48">
        <v>2047</v>
      </c>
      <c r="G49" s="48">
        <v>0</v>
      </c>
      <c r="H49" s="48">
        <v>4400000</v>
      </c>
      <c r="I49" s="48">
        <v>4400000</v>
      </c>
      <c r="J49" s="49">
        <f>ROUND(G49/'Postup výpočtu | Indikátory'!$D$20+0.19,0)</f>
        <v>0</v>
      </c>
      <c r="K49" s="49">
        <f>ROUND(H49/'Postup výpočtu | Indikátory'!$D$20+0.19,0)</f>
        <v>13</v>
      </c>
      <c r="L49" s="49">
        <f t="shared" si="0"/>
        <v>13</v>
      </c>
      <c r="M49" s="50">
        <f>G49/'Postup výpočtu | Indikátory'!$E$20</f>
        <v>0</v>
      </c>
      <c r="N49" s="50">
        <f>H49/'Postup výpočtu | Indikátory'!$E$21</f>
        <v>3.7682051282051279</v>
      </c>
      <c r="O49" s="50">
        <f t="shared" si="1"/>
        <v>3.7682051282051279</v>
      </c>
      <c r="P49" s="56">
        <v>1</v>
      </c>
    </row>
    <row r="50" spans="1:16" x14ac:dyDescent="0.25">
      <c r="A50" s="61" t="s">
        <v>128</v>
      </c>
      <c r="B50" s="47" t="s">
        <v>82</v>
      </c>
      <c r="C50" s="48">
        <v>19989</v>
      </c>
      <c r="D50" s="48">
        <v>393</v>
      </c>
      <c r="E50" s="48">
        <v>311</v>
      </c>
      <c r="F50" s="48">
        <v>82</v>
      </c>
      <c r="G50" s="48">
        <v>1670000</v>
      </c>
      <c r="H50" s="48">
        <v>0</v>
      </c>
      <c r="I50" s="48">
        <v>1670000</v>
      </c>
      <c r="J50" s="49">
        <f>ROUND(G50/'Postup výpočtu | Indikátory'!$D$20+0.19,0)</f>
        <v>5</v>
      </c>
      <c r="K50" s="49">
        <f>ROUND(H50/'Postup výpočtu | Indikátory'!$D$20+0.19,0)</f>
        <v>0</v>
      </c>
      <c r="L50" s="49">
        <f t="shared" si="0"/>
        <v>5</v>
      </c>
      <c r="M50" s="50">
        <f>G50/'Postup výpočtu | Indikátory'!$E$20</f>
        <v>1.6167536231884059</v>
      </c>
      <c r="N50" s="50">
        <f>H50/'Postup výpočtu | Indikátory'!$E$21</f>
        <v>0</v>
      </c>
      <c r="O50" s="50">
        <f t="shared" si="1"/>
        <v>1.6167536231884059</v>
      </c>
      <c r="P50" s="56">
        <v>1</v>
      </c>
    </row>
    <row r="51" spans="1:16" x14ac:dyDescent="0.25">
      <c r="A51" s="61" t="s">
        <v>129</v>
      </c>
      <c r="B51" s="47" t="s">
        <v>75</v>
      </c>
      <c r="C51" s="48">
        <v>36292</v>
      </c>
      <c r="D51" s="48">
        <v>804</v>
      </c>
      <c r="E51" s="48">
        <v>0</v>
      </c>
      <c r="F51" s="48">
        <v>804</v>
      </c>
      <c r="G51" s="48">
        <v>0</v>
      </c>
      <c r="H51" s="48">
        <v>1730000</v>
      </c>
      <c r="I51" s="48">
        <v>1730000</v>
      </c>
      <c r="J51" s="49">
        <f>ROUND(G51/'Postup výpočtu | Indikátory'!$D$20+0.19,0)</f>
        <v>0</v>
      </c>
      <c r="K51" s="49">
        <f>ROUND(H51/'Postup výpočtu | Indikátory'!$D$20+0.19,0)</f>
        <v>5</v>
      </c>
      <c r="L51" s="49">
        <f t="shared" si="0"/>
        <v>5</v>
      </c>
      <c r="M51" s="50">
        <f>G51/'Postup výpočtu | Indikátory'!$E$20</f>
        <v>0</v>
      </c>
      <c r="N51" s="50">
        <f>H51/'Postup výpočtu | Indikátory'!$E$21</f>
        <v>1.4815897435897436</v>
      </c>
      <c r="O51" s="50">
        <f t="shared" si="1"/>
        <v>1.4815897435897436</v>
      </c>
      <c r="P51" s="56">
        <v>1</v>
      </c>
    </row>
    <row r="52" spans="1:16" x14ac:dyDescent="0.25">
      <c r="A52" s="61" t="s">
        <v>130</v>
      </c>
      <c r="B52" s="47" t="s">
        <v>75</v>
      </c>
      <c r="C52" s="48">
        <v>30008</v>
      </c>
      <c r="D52" s="48">
        <v>598</v>
      </c>
      <c r="E52" s="48">
        <v>0</v>
      </c>
      <c r="F52" s="48">
        <v>598</v>
      </c>
      <c r="G52" s="48">
        <v>0</v>
      </c>
      <c r="H52" s="48">
        <v>1500000</v>
      </c>
      <c r="I52" s="48">
        <v>1500000</v>
      </c>
      <c r="J52" s="49">
        <f>ROUND(G52/'Postup výpočtu | Indikátory'!$D$20+0.19,0)</f>
        <v>0</v>
      </c>
      <c r="K52" s="49">
        <f>ROUND(H52/'Postup výpočtu | Indikátory'!$D$20+0.19,0)</f>
        <v>4</v>
      </c>
      <c r="L52" s="49">
        <f t="shared" si="0"/>
        <v>4</v>
      </c>
      <c r="M52" s="50">
        <f>G52/'Postup výpočtu | Indikátory'!$E$20</f>
        <v>0</v>
      </c>
      <c r="N52" s="50">
        <f>H52/'Postup výpočtu | Indikátory'!$E$21</f>
        <v>1.2846153846153845</v>
      </c>
      <c r="O52" s="50">
        <f t="shared" si="1"/>
        <v>1.2846153846153845</v>
      </c>
      <c r="P52" s="56">
        <v>1</v>
      </c>
    </row>
    <row r="53" spans="1:16" x14ac:dyDescent="0.25">
      <c r="A53" s="61" t="s">
        <v>131</v>
      </c>
      <c r="B53" s="47" t="s">
        <v>77</v>
      </c>
      <c r="C53" s="48">
        <v>46438</v>
      </c>
      <c r="D53" s="48">
        <v>1115</v>
      </c>
      <c r="E53" s="48">
        <v>1115</v>
      </c>
      <c r="F53" s="48">
        <v>0</v>
      </c>
      <c r="G53" s="48">
        <v>5260000</v>
      </c>
      <c r="H53" s="48">
        <v>0</v>
      </c>
      <c r="I53" s="48">
        <v>5260000</v>
      </c>
      <c r="J53" s="49">
        <f>ROUND(G53/'Postup výpočtu | Indikátory'!$D$20+0.19,0)</f>
        <v>15</v>
      </c>
      <c r="K53" s="49">
        <f>ROUND(H53/'Postup výpočtu | Indikátory'!$D$20+0.19,0)</f>
        <v>0</v>
      </c>
      <c r="L53" s="49">
        <f t="shared" si="0"/>
        <v>15</v>
      </c>
      <c r="M53" s="50">
        <f>G53/'Postup výpočtu | Indikátory'!$E$20</f>
        <v>5.0922898550724636</v>
      </c>
      <c r="N53" s="50">
        <f>H53/'Postup výpočtu | Indikátory'!$E$21</f>
        <v>0</v>
      </c>
      <c r="O53" s="50">
        <f t="shared" si="1"/>
        <v>5.0922898550724636</v>
      </c>
      <c r="P53" s="56">
        <v>1</v>
      </c>
    </row>
    <row r="54" spans="1:16" x14ac:dyDescent="0.25">
      <c r="A54" s="61" t="s">
        <v>132</v>
      </c>
      <c r="B54" s="47" t="s">
        <v>77</v>
      </c>
      <c r="C54" s="48">
        <v>20768</v>
      </c>
      <c r="D54" s="48">
        <v>485</v>
      </c>
      <c r="E54" s="48">
        <v>485</v>
      </c>
      <c r="F54" s="48">
        <v>0</v>
      </c>
      <c r="G54" s="48">
        <v>2290000</v>
      </c>
      <c r="H54" s="48">
        <v>0</v>
      </c>
      <c r="I54" s="48">
        <v>2290000</v>
      </c>
      <c r="J54" s="49">
        <f>ROUND(G54/'Postup výpočtu | Indikátory'!$D$20+0.19,0)</f>
        <v>7</v>
      </c>
      <c r="K54" s="49">
        <f>ROUND(H54/'Postup výpočtu | Indikátory'!$D$20+0.19,0)</f>
        <v>0</v>
      </c>
      <c r="L54" s="49">
        <f t="shared" si="0"/>
        <v>7</v>
      </c>
      <c r="M54" s="50">
        <f>G54/'Postup výpočtu | Indikátory'!$E$20</f>
        <v>2.2169855072463767</v>
      </c>
      <c r="N54" s="50">
        <f>H54/'Postup výpočtu | Indikátory'!$E$21</f>
        <v>0</v>
      </c>
      <c r="O54" s="50">
        <f t="shared" si="1"/>
        <v>2.2169855072463767</v>
      </c>
      <c r="P54" s="56">
        <v>1</v>
      </c>
    </row>
    <row r="55" spans="1:16" x14ac:dyDescent="0.25">
      <c r="A55" s="61" t="s">
        <v>133</v>
      </c>
      <c r="B55" s="47" t="s">
        <v>75</v>
      </c>
      <c r="C55" s="48">
        <v>12481</v>
      </c>
      <c r="D55" s="48">
        <v>220</v>
      </c>
      <c r="E55" s="48">
        <v>0</v>
      </c>
      <c r="F55" s="48">
        <v>220</v>
      </c>
      <c r="G55" s="48">
        <v>0</v>
      </c>
      <c r="H55" s="48">
        <v>1500000</v>
      </c>
      <c r="I55" s="48">
        <v>1500000</v>
      </c>
      <c r="J55" s="49">
        <f>ROUND(G55/'Postup výpočtu | Indikátory'!$D$20+0.19,0)</f>
        <v>0</v>
      </c>
      <c r="K55" s="49">
        <f>ROUND(H55/'Postup výpočtu | Indikátory'!$D$20+0.19,0)</f>
        <v>4</v>
      </c>
      <c r="L55" s="49">
        <f t="shared" si="0"/>
        <v>4</v>
      </c>
      <c r="M55" s="50">
        <f>G55/'Postup výpočtu | Indikátory'!$E$20</f>
        <v>0</v>
      </c>
      <c r="N55" s="50">
        <f>H55/'Postup výpočtu | Indikátory'!$E$21</f>
        <v>1.2846153846153845</v>
      </c>
      <c r="O55" s="50">
        <f t="shared" si="1"/>
        <v>1.2846153846153845</v>
      </c>
      <c r="P55" s="56">
        <v>1</v>
      </c>
    </row>
    <row r="56" spans="1:16" x14ac:dyDescent="0.25">
      <c r="A56" s="61" t="s">
        <v>134</v>
      </c>
      <c r="B56" s="47" t="s">
        <v>77</v>
      </c>
      <c r="C56" s="48">
        <v>43359</v>
      </c>
      <c r="D56" s="48">
        <v>875</v>
      </c>
      <c r="E56" s="48">
        <v>875</v>
      </c>
      <c r="F56" s="48">
        <v>0</v>
      </c>
      <c r="G56" s="48">
        <v>4130000</v>
      </c>
      <c r="H56" s="48">
        <v>0</v>
      </c>
      <c r="I56" s="48">
        <v>4130000</v>
      </c>
      <c r="J56" s="49">
        <f>ROUND(G56/'Postup výpočtu | Indikátory'!$D$20+0.19,0)</f>
        <v>12</v>
      </c>
      <c r="K56" s="49">
        <f>ROUND(H56/'Postup výpočtu | Indikátory'!$D$20+0.19,0)</f>
        <v>0</v>
      </c>
      <c r="L56" s="49">
        <f t="shared" si="0"/>
        <v>12</v>
      </c>
      <c r="M56" s="50">
        <f>G56/'Postup výpočtu | Indikátory'!$E$20</f>
        <v>3.9983188405797101</v>
      </c>
      <c r="N56" s="50">
        <f>H56/'Postup výpočtu | Indikátory'!$E$21</f>
        <v>0</v>
      </c>
      <c r="O56" s="50">
        <f t="shared" si="1"/>
        <v>3.9983188405797101</v>
      </c>
      <c r="P56" s="56">
        <v>1</v>
      </c>
    </row>
    <row r="57" spans="1:16" x14ac:dyDescent="0.25">
      <c r="A57" s="61" t="s">
        <v>135</v>
      </c>
      <c r="B57" s="47" t="s">
        <v>77</v>
      </c>
      <c r="C57" s="48">
        <v>87820</v>
      </c>
      <c r="D57" s="48">
        <v>1843</v>
      </c>
      <c r="E57" s="48">
        <v>1843</v>
      </c>
      <c r="F57" s="48">
        <v>0</v>
      </c>
      <c r="G57" s="48">
        <v>8690000</v>
      </c>
      <c r="H57" s="48">
        <v>0</v>
      </c>
      <c r="I57" s="48">
        <v>8690000</v>
      </c>
      <c r="J57" s="49">
        <f>ROUND(G57/'Postup výpočtu | Indikátory'!$D$20+0.19,0)</f>
        <v>25</v>
      </c>
      <c r="K57" s="49">
        <f>ROUND(H57/'Postup výpočtu | Indikátory'!$D$20+0.19,0)</f>
        <v>0</v>
      </c>
      <c r="L57" s="49">
        <f t="shared" si="0"/>
        <v>25</v>
      </c>
      <c r="M57" s="50">
        <f>G57/'Postup výpočtu | Indikátory'!$E$20</f>
        <v>8.4129275362318836</v>
      </c>
      <c r="N57" s="50">
        <f>H57/'Postup výpočtu | Indikátory'!$E$21</f>
        <v>0</v>
      </c>
      <c r="O57" s="50">
        <f t="shared" si="1"/>
        <v>8.4129275362318836</v>
      </c>
      <c r="P57" s="56">
        <v>1</v>
      </c>
    </row>
    <row r="58" spans="1:16" x14ac:dyDescent="0.25">
      <c r="A58" s="61" t="s">
        <v>136</v>
      </c>
      <c r="B58" s="47" t="s">
        <v>75</v>
      </c>
      <c r="C58" s="48">
        <v>42179</v>
      </c>
      <c r="D58" s="48">
        <v>1302</v>
      </c>
      <c r="E58" s="48">
        <v>0</v>
      </c>
      <c r="F58" s="48">
        <v>1302</v>
      </c>
      <c r="G58" s="48">
        <v>0</v>
      </c>
      <c r="H58" s="48">
        <v>2800000</v>
      </c>
      <c r="I58" s="48">
        <v>2800000</v>
      </c>
      <c r="J58" s="49">
        <f>ROUND(G58/'Postup výpočtu | Indikátory'!$D$20+0.19,0)</f>
        <v>0</v>
      </c>
      <c r="K58" s="49">
        <f>ROUND(H58/'Postup výpočtu | Indikátory'!$D$20+0.19,0)</f>
        <v>8</v>
      </c>
      <c r="L58" s="49">
        <f t="shared" si="0"/>
        <v>8</v>
      </c>
      <c r="M58" s="50">
        <f>G58/'Postup výpočtu | Indikátory'!$E$20</f>
        <v>0</v>
      </c>
      <c r="N58" s="50">
        <f>H58/'Postup výpočtu | Indikátory'!$E$21</f>
        <v>2.3979487179487178</v>
      </c>
      <c r="O58" s="50">
        <f t="shared" si="1"/>
        <v>2.3979487179487178</v>
      </c>
      <c r="P58" s="56">
        <v>1</v>
      </c>
    </row>
    <row r="59" spans="1:16" x14ac:dyDescent="0.25">
      <c r="A59" s="61" t="s">
        <v>137</v>
      </c>
      <c r="B59" s="47" t="s">
        <v>77</v>
      </c>
      <c r="C59" s="48">
        <v>46945</v>
      </c>
      <c r="D59" s="48">
        <v>1199</v>
      </c>
      <c r="E59" s="48">
        <v>1199</v>
      </c>
      <c r="F59" s="48">
        <v>0</v>
      </c>
      <c r="G59" s="48">
        <v>5650000</v>
      </c>
      <c r="H59" s="48">
        <v>0</v>
      </c>
      <c r="I59" s="48">
        <v>5650000</v>
      </c>
      <c r="J59" s="49">
        <f>ROUND(G59/'Postup výpočtu | Indikátory'!$D$20+0.19,0)</f>
        <v>16</v>
      </c>
      <c r="K59" s="49">
        <f>ROUND(H59/'Postup výpočtu | Indikátory'!$D$20+0.19,0)</f>
        <v>0</v>
      </c>
      <c r="L59" s="49">
        <f t="shared" si="0"/>
        <v>16</v>
      </c>
      <c r="M59" s="50">
        <f>G59/'Postup výpočtu | Indikátory'!$E$20</f>
        <v>5.4698550724637682</v>
      </c>
      <c r="N59" s="50">
        <f>H59/'Postup výpočtu | Indikátory'!$E$21</f>
        <v>0</v>
      </c>
      <c r="O59" s="50">
        <f t="shared" si="1"/>
        <v>5.4698550724637682</v>
      </c>
      <c r="P59" s="56">
        <v>1</v>
      </c>
    </row>
    <row r="60" spans="1:16" x14ac:dyDescent="0.25">
      <c r="A60" s="61" t="s">
        <v>138</v>
      </c>
      <c r="B60" s="47" t="s">
        <v>75</v>
      </c>
      <c r="C60" s="48">
        <v>24137</v>
      </c>
      <c r="D60" s="48">
        <v>555</v>
      </c>
      <c r="E60" s="48">
        <v>0</v>
      </c>
      <c r="F60" s="48">
        <v>555</v>
      </c>
      <c r="G60" s="48">
        <v>0</v>
      </c>
      <c r="H60" s="48">
        <v>1500000</v>
      </c>
      <c r="I60" s="48">
        <v>1500000</v>
      </c>
      <c r="J60" s="49">
        <f>ROUND(G60/'Postup výpočtu | Indikátory'!$D$20+0.19,0)</f>
        <v>0</v>
      </c>
      <c r="K60" s="49">
        <f>ROUND(H60/'Postup výpočtu | Indikátory'!$D$20+0.19,0)</f>
        <v>4</v>
      </c>
      <c r="L60" s="49">
        <f t="shared" si="0"/>
        <v>4</v>
      </c>
      <c r="M60" s="50">
        <f>G60/'Postup výpočtu | Indikátory'!$E$20</f>
        <v>0</v>
      </c>
      <c r="N60" s="50">
        <f>H60/'Postup výpočtu | Indikátory'!$E$21</f>
        <v>1.2846153846153845</v>
      </c>
      <c r="O60" s="50">
        <f t="shared" si="1"/>
        <v>1.2846153846153845</v>
      </c>
      <c r="P60" s="56">
        <v>1</v>
      </c>
    </row>
    <row r="61" spans="1:16" x14ac:dyDescent="0.25">
      <c r="A61" s="61" t="s">
        <v>139</v>
      </c>
      <c r="B61" s="47" t="s">
        <v>77</v>
      </c>
      <c r="C61" s="48">
        <v>21865</v>
      </c>
      <c r="D61" s="48">
        <v>450</v>
      </c>
      <c r="E61" s="48">
        <v>450</v>
      </c>
      <c r="F61" s="48">
        <v>0</v>
      </c>
      <c r="G61" s="48">
        <v>2120000</v>
      </c>
      <c r="H61" s="48">
        <v>0</v>
      </c>
      <c r="I61" s="48">
        <v>2120000</v>
      </c>
      <c r="J61" s="49">
        <f>ROUND(G61/'Postup výpočtu | Indikátory'!$D$20+0.19,0)</f>
        <v>6</v>
      </c>
      <c r="K61" s="49">
        <f>ROUND(H61/'Postup výpočtu | Indikátory'!$D$20+0.19,0)</f>
        <v>0</v>
      </c>
      <c r="L61" s="49">
        <f t="shared" si="0"/>
        <v>6</v>
      </c>
      <c r="M61" s="50">
        <f>G61/'Postup výpočtu | Indikátory'!$E$20</f>
        <v>2.0524057971014491</v>
      </c>
      <c r="N61" s="50">
        <f>H61/'Postup výpočtu | Indikátory'!$E$21</f>
        <v>0</v>
      </c>
      <c r="O61" s="50">
        <f t="shared" si="1"/>
        <v>2.0524057971014491</v>
      </c>
      <c r="P61" s="56">
        <v>1</v>
      </c>
    </row>
    <row r="62" spans="1:16" x14ac:dyDescent="0.25">
      <c r="A62" s="61" t="s">
        <v>140</v>
      </c>
      <c r="B62" s="47" t="s">
        <v>75</v>
      </c>
      <c r="C62" s="48">
        <v>18726</v>
      </c>
      <c r="D62" s="48">
        <v>413</v>
      </c>
      <c r="E62" s="48">
        <v>0</v>
      </c>
      <c r="F62" s="48">
        <v>413</v>
      </c>
      <c r="G62" s="48">
        <v>0</v>
      </c>
      <c r="H62" s="48">
        <v>1500000</v>
      </c>
      <c r="I62" s="48">
        <v>1500000</v>
      </c>
      <c r="J62" s="49">
        <f>ROUND(G62/'Postup výpočtu | Indikátory'!$D$20+0.19,0)</f>
        <v>0</v>
      </c>
      <c r="K62" s="49">
        <f>ROUND(H62/'Postup výpočtu | Indikátory'!$D$20+0.19,0)</f>
        <v>4</v>
      </c>
      <c r="L62" s="49">
        <f t="shared" si="0"/>
        <v>4</v>
      </c>
      <c r="M62" s="50">
        <f>G62/'Postup výpočtu | Indikátory'!$E$20</f>
        <v>0</v>
      </c>
      <c r="N62" s="50">
        <f>H62/'Postup výpočtu | Indikátory'!$E$21</f>
        <v>1.2846153846153845</v>
      </c>
      <c r="O62" s="50">
        <f t="shared" si="1"/>
        <v>1.2846153846153845</v>
      </c>
      <c r="P62" s="56">
        <v>1</v>
      </c>
    </row>
    <row r="63" spans="1:16" x14ac:dyDescent="0.25">
      <c r="A63" s="61" t="s">
        <v>141</v>
      </c>
      <c r="B63" s="47" t="s">
        <v>75</v>
      </c>
      <c r="C63" s="48">
        <v>20173</v>
      </c>
      <c r="D63" s="48">
        <v>508</v>
      </c>
      <c r="E63" s="48">
        <v>0</v>
      </c>
      <c r="F63" s="48">
        <v>508</v>
      </c>
      <c r="G63" s="48">
        <v>0</v>
      </c>
      <c r="H63" s="48">
        <v>1500000</v>
      </c>
      <c r="I63" s="48">
        <v>1500000</v>
      </c>
      <c r="J63" s="49">
        <f>ROUND(G63/'Postup výpočtu | Indikátory'!$D$20+0.19,0)</f>
        <v>0</v>
      </c>
      <c r="K63" s="49">
        <f>ROUND(H63/'Postup výpočtu | Indikátory'!$D$20+0.19,0)</f>
        <v>4</v>
      </c>
      <c r="L63" s="49">
        <f t="shared" si="0"/>
        <v>4</v>
      </c>
      <c r="M63" s="50">
        <f>G63/'Postup výpočtu | Indikátory'!$E$20</f>
        <v>0</v>
      </c>
      <c r="N63" s="50">
        <f>H63/'Postup výpočtu | Indikátory'!$E$21</f>
        <v>1.2846153846153845</v>
      </c>
      <c r="O63" s="50">
        <f t="shared" si="1"/>
        <v>1.2846153846153845</v>
      </c>
      <c r="P63" s="56">
        <v>1</v>
      </c>
    </row>
    <row r="64" spans="1:16" x14ac:dyDescent="0.25">
      <c r="A64" s="61" t="s">
        <v>142</v>
      </c>
      <c r="B64" s="47" t="s">
        <v>77</v>
      </c>
      <c r="C64" s="48">
        <v>19182</v>
      </c>
      <c r="D64" s="48">
        <v>387</v>
      </c>
      <c r="E64" s="48">
        <v>387</v>
      </c>
      <c r="F64" s="48">
        <v>0</v>
      </c>
      <c r="G64" s="48">
        <v>1820000</v>
      </c>
      <c r="H64" s="48">
        <v>0</v>
      </c>
      <c r="I64" s="48">
        <v>1820000</v>
      </c>
      <c r="J64" s="49">
        <f>ROUND(G64/'Postup výpočtu | Indikátory'!$D$20+0.19,0)</f>
        <v>5</v>
      </c>
      <c r="K64" s="49">
        <f>ROUND(H64/'Postup výpočtu | Indikátory'!$D$20+0.19,0)</f>
        <v>0</v>
      </c>
      <c r="L64" s="49">
        <f t="shared" si="0"/>
        <v>5</v>
      </c>
      <c r="M64" s="50">
        <f>G64/'Postup výpočtu | Indikátory'!$E$20</f>
        <v>1.7619710144927536</v>
      </c>
      <c r="N64" s="50">
        <f>H64/'Postup výpočtu | Indikátory'!$E$21</f>
        <v>0</v>
      </c>
      <c r="O64" s="50">
        <f t="shared" si="1"/>
        <v>1.7619710144927536</v>
      </c>
      <c r="P64" s="56">
        <v>1</v>
      </c>
    </row>
    <row r="65" spans="1:16" x14ac:dyDescent="0.25">
      <c r="A65" s="61" t="s">
        <v>143</v>
      </c>
      <c r="B65" s="47" t="s">
        <v>77</v>
      </c>
      <c r="C65" s="48">
        <v>25887</v>
      </c>
      <c r="D65" s="48">
        <v>485</v>
      </c>
      <c r="E65" s="48">
        <v>485</v>
      </c>
      <c r="F65" s="48">
        <v>0</v>
      </c>
      <c r="G65" s="48">
        <v>2290000</v>
      </c>
      <c r="H65" s="48">
        <v>0</v>
      </c>
      <c r="I65" s="48">
        <v>2290000</v>
      </c>
      <c r="J65" s="49">
        <f>ROUND(G65/'Postup výpočtu | Indikátory'!$D$20+0.19,0)</f>
        <v>7</v>
      </c>
      <c r="K65" s="49">
        <f>ROUND(H65/'Postup výpočtu | Indikátory'!$D$20+0.19,0)</f>
        <v>0</v>
      </c>
      <c r="L65" s="49">
        <f t="shared" si="0"/>
        <v>7</v>
      </c>
      <c r="M65" s="50">
        <f>G65/'Postup výpočtu | Indikátory'!$E$20</f>
        <v>2.2169855072463767</v>
      </c>
      <c r="N65" s="50">
        <f>H65/'Postup výpočtu | Indikátory'!$E$21</f>
        <v>0</v>
      </c>
      <c r="O65" s="50">
        <f t="shared" si="1"/>
        <v>2.2169855072463767</v>
      </c>
      <c r="P65" s="56">
        <v>1</v>
      </c>
    </row>
    <row r="66" spans="1:16" x14ac:dyDescent="0.25">
      <c r="A66" s="61" t="s">
        <v>144</v>
      </c>
      <c r="B66" s="47" t="s">
        <v>77</v>
      </c>
      <c r="C66" s="48">
        <v>32264</v>
      </c>
      <c r="D66" s="48">
        <v>722</v>
      </c>
      <c r="E66" s="48">
        <v>722</v>
      </c>
      <c r="F66" s="48">
        <v>0</v>
      </c>
      <c r="G66" s="48">
        <v>3400000</v>
      </c>
      <c r="H66" s="48">
        <v>0</v>
      </c>
      <c r="I66" s="48">
        <v>3400000</v>
      </c>
      <c r="J66" s="49">
        <f>ROUND(G66/'Postup výpočtu | Indikátory'!$D$20+0.19,0)</f>
        <v>10</v>
      </c>
      <c r="K66" s="49">
        <f>ROUND(H66/'Postup výpočtu | Indikátory'!$D$20+0.19,0)</f>
        <v>0</v>
      </c>
      <c r="L66" s="49">
        <f t="shared" si="0"/>
        <v>10</v>
      </c>
      <c r="M66" s="50">
        <f>G66/'Postup výpočtu | Indikátory'!$E$20</f>
        <v>3.2915942028985508</v>
      </c>
      <c r="N66" s="50">
        <f>H66/'Postup výpočtu | Indikátory'!$E$21</f>
        <v>0</v>
      </c>
      <c r="O66" s="50">
        <f t="shared" si="1"/>
        <v>3.2915942028985508</v>
      </c>
      <c r="P66" s="56">
        <v>1</v>
      </c>
    </row>
    <row r="67" spans="1:16" x14ac:dyDescent="0.25">
      <c r="A67" s="61" t="s">
        <v>145</v>
      </c>
      <c r="B67" s="47" t="s">
        <v>82</v>
      </c>
      <c r="C67" s="48">
        <v>75173</v>
      </c>
      <c r="D67" s="48">
        <v>1701</v>
      </c>
      <c r="E67" s="48">
        <v>83</v>
      </c>
      <c r="F67" s="48">
        <v>1618</v>
      </c>
      <c r="G67" s="48">
        <v>0</v>
      </c>
      <c r="H67" s="48">
        <v>4430000</v>
      </c>
      <c r="I67" s="48">
        <v>4430000</v>
      </c>
      <c r="J67" s="49">
        <f>ROUND(G67/'Postup výpočtu | Indikátory'!$D$20+0.19,0)</f>
        <v>0</v>
      </c>
      <c r="K67" s="49">
        <f>ROUND(H67/'Postup výpočtu | Indikátory'!$D$20+0.19,0)</f>
        <v>13</v>
      </c>
      <c r="L67" s="49">
        <f t="shared" si="0"/>
        <v>13</v>
      </c>
      <c r="M67" s="50">
        <f>G67/'Postup výpočtu | Indikátory'!$E$20</f>
        <v>0</v>
      </c>
      <c r="N67" s="50">
        <f>H67/'Postup výpočtu | Indikátory'!$E$21</f>
        <v>3.7938974358974358</v>
      </c>
      <c r="O67" s="50">
        <f t="shared" si="1"/>
        <v>3.7938974358974358</v>
      </c>
      <c r="P67" s="56">
        <v>1</v>
      </c>
    </row>
    <row r="68" spans="1:16" x14ac:dyDescent="0.25">
      <c r="A68" s="61" t="s">
        <v>146</v>
      </c>
      <c r="B68" s="47" t="s">
        <v>75</v>
      </c>
      <c r="C68" s="48">
        <v>67450</v>
      </c>
      <c r="D68" s="48">
        <v>1440</v>
      </c>
      <c r="E68" s="48">
        <v>0</v>
      </c>
      <c r="F68" s="48">
        <v>1440</v>
      </c>
      <c r="G68" s="48">
        <v>0</v>
      </c>
      <c r="H68" s="48">
        <v>3100000</v>
      </c>
      <c r="I68" s="48">
        <v>3100000</v>
      </c>
      <c r="J68" s="49">
        <f>ROUND(G68/'Postup výpočtu | Indikátory'!$D$20+0.19,0)</f>
        <v>0</v>
      </c>
      <c r="K68" s="49">
        <f>ROUND(H68/'Postup výpočtu | Indikátory'!$D$20+0.19,0)</f>
        <v>9</v>
      </c>
      <c r="L68" s="49">
        <f t="shared" ref="L68:L131" si="2">J68+K68</f>
        <v>9</v>
      </c>
      <c r="M68" s="50">
        <f>G68/'Postup výpočtu | Indikátory'!$E$20</f>
        <v>0</v>
      </c>
      <c r="N68" s="50">
        <f>H68/'Postup výpočtu | Indikátory'!$E$21</f>
        <v>2.6548717948717946</v>
      </c>
      <c r="O68" s="50">
        <f t="shared" ref="O68:O131" si="3">M68+N68</f>
        <v>2.6548717948717946</v>
      </c>
      <c r="P68" s="56">
        <v>1</v>
      </c>
    </row>
    <row r="69" spans="1:16" x14ac:dyDescent="0.25">
      <c r="A69" s="61" t="s">
        <v>147</v>
      </c>
      <c r="B69" s="47" t="s">
        <v>77</v>
      </c>
      <c r="C69" s="48">
        <v>57119</v>
      </c>
      <c r="D69" s="48">
        <v>1161</v>
      </c>
      <c r="E69" s="48">
        <v>1161</v>
      </c>
      <c r="F69" s="48">
        <v>0</v>
      </c>
      <c r="G69" s="48">
        <v>5470000</v>
      </c>
      <c r="H69" s="48">
        <v>0</v>
      </c>
      <c r="I69" s="48">
        <v>5470000</v>
      </c>
      <c r="J69" s="49">
        <f>ROUND(G69/'Postup výpočtu | Indikátory'!$D$20+0.19,0)</f>
        <v>16</v>
      </c>
      <c r="K69" s="49">
        <f>ROUND(H69/'Postup výpočtu | Indikátory'!$D$20+0.19,0)</f>
        <v>0</v>
      </c>
      <c r="L69" s="49">
        <f t="shared" si="2"/>
        <v>16</v>
      </c>
      <c r="M69" s="50">
        <f>G69/'Postup výpočtu | Indikátory'!$E$20</f>
        <v>5.2955942028985508</v>
      </c>
      <c r="N69" s="50">
        <f>H69/'Postup výpočtu | Indikátory'!$E$21</f>
        <v>0</v>
      </c>
      <c r="O69" s="50">
        <f t="shared" si="3"/>
        <v>5.2955942028985508</v>
      </c>
      <c r="P69" s="56">
        <v>1</v>
      </c>
    </row>
    <row r="70" spans="1:16" x14ac:dyDescent="0.25">
      <c r="A70" s="61" t="s">
        <v>148</v>
      </c>
      <c r="B70" s="47" t="s">
        <v>77</v>
      </c>
      <c r="C70" s="48">
        <v>85827</v>
      </c>
      <c r="D70" s="48">
        <v>2025</v>
      </c>
      <c r="E70" s="48">
        <v>2025</v>
      </c>
      <c r="F70" s="48">
        <v>0</v>
      </c>
      <c r="G70" s="48">
        <v>9550000</v>
      </c>
      <c r="H70" s="48">
        <v>0</v>
      </c>
      <c r="I70" s="48">
        <v>9550000</v>
      </c>
      <c r="J70" s="49">
        <v>29</v>
      </c>
      <c r="K70" s="49">
        <f>ROUND(H70/'Postup výpočtu | Indikátory'!$D$20+0.19,0)</f>
        <v>0</v>
      </c>
      <c r="L70" s="49">
        <f t="shared" si="2"/>
        <v>29</v>
      </c>
      <c r="M70" s="50">
        <f>G70/'Postup výpočtu | Indikátory'!$E$20</f>
        <v>9.2455072463768122</v>
      </c>
      <c r="N70" s="50">
        <f>H70/'Postup výpočtu | Indikátory'!$E$21</f>
        <v>0</v>
      </c>
      <c r="O70" s="50">
        <f t="shared" si="3"/>
        <v>9.2455072463768122</v>
      </c>
      <c r="P70" s="56">
        <v>1</v>
      </c>
    </row>
    <row r="71" spans="1:16" x14ac:dyDescent="0.25">
      <c r="A71" s="61" t="s">
        <v>149</v>
      </c>
      <c r="B71" s="47" t="s">
        <v>75</v>
      </c>
      <c r="C71" s="48">
        <v>18434</v>
      </c>
      <c r="D71" s="48">
        <v>389</v>
      </c>
      <c r="E71" s="48">
        <v>0</v>
      </c>
      <c r="F71" s="48">
        <v>389</v>
      </c>
      <c r="G71" s="48">
        <v>0</v>
      </c>
      <c r="H71" s="48">
        <v>1500000</v>
      </c>
      <c r="I71" s="48">
        <v>1500000</v>
      </c>
      <c r="J71" s="49">
        <f>ROUND(G71/'Postup výpočtu | Indikátory'!$D$20+0.19,0)</f>
        <v>0</v>
      </c>
      <c r="K71" s="49">
        <f>ROUND(H71/'Postup výpočtu | Indikátory'!$D$20+0.19,0)</f>
        <v>4</v>
      </c>
      <c r="L71" s="49">
        <f t="shared" si="2"/>
        <v>4</v>
      </c>
      <c r="M71" s="50">
        <f>G71/'Postup výpočtu | Indikátory'!$E$20</f>
        <v>0</v>
      </c>
      <c r="N71" s="50">
        <f>H71/'Postup výpočtu | Indikátory'!$E$21</f>
        <v>1.2846153846153845</v>
      </c>
      <c r="O71" s="50">
        <f t="shared" si="3"/>
        <v>1.2846153846153845</v>
      </c>
      <c r="P71" s="56">
        <v>1</v>
      </c>
    </row>
    <row r="72" spans="1:16" x14ac:dyDescent="0.25">
      <c r="A72" s="61" t="s">
        <v>150</v>
      </c>
      <c r="B72" s="47" t="s">
        <v>77</v>
      </c>
      <c r="C72" s="48">
        <v>20666</v>
      </c>
      <c r="D72" s="48">
        <v>461</v>
      </c>
      <c r="E72" s="48">
        <v>461</v>
      </c>
      <c r="F72" s="48">
        <v>0</v>
      </c>
      <c r="G72" s="48">
        <v>2170000</v>
      </c>
      <c r="H72" s="48">
        <v>0</v>
      </c>
      <c r="I72" s="48">
        <v>2170000</v>
      </c>
      <c r="J72" s="49">
        <f>ROUND(G72/'Postup výpočtu | Indikátory'!$D$20+0.19,0)</f>
        <v>6</v>
      </c>
      <c r="K72" s="49">
        <f>ROUND(H72/'Postup výpočtu | Indikátory'!$D$20+0.19,0)</f>
        <v>0</v>
      </c>
      <c r="L72" s="49">
        <f t="shared" si="2"/>
        <v>6</v>
      </c>
      <c r="M72" s="50">
        <f>G72/'Postup výpočtu | Indikátory'!$E$20</f>
        <v>2.1008115942028986</v>
      </c>
      <c r="N72" s="50">
        <f>H72/'Postup výpočtu | Indikátory'!$E$21</f>
        <v>0</v>
      </c>
      <c r="O72" s="50">
        <f t="shared" si="3"/>
        <v>2.1008115942028986</v>
      </c>
      <c r="P72" s="56">
        <v>1</v>
      </c>
    </row>
    <row r="73" spans="1:16" x14ac:dyDescent="0.25">
      <c r="A73" s="61" t="s">
        <v>151</v>
      </c>
      <c r="B73" s="47" t="s">
        <v>75</v>
      </c>
      <c r="C73" s="48">
        <v>17862</v>
      </c>
      <c r="D73" s="48">
        <v>338</v>
      </c>
      <c r="E73" s="48">
        <v>0</v>
      </c>
      <c r="F73" s="48">
        <v>338</v>
      </c>
      <c r="G73" s="48">
        <v>0</v>
      </c>
      <c r="H73" s="48">
        <v>1500000</v>
      </c>
      <c r="I73" s="48">
        <v>1500000</v>
      </c>
      <c r="J73" s="49">
        <f>ROUND(G73/'Postup výpočtu | Indikátory'!$D$20+0.19,0)</f>
        <v>0</v>
      </c>
      <c r="K73" s="49">
        <f>ROUND(H73/'Postup výpočtu | Indikátory'!$D$20+0.19,0)</f>
        <v>4</v>
      </c>
      <c r="L73" s="49">
        <f t="shared" si="2"/>
        <v>4</v>
      </c>
      <c r="M73" s="50">
        <f>G73/'Postup výpočtu | Indikátory'!$E$20</f>
        <v>0</v>
      </c>
      <c r="N73" s="50">
        <f>H73/'Postup výpočtu | Indikátory'!$E$21</f>
        <v>1.2846153846153845</v>
      </c>
      <c r="O73" s="50">
        <f t="shared" si="3"/>
        <v>1.2846153846153845</v>
      </c>
      <c r="P73" s="56">
        <v>1</v>
      </c>
    </row>
    <row r="74" spans="1:16" x14ac:dyDescent="0.25">
      <c r="A74" s="61" t="s">
        <v>152</v>
      </c>
      <c r="B74" s="47" t="s">
        <v>77</v>
      </c>
      <c r="C74" s="48">
        <v>21331</v>
      </c>
      <c r="D74" s="48">
        <v>446</v>
      </c>
      <c r="E74" s="48">
        <v>446</v>
      </c>
      <c r="F74" s="48">
        <v>0</v>
      </c>
      <c r="G74" s="48">
        <v>2100000</v>
      </c>
      <c r="H74" s="48">
        <v>0</v>
      </c>
      <c r="I74" s="48">
        <v>2100000</v>
      </c>
      <c r="J74" s="49">
        <f>ROUND(G74/'Postup výpočtu | Indikátory'!$D$20+0.19,0)</f>
        <v>6</v>
      </c>
      <c r="K74" s="49">
        <f>ROUND(H74/'Postup výpočtu | Indikátory'!$D$20+0.19,0)</f>
        <v>0</v>
      </c>
      <c r="L74" s="49">
        <f t="shared" si="2"/>
        <v>6</v>
      </c>
      <c r="M74" s="50">
        <f>G74/'Postup výpočtu | Indikátory'!$E$20</f>
        <v>2.0330434782608697</v>
      </c>
      <c r="N74" s="50">
        <f>H74/'Postup výpočtu | Indikátory'!$E$21</f>
        <v>0</v>
      </c>
      <c r="O74" s="50">
        <f t="shared" si="3"/>
        <v>2.0330434782608697</v>
      </c>
      <c r="P74" s="56">
        <v>1</v>
      </c>
    </row>
    <row r="75" spans="1:16" x14ac:dyDescent="0.25">
      <c r="A75" s="61" t="s">
        <v>153</v>
      </c>
      <c r="B75" s="47" t="s">
        <v>77</v>
      </c>
      <c r="C75" s="48">
        <v>72612</v>
      </c>
      <c r="D75" s="48">
        <v>1698</v>
      </c>
      <c r="E75" s="48">
        <v>1698</v>
      </c>
      <c r="F75" s="48">
        <v>0</v>
      </c>
      <c r="G75" s="48">
        <v>8010000</v>
      </c>
      <c r="H75" s="48">
        <v>0</v>
      </c>
      <c r="I75" s="48">
        <v>8010000</v>
      </c>
      <c r="J75" s="49">
        <f>ROUND(G75/'Postup výpočtu | Indikátory'!$D$20+0.19,0)</f>
        <v>23</v>
      </c>
      <c r="K75" s="49">
        <f>ROUND(H75/'Postup výpočtu | Indikátory'!$D$20+0.19,0)</f>
        <v>0</v>
      </c>
      <c r="L75" s="49">
        <f t="shared" si="2"/>
        <v>23</v>
      </c>
      <c r="M75" s="50">
        <f>G75/'Postup výpočtu | Indikátory'!$E$20</f>
        <v>7.7546086956521734</v>
      </c>
      <c r="N75" s="50">
        <f>H75/'Postup výpočtu | Indikátory'!$E$21</f>
        <v>0</v>
      </c>
      <c r="O75" s="50">
        <f t="shared" si="3"/>
        <v>7.7546086956521734</v>
      </c>
      <c r="P75" s="56">
        <v>1</v>
      </c>
    </row>
    <row r="76" spans="1:16" x14ac:dyDescent="0.25">
      <c r="A76" s="61" t="s">
        <v>154</v>
      </c>
      <c r="B76" s="47" t="s">
        <v>77</v>
      </c>
      <c r="C76" s="48">
        <v>22453</v>
      </c>
      <c r="D76" s="48">
        <v>463</v>
      </c>
      <c r="E76" s="48">
        <v>463</v>
      </c>
      <c r="F76" s="48">
        <v>0</v>
      </c>
      <c r="G76" s="48">
        <v>2180000</v>
      </c>
      <c r="H76" s="48">
        <v>0</v>
      </c>
      <c r="I76" s="48">
        <v>2180000</v>
      </c>
      <c r="J76" s="49">
        <f>ROUND(G76/'Postup výpočtu | Indikátory'!$D$20+0.19,0)</f>
        <v>6</v>
      </c>
      <c r="K76" s="49">
        <f>ROUND(H76/'Postup výpočtu | Indikátory'!$D$20+0.19,0)</f>
        <v>0</v>
      </c>
      <c r="L76" s="49">
        <f t="shared" si="2"/>
        <v>6</v>
      </c>
      <c r="M76" s="50">
        <f>G76/'Postup výpočtu | Indikátory'!$E$20</f>
        <v>2.1104927536231886</v>
      </c>
      <c r="N76" s="50">
        <f>H76/'Postup výpočtu | Indikátory'!$E$21</f>
        <v>0</v>
      </c>
      <c r="O76" s="50">
        <f t="shared" si="3"/>
        <v>2.1104927536231886</v>
      </c>
      <c r="P76" s="56">
        <v>1</v>
      </c>
    </row>
    <row r="77" spans="1:16" x14ac:dyDescent="0.25">
      <c r="A77" s="61" t="s">
        <v>155</v>
      </c>
      <c r="B77" s="47" t="s">
        <v>75</v>
      </c>
      <c r="C77" s="48">
        <v>61915</v>
      </c>
      <c r="D77" s="48">
        <v>1296</v>
      </c>
      <c r="E77" s="48">
        <v>0</v>
      </c>
      <c r="F77" s="48">
        <v>1296</v>
      </c>
      <c r="G77" s="48">
        <v>0</v>
      </c>
      <c r="H77" s="48">
        <v>2790000</v>
      </c>
      <c r="I77" s="48">
        <v>2790000</v>
      </c>
      <c r="J77" s="49">
        <f>ROUND(G77/'Postup výpočtu | Indikátory'!$D$20+0.19,0)</f>
        <v>0</v>
      </c>
      <c r="K77" s="49">
        <f>ROUND(H77/'Postup výpočtu | Indikátory'!$D$20+0.19,0)</f>
        <v>8</v>
      </c>
      <c r="L77" s="49">
        <f t="shared" si="2"/>
        <v>8</v>
      </c>
      <c r="M77" s="50">
        <f>G77/'Postup výpočtu | Indikátory'!$E$20</f>
        <v>0</v>
      </c>
      <c r="N77" s="50">
        <f>H77/'Postup výpočtu | Indikátory'!$E$21</f>
        <v>2.3893846153846154</v>
      </c>
      <c r="O77" s="50">
        <f t="shared" si="3"/>
        <v>2.3893846153846154</v>
      </c>
      <c r="P77" s="56">
        <v>1</v>
      </c>
    </row>
    <row r="78" spans="1:16" x14ac:dyDescent="0.25">
      <c r="A78" s="61" t="s">
        <v>156</v>
      </c>
      <c r="B78" s="47" t="s">
        <v>75</v>
      </c>
      <c r="C78" s="48">
        <v>76044</v>
      </c>
      <c r="D78" s="48">
        <v>1565</v>
      </c>
      <c r="E78" s="48">
        <v>0</v>
      </c>
      <c r="F78" s="48">
        <v>1565</v>
      </c>
      <c r="G78" s="48">
        <v>0</v>
      </c>
      <c r="H78" s="48">
        <v>3370000</v>
      </c>
      <c r="I78" s="48">
        <v>3370000</v>
      </c>
      <c r="J78" s="49">
        <f>ROUND(G78/'Postup výpočtu | Indikátory'!$D$20+0.19,0)</f>
        <v>0</v>
      </c>
      <c r="K78" s="49">
        <f>ROUND(H78/'Postup výpočtu | Indikátory'!$D$20+0.19,0)</f>
        <v>10</v>
      </c>
      <c r="L78" s="49">
        <f t="shared" si="2"/>
        <v>10</v>
      </c>
      <c r="M78" s="50">
        <f>G78/'Postup výpočtu | Indikátory'!$E$20</f>
        <v>0</v>
      </c>
      <c r="N78" s="50">
        <f>H78/'Postup výpočtu | Indikátory'!$E$21</f>
        <v>2.8861025641025639</v>
      </c>
      <c r="O78" s="50">
        <f t="shared" si="3"/>
        <v>2.8861025641025639</v>
      </c>
      <c r="P78" s="56">
        <v>1</v>
      </c>
    </row>
    <row r="79" spans="1:16" x14ac:dyDescent="0.25">
      <c r="A79" s="61" t="s">
        <v>157</v>
      </c>
      <c r="B79" s="47" t="s">
        <v>77</v>
      </c>
      <c r="C79" s="48">
        <v>27985</v>
      </c>
      <c r="D79" s="48">
        <v>692</v>
      </c>
      <c r="E79" s="48">
        <v>692</v>
      </c>
      <c r="F79" s="48">
        <v>0</v>
      </c>
      <c r="G79" s="48">
        <v>3260000</v>
      </c>
      <c r="H79" s="48">
        <v>0</v>
      </c>
      <c r="I79" s="48">
        <v>3260000</v>
      </c>
      <c r="J79" s="49">
        <f>ROUND(G79/'Postup výpočtu | Indikátory'!$D$20+0.19,0)</f>
        <v>10</v>
      </c>
      <c r="K79" s="49">
        <f>ROUND(H79/'Postup výpočtu | Indikátory'!$D$20+0.19,0)</f>
        <v>0</v>
      </c>
      <c r="L79" s="49">
        <f t="shared" si="2"/>
        <v>10</v>
      </c>
      <c r="M79" s="50">
        <f>G79/'Postup výpočtu | Indikátory'!$E$20</f>
        <v>3.1560579710144925</v>
      </c>
      <c r="N79" s="50">
        <f>H79/'Postup výpočtu | Indikátory'!$E$21</f>
        <v>0</v>
      </c>
      <c r="O79" s="50">
        <f t="shared" si="3"/>
        <v>3.1560579710144925</v>
      </c>
      <c r="P79" s="56">
        <v>1</v>
      </c>
    </row>
    <row r="80" spans="1:16" x14ac:dyDescent="0.25">
      <c r="A80" s="61" t="s">
        <v>158</v>
      </c>
      <c r="B80" s="47" t="s">
        <v>77</v>
      </c>
      <c r="C80" s="48">
        <v>69364</v>
      </c>
      <c r="D80" s="48">
        <v>1489</v>
      </c>
      <c r="E80" s="48">
        <v>1489</v>
      </c>
      <c r="F80" s="48">
        <v>0</v>
      </c>
      <c r="G80" s="48">
        <v>7020000</v>
      </c>
      <c r="H80" s="48">
        <v>0</v>
      </c>
      <c r="I80" s="48">
        <v>7020000</v>
      </c>
      <c r="J80" s="49">
        <f>ROUND(G80/'Postup výpočtu | Indikátory'!$D$20+0.19,0)</f>
        <v>20</v>
      </c>
      <c r="K80" s="49">
        <f>ROUND(H80/'Postup výpočtu | Indikátory'!$D$20+0.19,0)</f>
        <v>0</v>
      </c>
      <c r="L80" s="49">
        <f t="shared" si="2"/>
        <v>20</v>
      </c>
      <c r="M80" s="50">
        <f>G80/'Postup výpočtu | Indikátory'!$E$20</f>
        <v>6.7961739130434777</v>
      </c>
      <c r="N80" s="50">
        <f>H80/'Postup výpočtu | Indikátory'!$E$21</f>
        <v>0</v>
      </c>
      <c r="O80" s="50">
        <f t="shared" si="3"/>
        <v>6.7961739130434777</v>
      </c>
      <c r="P80" s="56">
        <v>1</v>
      </c>
    </row>
    <row r="81" spans="1:16" x14ac:dyDescent="0.25">
      <c r="A81" s="61" t="s">
        <v>159</v>
      </c>
      <c r="B81" s="47" t="s">
        <v>75</v>
      </c>
      <c r="C81" s="48">
        <v>29694</v>
      </c>
      <c r="D81" s="48">
        <v>664</v>
      </c>
      <c r="E81" s="48">
        <v>0</v>
      </c>
      <c r="F81" s="48">
        <v>664</v>
      </c>
      <c r="G81" s="48">
        <v>0</v>
      </c>
      <c r="H81" s="48">
        <v>1500000</v>
      </c>
      <c r="I81" s="48">
        <v>1500000</v>
      </c>
      <c r="J81" s="49">
        <f>ROUND(G81/'Postup výpočtu | Indikátory'!$D$20+0.19,0)</f>
        <v>0</v>
      </c>
      <c r="K81" s="49">
        <f>ROUND(H81/'Postup výpočtu | Indikátory'!$D$20+0.19,0)</f>
        <v>4</v>
      </c>
      <c r="L81" s="49">
        <f t="shared" si="2"/>
        <v>4</v>
      </c>
      <c r="M81" s="50">
        <f>G81/'Postup výpočtu | Indikátory'!$E$20</f>
        <v>0</v>
      </c>
      <c r="N81" s="50">
        <f>H81/'Postup výpočtu | Indikátory'!$E$21</f>
        <v>1.2846153846153845</v>
      </c>
      <c r="O81" s="50">
        <f t="shared" si="3"/>
        <v>1.2846153846153845</v>
      </c>
      <c r="P81" s="56">
        <v>1</v>
      </c>
    </row>
    <row r="82" spans="1:16" x14ac:dyDescent="0.25">
      <c r="A82" s="61" t="s">
        <v>160</v>
      </c>
      <c r="B82" s="47" t="s">
        <v>75</v>
      </c>
      <c r="C82" s="48">
        <v>25952</v>
      </c>
      <c r="D82" s="48">
        <v>647</v>
      </c>
      <c r="E82" s="48">
        <v>0</v>
      </c>
      <c r="F82" s="48">
        <v>647</v>
      </c>
      <c r="G82" s="48">
        <v>0</v>
      </c>
      <c r="H82" s="48">
        <v>1500000</v>
      </c>
      <c r="I82" s="48">
        <v>1500000</v>
      </c>
      <c r="J82" s="49">
        <f>ROUND(G82/'Postup výpočtu | Indikátory'!$D$20+0.19,0)</f>
        <v>0</v>
      </c>
      <c r="K82" s="49">
        <f>ROUND(H82/'Postup výpočtu | Indikátory'!$D$20+0.19,0)</f>
        <v>4</v>
      </c>
      <c r="L82" s="49">
        <f t="shared" si="2"/>
        <v>4</v>
      </c>
      <c r="M82" s="50">
        <f>G82/'Postup výpočtu | Indikátory'!$E$20</f>
        <v>0</v>
      </c>
      <c r="N82" s="50">
        <f>H82/'Postup výpočtu | Indikátory'!$E$21</f>
        <v>1.2846153846153845</v>
      </c>
      <c r="O82" s="50">
        <f t="shared" si="3"/>
        <v>1.2846153846153845</v>
      </c>
      <c r="P82" s="56">
        <v>1</v>
      </c>
    </row>
    <row r="83" spans="1:16" x14ac:dyDescent="0.25">
      <c r="A83" s="61" t="s">
        <v>161</v>
      </c>
      <c r="B83" s="47" t="s">
        <v>75</v>
      </c>
      <c r="C83" s="48">
        <v>13245</v>
      </c>
      <c r="D83" s="48">
        <v>203</v>
      </c>
      <c r="E83" s="48">
        <v>0</v>
      </c>
      <c r="F83" s="48">
        <v>203</v>
      </c>
      <c r="G83" s="48">
        <v>0</v>
      </c>
      <c r="H83" s="48">
        <v>1500000</v>
      </c>
      <c r="I83" s="48">
        <v>1500000</v>
      </c>
      <c r="J83" s="49">
        <f>ROUND(G83/'Postup výpočtu | Indikátory'!$D$20+0.19,0)</f>
        <v>0</v>
      </c>
      <c r="K83" s="49">
        <f>ROUND(H83/'Postup výpočtu | Indikátory'!$D$20+0.19,0)</f>
        <v>4</v>
      </c>
      <c r="L83" s="49">
        <f t="shared" si="2"/>
        <v>4</v>
      </c>
      <c r="M83" s="50">
        <f>G83/'Postup výpočtu | Indikátory'!$E$20</f>
        <v>0</v>
      </c>
      <c r="N83" s="50">
        <f>H83/'Postup výpočtu | Indikátory'!$E$21</f>
        <v>1.2846153846153845</v>
      </c>
      <c r="O83" s="50">
        <f t="shared" si="3"/>
        <v>1.2846153846153845</v>
      </c>
      <c r="P83" s="56">
        <v>1</v>
      </c>
    </row>
    <row r="84" spans="1:16" x14ac:dyDescent="0.25">
      <c r="A84" s="61" t="s">
        <v>162</v>
      </c>
      <c r="B84" s="47" t="s">
        <v>75</v>
      </c>
      <c r="C84" s="48">
        <v>33687</v>
      </c>
      <c r="D84" s="48">
        <v>659</v>
      </c>
      <c r="E84" s="48">
        <v>0</v>
      </c>
      <c r="F84" s="48">
        <v>659</v>
      </c>
      <c r="G84" s="48">
        <v>0</v>
      </c>
      <c r="H84" s="48">
        <v>1500000</v>
      </c>
      <c r="I84" s="48">
        <v>1500000</v>
      </c>
      <c r="J84" s="49">
        <f>ROUND(G84/'Postup výpočtu | Indikátory'!$D$20+0.19,0)</f>
        <v>0</v>
      </c>
      <c r="K84" s="49">
        <f>ROUND(H84/'Postup výpočtu | Indikátory'!$D$20+0.19,0)</f>
        <v>4</v>
      </c>
      <c r="L84" s="49">
        <f t="shared" si="2"/>
        <v>4</v>
      </c>
      <c r="M84" s="50">
        <f>G84/'Postup výpočtu | Indikátory'!$E$20</f>
        <v>0</v>
      </c>
      <c r="N84" s="50">
        <f>H84/'Postup výpočtu | Indikátory'!$E$21</f>
        <v>1.2846153846153845</v>
      </c>
      <c r="O84" s="50">
        <f t="shared" si="3"/>
        <v>1.2846153846153845</v>
      </c>
      <c r="P84" s="56">
        <v>1</v>
      </c>
    </row>
    <row r="85" spans="1:16" x14ac:dyDescent="0.25">
      <c r="A85" s="61" t="s">
        <v>163</v>
      </c>
      <c r="B85" s="47" t="s">
        <v>77</v>
      </c>
      <c r="C85" s="48">
        <v>55514</v>
      </c>
      <c r="D85" s="48">
        <v>1085</v>
      </c>
      <c r="E85" s="48">
        <v>1085</v>
      </c>
      <c r="F85" s="48">
        <v>0</v>
      </c>
      <c r="G85" s="48">
        <v>5120000</v>
      </c>
      <c r="H85" s="48">
        <v>0</v>
      </c>
      <c r="I85" s="48">
        <v>5120000</v>
      </c>
      <c r="J85" s="49">
        <f>ROUND(G85/'Postup výpočtu | Indikátory'!$D$20+0.19,0)</f>
        <v>15</v>
      </c>
      <c r="K85" s="49">
        <f>ROUND(H85/'Postup výpočtu | Indikátory'!$D$20+0.19,0)</f>
        <v>0</v>
      </c>
      <c r="L85" s="49">
        <f t="shared" si="2"/>
        <v>15</v>
      </c>
      <c r="M85" s="50">
        <f>G85/'Postup výpočtu | Indikátory'!$E$20</f>
        <v>4.9567536231884057</v>
      </c>
      <c r="N85" s="50">
        <f>H85/'Postup výpočtu | Indikátory'!$E$21</f>
        <v>0</v>
      </c>
      <c r="O85" s="50">
        <f t="shared" si="3"/>
        <v>4.9567536231884057</v>
      </c>
      <c r="P85" s="56">
        <v>1</v>
      </c>
    </row>
    <row r="86" spans="1:16" x14ac:dyDescent="0.25">
      <c r="A86" s="61" t="s">
        <v>164</v>
      </c>
      <c r="B86" s="47" t="s">
        <v>75</v>
      </c>
      <c r="C86" s="48">
        <v>24161</v>
      </c>
      <c r="D86" s="48">
        <v>535</v>
      </c>
      <c r="E86" s="48">
        <v>0</v>
      </c>
      <c r="F86" s="48">
        <v>535</v>
      </c>
      <c r="G86" s="48">
        <v>0</v>
      </c>
      <c r="H86" s="48">
        <v>1500000</v>
      </c>
      <c r="I86" s="48">
        <v>1500000</v>
      </c>
      <c r="J86" s="49">
        <f>ROUND(G86/'Postup výpočtu | Indikátory'!$D$20+0.19,0)</f>
        <v>0</v>
      </c>
      <c r="K86" s="49">
        <f>ROUND(H86/'Postup výpočtu | Indikátory'!$D$20+0.19,0)</f>
        <v>4</v>
      </c>
      <c r="L86" s="49">
        <f t="shared" si="2"/>
        <v>4</v>
      </c>
      <c r="M86" s="50">
        <f>G86/'Postup výpočtu | Indikátory'!$E$20</f>
        <v>0</v>
      </c>
      <c r="N86" s="50">
        <f>H86/'Postup výpočtu | Indikátory'!$E$21</f>
        <v>1.2846153846153845</v>
      </c>
      <c r="O86" s="50">
        <f t="shared" si="3"/>
        <v>1.2846153846153845</v>
      </c>
      <c r="P86" s="56">
        <v>1</v>
      </c>
    </row>
    <row r="87" spans="1:16" x14ac:dyDescent="0.25">
      <c r="A87" s="61" t="s">
        <v>165</v>
      </c>
      <c r="B87" s="47" t="s">
        <v>77</v>
      </c>
      <c r="C87" s="48">
        <v>22362</v>
      </c>
      <c r="D87" s="48">
        <v>450</v>
      </c>
      <c r="E87" s="48">
        <v>450</v>
      </c>
      <c r="F87" s="48">
        <v>0</v>
      </c>
      <c r="G87" s="48">
        <v>2120000</v>
      </c>
      <c r="H87" s="48">
        <v>0</v>
      </c>
      <c r="I87" s="48">
        <v>2120000</v>
      </c>
      <c r="J87" s="49">
        <f>ROUND(G87/'Postup výpočtu | Indikátory'!$D$20+0.19,0)</f>
        <v>6</v>
      </c>
      <c r="K87" s="49">
        <f>ROUND(H87/'Postup výpočtu | Indikátory'!$D$20+0.19,0)</f>
        <v>0</v>
      </c>
      <c r="L87" s="49">
        <f t="shared" si="2"/>
        <v>6</v>
      </c>
      <c r="M87" s="50">
        <f>G87/'Postup výpočtu | Indikátory'!$E$20</f>
        <v>2.0524057971014491</v>
      </c>
      <c r="N87" s="50">
        <f>H87/'Postup výpočtu | Indikátory'!$E$21</f>
        <v>0</v>
      </c>
      <c r="O87" s="50">
        <f t="shared" si="3"/>
        <v>2.0524057971014491</v>
      </c>
      <c r="P87" s="56">
        <v>1</v>
      </c>
    </row>
    <row r="88" spans="1:16" x14ac:dyDescent="0.25">
      <c r="A88" s="61" t="s">
        <v>166</v>
      </c>
      <c r="B88" s="47" t="s">
        <v>75</v>
      </c>
      <c r="C88" s="48">
        <v>71061</v>
      </c>
      <c r="D88" s="48">
        <v>1590</v>
      </c>
      <c r="E88" s="48">
        <v>0</v>
      </c>
      <c r="F88" s="48">
        <v>1590</v>
      </c>
      <c r="G88" s="48">
        <v>0</v>
      </c>
      <c r="H88" s="48">
        <v>3420000</v>
      </c>
      <c r="I88" s="48">
        <v>3420000</v>
      </c>
      <c r="J88" s="49">
        <f>ROUND(G88/'Postup výpočtu | Indikátory'!$D$20+0.19,0)</f>
        <v>0</v>
      </c>
      <c r="K88" s="49">
        <f>ROUND(H88/'Postup výpočtu | Indikátory'!$D$20+0.19,0)</f>
        <v>10</v>
      </c>
      <c r="L88" s="49">
        <f t="shared" si="2"/>
        <v>10</v>
      </c>
      <c r="M88" s="50">
        <f>G88/'Postup výpočtu | Indikátory'!$E$20</f>
        <v>0</v>
      </c>
      <c r="N88" s="50">
        <f>H88/'Postup výpočtu | Indikátory'!$E$21</f>
        <v>2.928923076923077</v>
      </c>
      <c r="O88" s="50">
        <f t="shared" si="3"/>
        <v>2.928923076923077</v>
      </c>
      <c r="P88" s="56">
        <v>1</v>
      </c>
    </row>
    <row r="89" spans="1:16" x14ac:dyDescent="0.25">
      <c r="A89" s="61" t="s">
        <v>167</v>
      </c>
      <c r="B89" s="47" t="s">
        <v>77</v>
      </c>
      <c r="C89" s="48">
        <v>27311</v>
      </c>
      <c r="D89" s="48">
        <v>767</v>
      </c>
      <c r="E89" s="48">
        <v>767</v>
      </c>
      <c r="F89" s="48">
        <v>0</v>
      </c>
      <c r="G89" s="48">
        <v>3620000</v>
      </c>
      <c r="H89" s="48">
        <v>0</v>
      </c>
      <c r="I89" s="48">
        <v>3620000</v>
      </c>
      <c r="J89" s="49">
        <f>ROUND(G89/'Postup výpočtu | Indikátory'!$D$20+0.19,0)</f>
        <v>11</v>
      </c>
      <c r="K89" s="49">
        <f>ROUND(H89/'Postup výpočtu | Indikátory'!$D$20+0.19,0)</f>
        <v>0</v>
      </c>
      <c r="L89" s="49">
        <f t="shared" si="2"/>
        <v>11</v>
      </c>
      <c r="M89" s="50">
        <f>G89/'Postup výpočtu | Indikátory'!$E$20</f>
        <v>3.5045797101449274</v>
      </c>
      <c r="N89" s="50">
        <f>H89/'Postup výpočtu | Indikátory'!$E$21</f>
        <v>0</v>
      </c>
      <c r="O89" s="50">
        <f t="shared" si="3"/>
        <v>3.5045797101449274</v>
      </c>
      <c r="P89" s="56">
        <v>1</v>
      </c>
    </row>
    <row r="90" spans="1:16" x14ac:dyDescent="0.25">
      <c r="A90" s="61" t="s">
        <v>168</v>
      </c>
      <c r="B90" s="47" t="s">
        <v>77</v>
      </c>
      <c r="C90" s="48">
        <v>86179</v>
      </c>
      <c r="D90" s="48">
        <v>1762</v>
      </c>
      <c r="E90" s="48">
        <v>1762</v>
      </c>
      <c r="F90" s="48">
        <v>0</v>
      </c>
      <c r="G90" s="48">
        <v>8310000</v>
      </c>
      <c r="H90" s="48">
        <v>0</v>
      </c>
      <c r="I90" s="48">
        <v>8310000</v>
      </c>
      <c r="J90" s="49">
        <f>ROUND(G90/'Postup výpočtu | Indikátory'!$D$20+0.19,0)</f>
        <v>24</v>
      </c>
      <c r="K90" s="49">
        <f>ROUND(H90/'Postup výpočtu | Indikátory'!$D$20+0.19,0)</f>
        <v>0</v>
      </c>
      <c r="L90" s="49">
        <f t="shared" si="2"/>
        <v>24</v>
      </c>
      <c r="M90" s="50">
        <f>G90/'Postup výpočtu | Indikátory'!$E$20</f>
        <v>8.0450434782608689</v>
      </c>
      <c r="N90" s="50">
        <f>H90/'Postup výpočtu | Indikátory'!$E$21</f>
        <v>0</v>
      </c>
      <c r="O90" s="50">
        <f t="shared" si="3"/>
        <v>8.0450434782608689</v>
      </c>
      <c r="P90" s="56">
        <v>1</v>
      </c>
    </row>
    <row r="91" spans="1:16" x14ac:dyDescent="0.25">
      <c r="A91" s="61" t="s">
        <v>169</v>
      </c>
      <c r="B91" s="47" t="s">
        <v>77</v>
      </c>
      <c r="C91" s="48">
        <v>12893</v>
      </c>
      <c r="D91" s="48">
        <v>446</v>
      </c>
      <c r="E91" s="48">
        <v>446</v>
      </c>
      <c r="F91" s="48">
        <v>0</v>
      </c>
      <c r="G91" s="48">
        <v>2100000</v>
      </c>
      <c r="H91" s="48">
        <v>0</v>
      </c>
      <c r="I91" s="48">
        <v>2100000</v>
      </c>
      <c r="J91" s="49">
        <f>ROUND(G91/'Postup výpočtu | Indikátory'!$D$20+0.19,0)</f>
        <v>6</v>
      </c>
      <c r="K91" s="49">
        <f>ROUND(H91/'Postup výpočtu | Indikátory'!$D$20+0.19,0)</f>
        <v>0</v>
      </c>
      <c r="L91" s="49">
        <f t="shared" si="2"/>
        <v>6</v>
      </c>
      <c r="M91" s="50">
        <f>G91/'Postup výpočtu | Indikátory'!$E$20</f>
        <v>2.0330434782608697</v>
      </c>
      <c r="N91" s="50">
        <f>H91/'Postup výpočtu | Indikátory'!$E$21</f>
        <v>0</v>
      </c>
      <c r="O91" s="50">
        <f t="shared" si="3"/>
        <v>2.0330434782608697</v>
      </c>
      <c r="P91" s="56">
        <v>1</v>
      </c>
    </row>
    <row r="92" spans="1:16" x14ac:dyDescent="0.25">
      <c r="A92" s="61" t="s">
        <v>170</v>
      </c>
      <c r="B92" s="47" t="s">
        <v>75</v>
      </c>
      <c r="C92" s="48">
        <v>40636</v>
      </c>
      <c r="D92" s="48">
        <v>993</v>
      </c>
      <c r="E92" s="48">
        <v>0</v>
      </c>
      <c r="F92" s="48">
        <v>993</v>
      </c>
      <c r="G92" s="48">
        <v>0</v>
      </c>
      <c r="H92" s="48">
        <v>2140000</v>
      </c>
      <c r="I92" s="48">
        <v>2140000</v>
      </c>
      <c r="J92" s="49">
        <f>ROUND(G92/'Postup výpočtu | Indikátory'!$D$20+0.19,0)</f>
        <v>0</v>
      </c>
      <c r="K92" s="49">
        <f>ROUND(H92/'Postup výpočtu | Indikátory'!$D$20+0.19,0)</f>
        <v>6</v>
      </c>
      <c r="L92" s="49">
        <f t="shared" si="2"/>
        <v>6</v>
      </c>
      <c r="M92" s="50">
        <f>G92/'Postup výpočtu | Indikátory'!$E$20</f>
        <v>0</v>
      </c>
      <c r="N92" s="50">
        <f>H92/'Postup výpočtu | Indikátory'!$E$21</f>
        <v>1.8327179487179486</v>
      </c>
      <c r="O92" s="50">
        <f t="shared" si="3"/>
        <v>1.8327179487179486</v>
      </c>
      <c r="P92" s="56">
        <v>1</v>
      </c>
    </row>
    <row r="93" spans="1:16" x14ac:dyDescent="0.25">
      <c r="A93" s="61" t="s">
        <v>171</v>
      </c>
      <c r="B93" s="47" t="s">
        <v>75</v>
      </c>
      <c r="C93" s="48">
        <v>16001</v>
      </c>
      <c r="D93" s="48">
        <v>353</v>
      </c>
      <c r="E93" s="48">
        <v>0</v>
      </c>
      <c r="F93" s="48">
        <v>353</v>
      </c>
      <c r="G93" s="48">
        <v>0</v>
      </c>
      <c r="H93" s="48">
        <v>1500000</v>
      </c>
      <c r="I93" s="48">
        <v>1500000</v>
      </c>
      <c r="J93" s="49">
        <f>ROUND(G93/'Postup výpočtu | Indikátory'!$D$20+0.19,0)</f>
        <v>0</v>
      </c>
      <c r="K93" s="49">
        <f>ROUND(H93/'Postup výpočtu | Indikátory'!$D$20+0.19,0)</f>
        <v>4</v>
      </c>
      <c r="L93" s="49">
        <f t="shared" si="2"/>
        <v>4</v>
      </c>
      <c r="M93" s="50">
        <f>G93/'Postup výpočtu | Indikátory'!$E$20</f>
        <v>0</v>
      </c>
      <c r="N93" s="50">
        <f>H93/'Postup výpočtu | Indikátory'!$E$21</f>
        <v>1.2846153846153845</v>
      </c>
      <c r="O93" s="50">
        <f t="shared" si="3"/>
        <v>1.2846153846153845</v>
      </c>
      <c r="P93" s="56">
        <v>1</v>
      </c>
    </row>
    <row r="94" spans="1:16" x14ac:dyDescent="0.25">
      <c r="A94" s="61" t="s">
        <v>172</v>
      </c>
      <c r="B94" s="47" t="s">
        <v>77</v>
      </c>
      <c r="C94" s="48">
        <v>12350</v>
      </c>
      <c r="D94" s="48">
        <v>276</v>
      </c>
      <c r="E94" s="48">
        <v>276</v>
      </c>
      <c r="F94" s="48">
        <v>0</v>
      </c>
      <c r="G94" s="48">
        <v>1500000</v>
      </c>
      <c r="H94" s="48">
        <v>0</v>
      </c>
      <c r="I94" s="48">
        <v>1500000</v>
      </c>
      <c r="J94" s="49">
        <f>ROUND(G94/'Postup výpočtu | Indikátory'!$D$20+0.19,0)</f>
        <v>4</v>
      </c>
      <c r="K94" s="49">
        <f>ROUND(H94/'Postup výpočtu | Indikátory'!$D$20+0.19,0)</f>
        <v>0</v>
      </c>
      <c r="L94" s="49">
        <f t="shared" si="2"/>
        <v>4</v>
      </c>
      <c r="M94" s="50">
        <f>G94/'Postup výpočtu | Indikátory'!$E$20</f>
        <v>1.4521739130434783</v>
      </c>
      <c r="N94" s="50">
        <f>H94/'Postup výpočtu | Indikátory'!$E$21</f>
        <v>0</v>
      </c>
      <c r="O94" s="50">
        <f t="shared" si="3"/>
        <v>1.4521739130434783</v>
      </c>
      <c r="P94" s="56">
        <v>1</v>
      </c>
    </row>
    <row r="95" spans="1:16" x14ac:dyDescent="0.25">
      <c r="A95" s="61" t="s">
        <v>173</v>
      </c>
      <c r="B95" s="47" t="s">
        <v>75</v>
      </c>
      <c r="C95" s="48">
        <v>61391</v>
      </c>
      <c r="D95" s="48">
        <v>1343</v>
      </c>
      <c r="E95" s="48">
        <v>0</v>
      </c>
      <c r="F95" s="48">
        <v>1343</v>
      </c>
      <c r="G95" s="48">
        <v>0</v>
      </c>
      <c r="H95" s="48">
        <v>2890000</v>
      </c>
      <c r="I95" s="48">
        <v>2890000</v>
      </c>
      <c r="J95" s="49">
        <f>ROUND(G95/'Postup výpočtu | Indikátory'!$D$20+0.19,0)</f>
        <v>0</v>
      </c>
      <c r="K95" s="49">
        <f>ROUND(H95/'Postup výpočtu | Indikátory'!$D$20+0.19,0)</f>
        <v>8</v>
      </c>
      <c r="L95" s="49">
        <f t="shared" si="2"/>
        <v>8</v>
      </c>
      <c r="M95" s="50">
        <f>G95/'Postup výpočtu | Indikátory'!$E$20</f>
        <v>0</v>
      </c>
      <c r="N95" s="50">
        <f>H95/'Postup výpočtu | Indikátory'!$E$21</f>
        <v>2.475025641025641</v>
      </c>
      <c r="O95" s="50">
        <f t="shared" si="3"/>
        <v>2.475025641025641</v>
      </c>
      <c r="P95" s="56">
        <v>1</v>
      </c>
    </row>
    <row r="96" spans="1:16" x14ac:dyDescent="0.25">
      <c r="A96" s="61" t="s">
        <v>174</v>
      </c>
      <c r="B96" s="47" t="s">
        <v>77</v>
      </c>
      <c r="C96" s="48">
        <v>22154</v>
      </c>
      <c r="D96" s="48">
        <v>442</v>
      </c>
      <c r="E96" s="48">
        <v>442</v>
      </c>
      <c r="F96" s="48">
        <v>0</v>
      </c>
      <c r="G96" s="48">
        <v>2080000</v>
      </c>
      <c r="H96" s="48">
        <v>0</v>
      </c>
      <c r="I96" s="48">
        <v>2080000</v>
      </c>
      <c r="J96" s="49">
        <f>ROUND(G96/'Postup výpočtu | Indikátory'!$D$20+0.19,0)</f>
        <v>6</v>
      </c>
      <c r="K96" s="49">
        <f>ROUND(H96/'Postup výpočtu | Indikátory'!$D$20+0.19,0)</f>
        <v>0</v>
      </c>
      <c r="L96" s="49">
        <f t="shared" si="2"/>
        <v>6</v>
      </c>
      <c r="M96" s="50">
        <f>G96/'Postup výpočtu | Indikátory'!$E$20</f>
        <v>2.0136811594202899</v>
      </c>
      <c r="N96" s="50">
        <f>H96/'Postup výpočtu | Indikátory'!$E$21</f>
        <v>0</v>
      </c>
      <c r="O96" s="50">
        <f t="shared" si="3"/>
        <v>2.0136811594202899</v>
      </c>
      <c r="P96" s="56">
        <v>1</v>
      </c>
    </row>
    <row r="97" spans="1:16" x14ac:dyDescent="0.25">
      <c r="A97" s="61" t="s">
        <v>175</v>
      </c>
      <c r="B97" s="47" t="s">
        <v>75</v>
      </c>
      <c r="C97" s="48">
        <v>14092</v>
      </c>
      <c r="D97" s="48">
        <v>336</v>
      </c>
      <c r="E97" s="48">
        <v>0</v>
      </c>
      <c r="F97" s="48">
        <v>336</v>
      </c>
      <c r="G97" s="48">
        <v>0</v>
      </c>
      <c r="H97" s="48">
        <v>1500000</v>
      </c>
      <c r="I97" s="48">
        <v>1500000</v>
      </c>
      <c r="J97" s="49">
        <f>ROUND(G97/'Postup výpočtu | Indikátory'!$D$20+0.19,0)</f>
        <v>0</v>
      </c>
      <c r="K97" s="49">
        <f>ROUND(H97/'Postup výpočtu | Indikátory'!$D$20+0.19,0)</f>
        <v>4</v>
      </c>
      <c r="L97" s="49">
        <f t="shared" si="2"/>
        <v>4</v>
      </c>
      <c r="M97" s="50">
        <f>G97/'Postup výpočtu | Indikátory'!$E$20</f>
        <v>0</v>
      </c>
      <c r="N97" s="50">
        <f>H97/'Postup výpočtu | Indikátory'!$E$21</f>
        <v>1.2846153846153845</v>
      </c>
      <c r="O97" s="50">
        <f t="shared" si="3"/>
        <v>1.2846153846153845</v>
      </c>
      <c r="P97" s="56">
        <v>1</v>
      </c>
    </row>
    <row r="98" spans="1:16" x14ac:dyDescent="0.25">
      <c r="A98" s="61" t="s">
        <v>176</v>
      </c>
      <c r="B98" s="47" t="s">
        <v>77</v>
      </c>
      <c r="C98" s="48">
        <v>36492</v>
      </c>
      <c r="D98" s="48">
        <v>936</v>
      </c>
      <c r="E98" s="48">
        <v>936</v>
      </c>
      <c r="F98" s="48">
        <v>0</v>
      </c>
      <c r="G98" s="48">
        <v>4410000</v>
      </c>
      <c r="H98" s="48">
        <v>0</v>
      </c>
      <c r="I98" s="48">
        <v>4410000</v>
      </c>
      <c r="J98" s="49">
        <f>ROUND(G98/'Postup výpočtu | Indikátory'!$D$20+0.19,0)</f>
        <v>13</v>
      </c>
      <c r="K98" s="49">
        <f>ROUND(H98/'Postup výpočtu | Indikátory'!$D$20+0.19,0)</f>
        <v>0</v>
      </c>
      <c r="L98" s="49">
        <f t="shared" si="2"/>
        <v>13</v>
      </c>
      <c r="M98" s="50">
        <f>G98/'Postup výpočtu | Indikátory'!$E$20</f>
        <v>4.2693913043478258</v>
      </c>
      <c r="N98" s="50">
        <f>H98/'Postup výpočtu | Indikátory'!$E$21</f>
        <v>0</v>
      </c>
      <c r="O98" s="50">
        <f t="shared" si="3"/>
        <v>4.2693913043478258</v>
      </c>
      <c r="P98" s="56">
        <v>1</v>
      </c>
    </row>
    <row r="99" spans="1:16" x14ac:dyDescent="0.25">
      <c r="A99" s="61" t="s">
        <v>177</v>
      </c>
      <c r="B99" s="47" t="s">
        <v>77</v>
      </c>
      <c r="C99" s="48">
        <v>20777</v>
      </c>
      <c r="D99" s="48">
        <v>556</v>
      </c>
      <c r="E99" s="48">
        <v>556</v>
      </c>
      <c r="F99" s="48">
        <v>0</v>
      </c>
      <c r="G99" s="48">
        <v>2620000</v>
      </c>
      <c r="H99" s="48">
        <v>0</v>
      </c>
      <c r="I99" s="48">
        <v>2620000</v>
      </c>
      <c r="J99" s="49">
        <f>ROUND(G99/'Postup výpočtu | Indikátory'!$D$20+0.19,0)</f>
        <v>8</v>
      </c>
      <c r="K99" s="49">
        <f>ROUND(H99/'Postup výpočtu | Indikátory'!$D$20+0.19,0)</f>
        <v>0</v>
      </c>
      <c r="L99" s="49">
        <f t="shared" si="2"/>
        <v>8</v>
      </c>
      <c r="M99" s="50">
        <f>G99/'Postup výpočtu | Indikátory'!$E$20</f>
        <v>2.5364637681159419</v>
      </c>
      <c r="N99" s="50">
        <f>H99/'Postup výpočtu | Indikátory'!$E$21</f>
        <v>0</v>
      </c>
      <c r="O99" s="50">
        <f t="shared" si="3"/>
        <v>2.5364637681159419</v>
      </c>
      <c r="P99" s="56">
        <v>1</v>
      </c>
    </row>
    <row r="100" spans="1:16" x14ac:dyDescent="0.25">
      <c r="A100" s="61" t="s">
        <v>178</v>
      </c>
      <c r="B100" s="47" t="s">
        <v>82</v>
      </c>
      <c r="C100" s="48">
        <v>77652</v>
      </c>
      <c r="D100" s="48">
        <v>1436</v>
      </c>
      <c r="E100" s="48">
        <v>1401</v>
      </c>
      <c r="F100" s="48">
        <v>35</v>
      </c>
      <c r="G100" s="48">
        <v>6700000</v>
      </c>
      <c r="H100" s="48">
        <v>0</v>
      </c>
      <c r="I100" s="48">
        <v>6700000</v>
      </c>
      <c r="J100" s="49">
        <f>ROUND(G100/'Postup výpočtu | Indikátory'!$D$20+0.19,0)</f>
        <v>19</v>
      </c>
      <c r="K100" s="49">
        <f>ROUND(H100/'Postup výpočtu | Indikátory'!$D$20+0.19,0)</f>
        <v>0</v>
      </c>
      <c r="L100" s="49">
        <f t="shared" si="2"/>
        <v>19</v>
      </c>
      <c r="M100" s="50">
        <f>G100/'Postup výpočtu | Indikátory'!$E$20</f>
        <v>6.4863768115942024</v>
      </c>
      <c r="N100" s="50">
        <f>H100/'Postup výpočtu | Indikátory'!$E$21</f>
        <v>0</v>
      </c>
      <c r="O100" s="50">
        <f t="shared" si="3"/>
        <v>6.4863768115942024</v>
      </c>
      <c r="P100" s="56">
        <v>1</v>
      </c>
    </row>
    <row r="101" spans="1:16" x14ac:dyDescent="0.25">
      <c r="A101" s="61" t="s">
        <v>179</v>
      </c>
      <c r="B101" s="47" t="s">
        <v>75</v>
      </c>
      <c r="C101" s="48">
        <v>23336</v>
      </c>
      <c r="D101" s="48">
        <v>537</v>
      </c>
      <c r="E101" s="48">
        <v>0</v>
      </c>
      <c r="F101" s="48">
        <v>537</v>
      </c>
      <c r="G101" s="48">
        <v>0</v>
      </c>
      <c r="H101" s="48">
        <v>1500000</v>
      </c>
      <c r="I101" s="48">
        <v>1500000</v>
      </c>
      <c r="J101" s="49">
        <f>ROUND(G101/'Postup výpočtu | Indikátory'!$D$20+0.19,0)</f>
        <v>0</v>
      </c>
      <c r="K101" s="49">
        <f>ROUND(H101/'Postup výpočtu | Indikátory'!$D$20+0.19,0)</f>
        <v>4</v>
      </c>
      <c r="L101" s="49">
        <f t="shared" si="2"/>
        <v>4</v>
      </c>
      <c r="M101" s="50">
        <f>G101/'Postup výpočtu | Indikátory'!$E$20</f>
        <v>0</v>
      </c>
      <c r="N101" s="50">
        <f>H101/'Postup výpočtu | Indikátory'!$E$21</f>
        <v>1.2846153846153845</v>
      </c>
      <c r="O101" s="50">
        <f t="shared" si="3"/>
        <v>1.2846153846153845</v>
      </c>
      <c r="P101" s="56">
        <v>1</v>
      </c>
    </row>
    <row r="102" spans="1:16" x14ac:dyDescent="0.25">
      <c r="A102" s="61" t="s">
        <v>180</v>
      </c>
      <c r="B102" s="47" t="s">
        <v>75</v>
      </c>
      <c r="C102" s="48">
        <v>12057</v>
      </c>
      <c r="D102" s="48">
        <v>239</v>
      </c>
      <c r="E102" s="48">
        <v>0</v>
      </c>
      <c r="F102" s="48">
        <v>239</v>
      </c>
      <c r="G102" s="48">
        <v>0</v>
      </c>
      <c r="H102" s="48">
        <v>1500000</v>
      </c>
      <c r="I102" s="48">
        <v>1500000</v>
      </c>
      <c r="J102" s="49">
        <f>ROUND(G102/'Postup výpočtu | Indikátory'!$D$20+0.19,0)</f>
        <v>0</v>
      </c>
      <c r="K102" s="49">
        <f>ROUND(H102/'Postup výpočtu | Indikátory'!$D$20+0.19,0)</f>
        <v>4</v>
      </c>
      <c r="L102" s="49">
        <f t="shared" si="2"/>
        <v>4</v>
      </c>
      <c r="M102" s="50">
        <f>G102/'Postup výpočtu | Indikátory'!$E$20</f>
        <v>0</v>
      </c>
      <c r="N102" s="50">
        <f>H102/'Postup výpočtu | Indikátory'!$E$21</f>
        <v>1.2846153846153845</v>
      </c>
      <c r="O102" s="50">
        <f t="shared" si="3"/>
        <v>1.2846153846153845</v>
      </c>
      <c r="P102" s="56">
        <v>1</v>
      </c>
    </row>
    <row r="103" spans="1:16" x14ac:dyDescent="0.25">
      <c r="A103" s="61" t="s">
        <v>181</v>
      </c>
      <c r="B103" s="47" t="s">
        <v>75</v>
      </c>
      <c r="C103" s="48">
        <v>48291</v>
      </c>
      <c r="D103" s="48">
        <v>1197</v>
      </c>
      <c r="E103" s="48">
        <v>0</v>
      </c>
      <c r="F103" s="48">
        <v>1197</v>
      </c>
      <c r="G103" s="48">
        <v>0</v>
      </c>
      <c r="H103" s="48">
        <v>2570000</v>
      </c>
      <c r="I103" s="48">
        <v>2570000</v>
      </c>
      <c r="J103" s="49">
        <f>ROUND(G103/'Postup výpočtu | Indikátory'!$D$20+0.19,0)</f>
        <v>0</v>
      </c>
      <c r="K103" s="49">
        <f>ROUND(H103/'Postup výpočtu | Indikátory'!$D$20+0.19,0)</f>
        <v>8</v>
      </c>
      <c r="L103" s="49">
        <f t="shared" si="2"/>
        <v>8</v>
      </c>
      <c r="M103" s="50">
        <f>G103/'Postup výpočtu | Indikátory'!$E$20</f>
        <v>0</v>
      </c>
      <c r="N103" s="50">
        <f>H103/'Postup výpočtu | Indikátory'!$E$21</f>
        <v>2.2009743589743587</v>
      </c>
      <c r="O103" s="50">
        <f t="shared" si="3"/>
        <v>2.2009743589743587</v>
      </c>
      <c r="P103" s="56">
        <v>1</v>
      </c>
    </row>
    <row r="104" spans="1:16" x14ac:dyDescent="0.25">
      <c r="A104" s="61" t="s">
        <v>182</v>
      </c>
      <c r="B104" s="47" t="s">
        <v>75</v>
      </c>
      <c r="C104" s="48">
        <v>48857</v>
      </c>
      <c r="D104" s="48">
        <v>1109</v>
      </c>
      <c r="E104" s="48">
        <v>0</v>
      </c>
      <c r="F104" s="48">
        <v>1109</v>
      </c>
      <c r="G104" s="48">
        <v>0</v>
      </c>
      <c r="H104" s="48">
        <v>2380000</v>
      </c>
      <c r="I104" s="48">
        <v>2380000</v>
      </c>
      <c r="J104" s="49">
        <f>ROUND(G104/'Postup výpočtu | Indikátory'!$D$20+0.19,0)</f>
        <v>0</v>
      </c>
      <c r="K104" s="49">
        <f>ROUND(H104/'Postup výpočtu | Indikátory'!$D$20+0.19,0)</f>
        <v>7</v>
      </c>
      <c r="L104" s="49">
        <f t="shared" si="2"/>
        <v>7</v>
      </c>
      <c r="M104" s="50">
        <f>G104/'Postup výpočtu | Indikátory'!$E$20</f>
        <v>0</v>
      </c>
      <c r="N104" s="50">
        <f>H104/'Postup výpočtu | Indikátory'!$E$21</f>
        <v>2.0382564102564102</v>
      </c>
      <c r="O104" s="50">
        <f t="shared" si="3"/>
        <v>2.0382564102564102</v>
      </c>
      <c r="P104" s="56">
        <v>1</v>
      </c>
    </row>
    <row r="105" spans="1:16" x14ac:dyDescent="0.25">
      <c r="A105" s="61" t="s">
        <v>183</v>
      </c>
      <c r="B105" s="47" t="s">
        <v>77</v>
      </c>
      <c r="C105" s="48">
        <v>36503</v>
      </c>
      <c r="D105" s="48">
        <v>984</v>
      </c>
      <c r="E105" s="48">
        <v>984</v>
      </c>
      <c r="F105" s="48">
        <v>0</v>
      </c>
      <c r="G105" s="48">
        <v>4640000</v>
      </c>
      <c r="H105" s="48">
        <v>0</v>
      </c>
      <c r="I105" s="48">
        <v>4640000</v>
      </c>
      <c r="J105" s="49">
        <f>ROUND(G105/'Postup výpočtu | Indikátory'!$D$20+0.19,0)</f>
        <v>13</v>
      </c>
      <c r="K105" s="49">
        <f>ROUND(H105/'Postup výpočtu | Indikátory'!$D$20+0.19,0)</f>
        <v>0</v>
      </c>
      <c r="L105" s="49">
        <f t="shared" si="2"/>
        <v>13</v>
      </c>
      <c r="M105" s="50">
        <f>G105/'Postup výpočtu | Indikátory'!$E$20</f>
        <v>4.4920579710144928</v>
      </c>
      <c r="N105" s="50">
        <f>H105/'Postup výpočtu | Indikátory'!$E$21</f>
        <v>0</v>
      </c>
      <c r="O105" s="50">
        <f t="shared" si="3"/>
        <v>4.4920579710144928</v>
      </c>
      <c r="P105" s="56">
        <v>1</v>
      </c>
    </row>
    <row r="106" spans="1:16" x14ac:dyDescent="0.25">
      <c r="A106" s="61" t="s">
        <v>184</v>
      </c>
      <c r="B106" s="47" t="s">
        <v>75</v>
      </c>
      <c r="C106" s="48">
        <v>16409</v>
      </c>
      <c r="D106" s="48">
        <v>405</v>
      </c>
      <c r="E106" s="48">
        <v>0</v>
      </c>
      <c r="F106" s="48">
        <v>405</v>
      </c>
      <c r="G106" s="48">
        <v>0</v>
      </c>
      <c r="H106" s="48">
        <v>1500000</v>
      </c>
      <c r="I106" s="48">
        <v>1500000</v>
      </c>
      <c r="J106" s="49">
        <f>ROUND(G106/'Postup výpočtu | Indikátory'!$D$20+0.19,0)</f>
        <v>0</v>
      </c>
      <c r="K106" s="49">
        <f>ROUND(H106/'Postup výpočtu | Indikátory'!$D$20+0.19,0)</f>
        <v>4</v>
      </c>
      <c r="L106" s="49">
        <f t="shared" si="2"/>
        <v>4</v>
      </c>
      <c r="M106" s="50">
        <f>G106/'Postup výpočtu | Indikátory'!$E$20</f>
        <v>0</v>
      </c>
      <c r="N106" s="50">
        <f>H106/'Postup výpočtu | Indikátory'!$E$21</f>
        <v>1.2846153846153845</v>
      </c>
      <c r="O106" s="50">
        <f t="shared" si="3"/>
        <v>1.2846153846153845</v>
      </c>
      <c r="P106" s="56">
        <v>1</v>
      </c>
    </row>
    <row r="107" spans="1:16" x14ac:dyDescent="0.25">
      <c r="A107" s="61" t="s">
        <v>185</v>
      </c>
      <c r="B107" s="47" t="s">
        <v>75</v>
      </c>
      <c r="C107" s="48">
        <v>37433</v>
      </c>
      <c r="D107" s="48">
        <v>827</v>
      </c>
      <c r="E107" s="48">
        <v>0</v>
      </c>
      <c r="F107" s="48">
        <v>827</v>
      </c>
      <c r="G107" s="48">
        <v>0</v>
      </c>
      <c r="H107" s="48">
        <v>1780000</v>
      </c>
      <c r="I107" s="48">
        <v>1780000</v>
      </c>
      <c r="J107" s="49">
        <f>ROUND(G107/'Postup výpočtu | Indikátory'!$D$20+0.19,0)</f>
        <v>0</v>
      </c>
      <c r="K107" s="49">
        <f>ROUND(H107/'Postup výpočtu | Indikátory'!$D$20+0.19,0)</f>
        <v>5</v>
      </c>
      <c r="L107" s="49">
        <f t="shared" si="2"/>
        <v>5</v>
      </c>
      <c r="M107" s="50">
        <f>G107/'Postup výpočtu | Indikátory'!$E$20</f>
        <v>0</v>
      </c>
      <c r="N107" s="50">
        <f>H107/'Postup výpočtu | Indikátory'!$E$21</f>
        <v>1.5244102564102564</v>
      </c>
      <c r="O107" s="50">
        <f t="shared" si="3"/>
        <v>1.5244102564102564</v>
      </c>
      <c r="P107" s="56">
        <v>1</v>
      </c>
    </row>
    <row r="108" spans="1:16" x14ac:dyDescent="0.25">
      <c r="A108" s="61" t="s">
        <v>186</v>
      </c>
      <c r="B108" s="47" t="s">
        <v>75</v>
      </c>
      <c r="C108" s="48">
        <v>39084</v>
      </c>
      <c r="D108" s="48">
        <v>838</v>
      </c>
      <c r="E108" s="48">
        <v>0</v>
      </c>
      <c r="F108" s="48">
        <v>838</v>
      </c>
      <c r="G108" s="48">
        <v>0</v>
      </c>
      <c r="H108" s="48">
        <v>1800000</v>
      </c>
      <c r="I108" s="48">
        <v>1800000</v>
      </c>
      <c r="J108" s="49">
        <f>ROUND(G108/'Postup výpočtu | Indikátory'!$D$20+0.19,0)</f>
        <v>0</v>
      </c>
      <c r="K108" s="49">
        <f>ROUND(H108/'Postup výpočtu | Indikátory'!$D$20+0.19,0)</f>
        <v>5</v>
      </c>
      <c r="L108" s="49">
        <f t="shared" si="2"/>
        <v>5</v>
      </c>
      <c r="M108" s="50">
        <f>G108/'Postup výpočtu | Indikátory'!$E$20</f>
        <v>0</v>
      </c>
      <c r="N108" s="50">
        <f>H108/'Postup výpočtu | Indikátory'!$E$21</f>
        <v>1.5415384615384615</v>
      </c>
      <c r="O108" s="50">
        <f t="shared" si="3"/>
        <v>1.5415384615384615</v>
      </c>
      <c r="P108" s="56">
        <v>1</v>
      </c>
    </row>
    <row r="109" spans="1:16" x14ac:dyDescent="0.25">
      <c r="A109" s="61" t="s">
        <v>187</v>
      </c>
      <c r="B109" s="47" t="s">
        <v>75</v>
      </c>
      <c r="C109" s="48">
        <v>28947</v>
      </c>
      <c r="D109" s="48">
        <v>833</v>
      </c>
      <c r="E109" s="48">
        <v>0</v>
      </c>
      <c r="F109" s="48">
        <v>833</v>
      </c>
      <c r="G109" s="48">
        <v>0</v>
      </c>
      <c r="H109" s="48">
        <v>1790000</v>
      </c>
      <c r="I109" s="48">
        <v>1790000</v>
      </c>
      <c r="J109" s="49">
        <f>ROUND(G109/'Postup výpočtu | Indikátory'!$D$20+0.19,0)</f>
        <v>0</v>
      </c>
      <c r="K109" s="49">
        <f>ROUND(H109/'Postup výpočtu | Indikátory'!$D$20+0.19,0)</f>
        <v>5</v>
      </c>
      <c r="L109" s="49">
        <f t="shared" si="2"/>
        <v>5</v>
      </c>
      <c r="M109" s="50">
        <f>G109/'Postup výpočtu | Indikátory'!$E$20</f>
        <v>0</v>
      </c>
      <c r="N109" s="50">
        <f>H109/'Postup výpočtu | Indikátory'!$E$21</f>
        <v>1.532974358974359</v>
      </c>
      <c r="O109" s="50">
        <f t="shared" si="3"/>
        <v>1.532974358974359</v>
      </c>
      <c r="P109" s="56">
        <v>1</v>
      </c>
    </row>
    <row r="110" spans="1:16" x14ac:dyDescent="0.25">
      <c r="A110" s="61" t="s">
        <v>188</v>
      </c>
      <c r="B110" s="47" t="s">
        <v>75</v>
      </c>
      <c r="C110" s="48">
        <v>21924</v>
      </c>
      <c r="D110" s="48">
        <v>433</v>
      </c>
      <c r="E110" s="48">
        <v>0</v>
      </c>
      <c r="F110" s="48">
        <v>433</v>
      </c>
      <c r="G110" s="48">
        <v>0</v>
      </c>
      <c r="H110" s="48">
        <v>1500000</v>
      </c>
      <c r="I110" s="48">
        <v>1500000</v>
      </c>
      <c r="J110" s="49">
        <f>ROUND(G110/'Postup výpočtu | Indikátory'!$D$20+0.19,0)</f>
        <v>0</v>
      </c>
      <c r="K110" s="49">
        <f>ROUND(H110/'Postup výpočtu | Indikátory'!$D$20+0.19,0)</f>
        <v>4</v>
      </c>
      <c r="L110" s="49">
        <f t="shared" si="2"/>
        <v>4</v>
      </c>
      <c r="M110" s="50">
        <f>G110/'Postup výpočtu | Indikátory'!$E$20</f>
        <v>0</v>
      </c>
      <c r="N110" s="50">
        <f>H110/'Postup výpočtu | Indikátory'!$E$21</f>
        <v>1.2846153846153845</v>
      </c>
      <c r="O110" s="50">
        <f t="shared" si="3"/>
        <v>1.2846153846153845</v>
      </c>
      <c r="P110" s="56">
        <v>1</v>
      </c>
    </row>
    <row r="111" spans="1:16" x14ac:dyDescent="0.25">
      <c r="A111" s="61" t="s">
        <v>189</v>
      </c>
      <c r="B111" s="47" t="s">
        <v>75</v>
      </c>
      <c r="C111" s="48">
        <v>56016</v>
      </c>
      <c r="D111" s="48">
        <v>1282</v>
      </c>
      <c r="E111" s="48">
        <v>0</v>
      </c>
      <c r="F111" s="48">
        <v>1282</v>
      </c>
      <c r="G111" s="48">
        <v>0</v>
      </c>
      <c r="H111" s="48">
        <v>2760000</v>
      </c>
      <c r="I111" s="48">
        <v>2760000</v>
      </c>
      <c r="J111" s="49">
        <f>ROUND(G111/'Postup výpočtu | Indikátory'!$D$20+0.19,0)</f>
        <v>0</v>
      </c>
      <c r="K111" s="49">
        <f>ROUND(H111/'Postup výpočtu | Indikátory'!$D$20+0.19,0)</f>
        <v>8</v>
      </c>
      <c r="L111" s="49">
        <f t="shared" si="2"/>
        <v>8</v>
      </c>
      <c r="M111" s="50">
        <f>G111/'Postup výpočtu | Indikátory'!$E$20</f>
        <v>0</v>
      </c>
      <c r="N111" s="50">
        <f>H111/'Postup výpočtu | Indikátory'!$E$21</f>
        <v>2.3636923076923075</v>
      </c>
      <c r="O111" s="50">
        <f t="shared" si="3"/>
        <v>2.3636923076923075</v>
      </c>
      <c r="P111" s="56">
        <v>1</v>
      </c>
    </row>
    <row r="112" spans="1:16" x14ac:dyDescent="0.25">
      <c r="A112" s="61" t="s">
        <v>190</v>
      </c>
      <c r="B112" s="47" t="s">
        <v>77</v>
      </c>
      <c r="C112" s="48">
        <v>45119</v>
      </c>
      <c r="D112" s="48">
        <v>1134</v>
      </c>
      <c r="E112" s="48">
        <v>1134</v>
      </c>
      <c r="F112" s="48">
        <v>0</v>
      </c>
      <c r="G112" s="48">
        <v>5350000</v>
      </c>
      <c r="H112" s="48">
        <v>0</v>
      </c>
      <c r="I112" s="48">
        <v>5350000</v>
      </c>
      <c r="J112" s="49">
        <f>ROUND(G112/'Postup výpočtu | Indikátory'!$D$20+0.19,0)</f>
        <v>16</v>
      </c>
      <c r="K112" s="49">
        <f>ROUND(H112/'Postup výpočtu | Indikátory'!$D$20+0.19,0)</f>
        <v>0</v>
      </c>
      <c r="L112" s="49">
        <f t="shared" si="2"/>
        <v>16</v>
      </c>
      <c r="M112" s="50">
        <f>G112/'Postup výpočtu | Indikátory'!$E$20</f>
        <v>5.1794202898550727</v>
      </c>
      <c r="N112" s="50">
        <f>H112/'Postup výpočtu | Indikátory'!$E$21</f>
        <v>0</v>
      </c>
      <c r="O112" s="50">
        <f t="shared" si="3"/>
        <v>5.1794202898550727</v>
      </c>
      <c r="P112" s="56">
        <v>1</v>
      </c>
    </row>
    <row r="113" spans="1:16" x14ac:dyDescent="0.25">
      <c r="A113" s="61" t="s">
        <v>191</v>
      </c>
      <c r="B113" s="47" t="s">
        <v>75</v>
      </c>
      <c r="C113" s="48">
        <v>31116</v>
      </c>
      <c r="D113" s="48">
        <v>623</v>
      </c>
      <c r="E113" s="48">
        <v>0</v>
      </c>
      <c r="F113" s="48">
        <v>623</v>
      </c>
      <c r="G113" s="48">
        <v>0</v>
      </c>
      <c r="H113" s="48">
        <v>1500000</v>
      </c>
      <c r="I113" s="48">
        <v>1500000</v>
      </c>
      <c r="J113" s="49">
        <f>ROUND(G113/'Postup výpočtu | Indikátory'!$D$20+0.19,0)</f>
        <v>0</v>
      </c>
      <c r="K113" s="49">
        <f>ROUND(H113/'Postup výpočtu | Indikátory'!$D$20+0.19,0)</f>
        <v>4</v>
      </c>
      <c r="L113" s="49">
        <f t="shared" si="2"/>
        <v>4</v>
      </c>
      <c r="M113" s="50">
        <f>G113/'Postup výpočtu | Indikátory'!$E$20</f>
        <v>0</v>
      </c>
      <c r="N113" s="50">
        <f>H113/'Postup výpočtu | Indikátory'!$E$21</f>
        <v>1.2846153846153845</v>
      </c>
      <c r="O113" s="50">
        <f t="shared" si="3"/>
        <v>1.2846153846153845</v>
      </c>
      <c r="P113" s="56">
        <v>1</v>
      </c>
    </row>
    <row r="114" spans="1:16" x14ac:dyDescent="0.25">
      <c r="A114" s="61" t="s">
        <v>192</v>
      </c>
      <c r="B114" s="47" t="s">
        <v>75</v>
      </c>
      <c r="C114" s="48">
        <v>59329</v>
      </c>
      <c r="D114" s="48">
        <v>1280</v>
      </c>
      <c r="E114" s="48">
        <v>0</v>
      </c>
      <c r="F114" s="48">
        <v>1280</v>
      </c>
      <c r="G114" s="48">
        <v>0</v>
      </c>
      <c r="H114" s="48">
        <v>2750000</v>
      </c>
      <c r="I114" s="48">
        <v>2750000</v>
      </c>
      <c r="J114" s="49">
        <f>ROUND(G114/'Postup výpočtu | Indikátory'!$D$20+0.19,0)</f>
        <v>0</v>
      </c>
      <c r="K114" s="49">
        <f>ROUND(H114/'Postup výpočtu | Indikátory'!$D$20+0.19,0)</f>
        <v>8</v>
      </c>
      <c r="L114" s="49">
        <f t="shared" si="2"/>
        <v>8</v>
      </c>
      <c r="M114" s="50">
        <f>G114/'Postup výpočtu | Indikátory'!$E$20</f>
        <v>0</v>
      </c>
      <c r="N114" s="50">
        <f>H114/'Postup výpočtu | Indikátory'!$E$21</f>
        <v>2.3551282051282052</v>
      </c>
      <c r="O114" s="50">
        <f t="shared" si="3"/>
        <v>2.3551282051282052</v>
      </c>
      <c r="P114" s="56">
        <v>1</v>
      </c>
    </row>
    <row r="115" spans="1:16" x14ac:dyDescent="0.25">
      <c r="A115" s="61" t="s">
        <v>193</v>
      </c>
      <c r="B115" s="47" t="s">
        <v>77</v>
      </c>
      <c r="C115" s="48">
        <v>70834</v>
      </c>
      <c r="D115" s="48">
        <v>1415</v>
      </c>
      <c r="E115" s="48">
        <v>1415</v>
      </c>
      <c r="F115" s="48">
        <v>0</v>
      </c>
      <c r="G115" s="48">
        <v>6670000</v>
      </c>
      <c r="H115" s="48">
        <v>0</v>
      </c>
      <c r="I115" s="48">
        <v>6670000</v>
      </c>
      <c r="J115" s="49">
        <f>ROUND(G115/'Postup výpočtu | Indikátory'!$D$20+0.19,0)</f>
        <v>19</v>
      </c>
      <c r="K115" s="49">
        <f>ROUND(H115/'Postup výpočtu | Indikátory'!$D$20+0.19,0)</f>
        <v>0</v>
      </c>
      <c r="L115" s="49">
        <f t="shared" si="2"/>
        <v>19</v>
      </c>
      <c r="M115" s="50">
        <f>G115/'Postup výpočtu | Indikátory'!$E$20</f>
        <v>6.4573333333333336</v>
      </c>
      <c r="N115" s="50">
        <f>H115/'Postup výpočtu | Indikátory'!$E$21</f>
        <v>0</v>
      </c>
      <c r="O115" s="50">
        <f t="shared" si="3"/>
        <v>6.4573333333333336</v>
      </c>
      <c r="P115" s="56">
        <v>1</v>
      </c>
    </row>
    <row r="116" spans="1:16" x14ac:dyDescent="0.25">
      <c r="A116" s="61" t="s">
        <v>194</v>
      </c>
      <c r="B116" s="47" t="s">
        <v>75</v>
      </c>
      <c r="C116" s="48">
        <v>71223</v>
      </c>
      <c r="D116" s="48">
        <v>2109</v>
      </c>
      <c r="E116" s="48">
        <v>0</v>
      </c>
      <c r="F116" s="48">
        <v>2109</v>
      </c>
      <c r="G116" s="48">
        <v>0</v>
      </c>
      <c r="H116" s="48">
        <v>4540000</v>
      </c>
      <c r="I116" s="48">
        <v>4540000</v>
      </c>
      <c r="J116" s="49">
        <f>ROUND(G116/'Postup výpočtu | Indikátory'!$D$20+0.19,0)</f>
        <v>0</v>
      </c>
      <c r="K116" s="49">
        <f>ROUND(H116/'Postup výpočtu | Indikátory'!$D$20+0.19,0)</f>
        <v>13</v>
      </c>
      <c r="L116" s="49">
        <f t="shared" si="2"/>
        <v>13</v>
      </c>
      <c r="M116" s="50">
        <f>G116/'Postup výpočtu | Indikátory'!$E$20</f>
        <v>0</v>
      </c>
      <c r="N116" s="50">
        <f>H116/'Postup výpočtu | Indikátory'!$E$21</f>
        <v>3.8881025641025637</v>
      </c>
      <c r="O116" s="50">
        <f t="shared" si="3"/>
        <v>3.8881025641025637</v>
      </c>
      <c r="P116" s="56">
        <v>1</v>
      </c>
    </row>
    <row r="117" spans="1:16" x14ac:dyDescent="0.25">
      <c r="A117" s="61" t="s">
        <v>195</v>
      </c>
      <c r="B117" s="47" t="s">
        <v>77</v>
      </c>
      <c r="C117" s="48">
        <v>29957</v>
      </c>
      <c r="D117" s="48">
        <v>645</v>
      </c>
      <c r="E117" s="48">
        <v>645</v>
      </c>
      <c r="F117" s="48">
        <v>0</v>
      </c>
      <c r="G117" s="48">
        <v>3040000</v>
      </c>
      <c r="H117" s="48">
        <v>0</v>
      </c>
      <c r="I117" s="48">
        <v>3040000</v>
      </c>
      <c r="J117" s="49">
        <f>ROUND(G117/'Postup výpočtu | Indikátory'!$D$20+0.19,0)</f>
        <v>9</v>
      </c>
      <c r="K117" s="49">
        <f>ROUND(H117/'Postup výpočtu | Indikátory'!$D$20+0.19,0)</f>
        <v>0</v>
      </c>
      <c r="L117" s="49">
        <f t="shared" si="2"/>
        <v>9</v>
      </c>
      <c r="M117" s="50">
        <f>G117/'Postup výpočtu | Indikátory'!$E$20</f>
        <v>2.9430724637681158</v>
      </c>
      <c r="N117" s="50">
        <f>H117/'Postup výpočtu | Indikátory'!$E$21</f>
        <v>0</v>
      </c>
      <c r="O117" s="50">
        <f t="shared" si="3"/>
        <v>2.9430724637681158</v>
      </c>
      <c r="P117" s="56">
        <v>1</v>
      </c>
    </row>
    <row r="118" spans="1:16" x14ac:dyDescent="0.25">
      <c r="A118" s="61" t="s">
        <v>196</v>
      </c>
      <c r="B118" s="47" t="s">
        <v>75</v>
      </c>
      <c r="C118" s="48">
        <v>44297</v>
      </c>
      <c r="D118" s="48">
        <v>1171</v>
      </c>
      <c r="E118" s="48">
        <v>0</v>
      </c>
      <c r="F118" s="48">
        <v>1171</v>
      </c>
      <c r="G118" s="48">
        <v>0</v>
      </c>
      <c r="H118" s="48">
        <v>2520000</v>
      </c>
      <c r="I118" s="48">
        <v>2520000</v>
      </c>
      <c r="J118" s="49">
        <f>ROUND(G118/'Postup výpočtu | Indikátory'!$D$20+0.19,0)</f>
        <v>0</v>
      </c>
      <c r="K118" s="49">
        <f>ROUND(H118/'Postup výpočtu | Indikátory'!$D$20+0.19,0)</f>
        <v>7</v>
      </c>
      <c r="L118" s="49">
        <f t="shared" si="2"/>
        <v>7</v>
      </c>
      <c r="M118" s="50">
        <f>G118/'Postup výpočtu | Indikátory'!$E$20</f>
        <v>0</v>
      </c>
      <c r="N118" s="50">
        <f>H118/'Postup výpočtu | Indikátory'!$E$21</f>
        <v>2.1581538461538461</v>
      </c>
      <c r="O118" s="50">
        <f t="shared" si="3"/>
        <v>2.1581538461538461</v>
      </c>
      <c r="P118" s="56">
        <v>1</v>
      </c>
    </row>
    <row r="119" spans="1:16" x14ac:dyDescent="0.25">
      <c r="A119" s="61" t="s">
        <v>197</v>
      </c>
      <c r="B119" s="47" t="s">
        <v>77</v>
      </c>
      <c r="C119" s="48">
        <v>26453</v>
      </c>
      <c r="D119" s="48">
        <v>552</v>
      </c>
      <c r="E119" s="48">
        <v>552</v>
      </c>
      <c r="F119" s="48">
        <v>0</v>
      </c>
      <c r="G119" s="48">
        <v>2600000</v>
      </c>
      <c r="H119" s="48">
        <v>0</v>
      </c>
      <c r="I119" s="48">
        <v>2600000</v>
      </c>
      <c r="J119" s="49">
        <f>ROUND(G119/'Postup výpočtu | Indikátory'!$D$20+0.19,0)</f>
        <v>8</v>
      </c>
      <c r="K119" s="49">
        <f>ROUND(H119/'Postup výpočtu | Indikátory'!$D$20+0.19,0)</f>
        <v>0</v>
      </c>
      <c r="L119" s="49">
        <f t="shared" si="2"/>
        <v>8</v>
      </c>
      <c r="M119" s="50">
        <f>G119/'Postup výpočtu | Indikátory'!$E$20</f>
        <v>2.5171014492753621</v>
      </c>
      <c r="N119" s="50">
        <f>H119/'Postup výpočtu | Indikátory'!$E$21</f>
        <v>0</v>
      </c>
      <c r="O119" s="50">
        <f t="shared" si="3"/>
        <v>2.5171014492753621</v>
      </c>
      <c r="P119" s="56">
        <v>1</v>
      </c>
    </row>
    <row r="120" spans="1:16" x14ac:dyDescent="0.25">
      <c r="A120" s="61" t="s">
        <v>198</v>
      </c>
      <c r="B120" s="47" t="s">
        <v>77</v>
      </c>
      <c r="C120" s="48">
        <v>49643</v>
      </c>
      <c r="D120" s="48">
        <v>1154</v>
      </c>
      <c r="E120" s="48">
        <v>1154</v>
      </c>
      <c r="F120" s="48">
        <v>0</v>
      </c>
      <c r="G120" s="48">
        <v>5440000</v>
      </c>
      <c r="H120" s="48">
        <v>0</v>
      </c>
      <c r="I120" s="48">
        <v>5440000</v>
      </c>
      <c r="J120" s="49">
        <f>ROUND(G120/'Postup výpočtu | Indikátory'!$D$20+0.19,0)</f>
        <v>16</v>
      </c>
      <c r="K120" s="49">
        <f>ROUND(H120/'Postup výpočtu | Indikátory'!$D$20+0.19,0)</f>
        <v>0</v>
      </c>
      <c r="L120" s="49">
        <f t="shared" si="2"/>
        <v>16</v>
      </c>
      <c r="M120" s="50">
        <f>G120/'Postup výpočtu | Indikátory'!$E$20</f>
        <v>5.266550724637681</v>
      </c>
      <c r="N120" s="50">
        <f>H120/'Postup výpočtu | Indikátory'!$E$21</f>
        <v>0</v>
      </c>
      <c r="O120" s="50">
        <f t="shared" si="3"/>
        <v>5.266550724637681</v>
      </c>
      <c r="P120" s="56">
        <v>1</v>
      </c>
    </row>
    <row r="121" spans="1:16" x14ac:dyDescent="0.25">
      <c r="A121" s="61" t="s">
        <v>199</v>
      </c>
      <c r="B121" s="47" t="s">
        <v>75</v>
      </c>
      <c r="C121" s="48">
        <v>38036</v>
      </c>
      <c r="D121" s="48">
        <v>981</v>
      </c>
      <c r="E121" s="48">
        <v>0</v>
      </c>
      <c r="F121" s="48">
        <v>981</v>
      </c>
      <c r="G121" s="48">
        <v>0</v>
      </c>
      <c r="H121" s="48">
        <v>2110000</v>
      </c>
      <c r="I121" s="48">
        <v>2110000</v>
      </c>
      <c r="J121" s="49">
        <f>ROUND(G121/'Postup výpočtu | Indikátory'!$D$20+0.19,0)</f>
        <v>0</v>
      </c>
      <c r="K121" s="49">
        <f>ROUND(H121/'Postup výpočtu | Indikátory'!$D$20+0.19,0)</f>
        <v>6</v>
      </c>
      <c r="L121" s="49">
        <f t="shared" si="2"/>
        <v>6</v>
      </c>
      <c r="M121" s="50">
        <f>G121/'Postup výpočtu | Indikátory'!$E$20</f>
        <v>0</v>
      </c>
      <c r="N121" s="50">
        <f>H121/'Postup výpočtu | Indikátory'!$E$21</f>
        <v>1.8070256410256409</v>
      </c>
      <c r="O121" s="50">
        <f t="shared" si="3"/>
        <v>1.8070256410256409</v>
      </c>
      <c r="P121" s="56">
        <v>1</v>
      </c>
    </row>
    <row r="122" spans="1:16" x14ac:dyDescent="0.25">
      <c r="A122" s="61" t="s">
        <v>200</v>
      </c>
      <c r="B122" s="47" t="s">
        <v>75</v>
      </c>
      <c r="C122" s="48">
        <v>49093</v>
      </c>
      <c r="D122" s="48">
        <v>1385</v>
      </c>
      <c r="E122" s="48">
        <v>0</v>
      </c>
      <c r="F122" s="48">
        <v>1385</v>
      </c>
      <c r="G122" s="48">
        <v>0</v>
      </c>
      <c r="H122" s="48">
        <v>2980000</v>
      </c>
      <c r="I122" s="48">
        <v>2980000</v>
      </c>
      <c r="J122" s="49">
        <f>ROUND(G122/'Postup výpočtu | Indikátory'!$D$20+0.19,0)</f>
        <v>0</v>
      </c>
      <c r="K122" s="49">
        <f>ROUND(H122/'Postup výpočtu | Indikátory'!$D$20+0.19,0)</f>
        <v>9</v>
      </c>
      <c r="L122" s="49">
        <f t="shared" si="2"/>
        <v>9</v>
      </c>
      <c r="M122" s="50">
        <f>G122/'Postup výpočtu | Indikátory'!$E$20</f>
        <v>0</v>
      </c>
      <c r="N122" s="50">
        <f>H122/'Postup výpočtu | Indikátory'!$E$21</f>
        <v>2.5521025641025639</v>
      </c>
      <c r="O122" s="50">
        <f t="shared" si="3"/>
        <v>2.5521025641025639</v>
      </c>
      <c r="P122" s="56">
        <v>1</v>
      </c>
    </row>
    <row r="123" spans="1:16" x14ac:dyDescent="0.25">
      <c r="A123" s="61" t="s">
        <v>201</v>
      </c>
      <c r="B123" s="47" t="s">
        <v>75</v>
      </c>
      <c r="C123" s="48">
        <v>16320</v>
      </c>
      <c r="D123" s="48">
        <v>352</v>
      </c>
      <c r="E123" s="48">
        <v>0</v>
      </c>
      <c r="F123" s="48">
        <v>352</v>
      </c>
      <c r="G123" s="48">
        <v>0</v>
      </c>
      <c r="H123" s="48">
        <v>1500000</v>
      </c>
      <c r="I123" s="48">
        <v>1500000</v>
      </c>
      <c r="J123" s="49">
        <f>ROUND(G123/'Postup výpočtu | Indikátory'!$D$20+0.19,0)</f>
        <v>0</v>
      </c>
      <c r="K123" s="49">
        <f>ROUND(H123/'Postup výpočtu | Indikátory'!$D$20+0.19,0)</f>
        <v>4</v>
      </c>
      <c r="L123" s="49">
        <f t="shared" si="2"/>
        <v>4</v>
      </c>
      <c r="M123" s="50">
        <f>G123/'Postup výpočtu | Indikátory'!$E$20</f>
        <v>0</v>
      </c>
      <c r="N123" s="50">
        <f>H123/'Postup výpočtu | Indikátory'!$E$21</f>
        <v>1.2846153846153845</v>
      </c>
      <c r="O123" s="50">
        <f t="shared" si="3"/>
        <v>1.2846153846153845</v>
      </c>
      <c r="P123" s="56">
        <v>1</v>
      </c>
    </row>
    <row r="124" spans="1:16" x14ac:dyDescent="0.25">
      <c r="A124" s="61" t="s">
        <v>202</v>
      </c>
      <c r="B124" s="47" t="s">
        <v>77</v>
      </c>
      <c r="C124" s="48">
        <v>51465</v>
      </c>
      <c r="D124" s="48">
        <v>962</v>
      </c>
      <c r="E124" s="48">
        <v>962</v>
      </c>
      <c r="F124" s="48">
        <v>0</v>
      </c>
      <c r="G124" s="48">
        <v>4540000</v>
      </c>
      <c r="H124" s="48">
        <v>0</v>
      </c>
      <c r="I124" s="48">
        <v>4540000</v>
      </c>
      <c r="J124" s="49">
        <f>ROUND(G124/'Postup výpočtu | Indikátory'!$D$20+0.19,0)</f>
        <v>13</v>
      </c>
      <c r="K124" s="49">
        <f>ROUND(H124/'Postup výpočtu | Indikátory'!$D$20+0.19,0)</f>
        <v>0</v>
      </c>
      <c r="L124" s="49">
        <f t="shared" si="2"/>
        <v>13</v>
      </c>
      <c r="M124" s="50">
        <f>G124/'Postup výpočtu | Indikátory'!$E$20</f>
        <v>4.3952463768115937</v>
      </c>
      <c r="N124" s="50">
        <f>H124/'Postup výpočtu | Indikátory'!$E$21</f>
        <v>0</v>
      </c>
      <c r="O124" s="50">
        <f t="shared" si="3"/>
        <v>4.3952463768115937</v>
      </c>
      <c r="P124" s="56">
        <v>1</v>
      </c>
    </row>
    <row r="125" spans="1:16" x14ac:dyDescent="0.25">
      <c r="A125" s="61" t="s">
        <v>203</v>
      </c>
      <c r="B125" s="47" t="s">
        <v>75</v>
      </c>
      <c r="C125" s="48">
        <v>41045</v>
      </c>
      <c r="D125" s="48">
        <v>866</v>
      </c>
      <c r="E125" s="48">
        <v>0</v>
      </c>
      <c r="F125" s="48">
        <v>866</v>
      </c>
      <c r="G125" s="48">
        <v>0</v>
      </c>
      <c r="H125" s="48">
        <v>1860000</v>
      </c>
      <c r="I125" s="48">
        <v>1860000</v>
      </c>
      <c r="J125" s="49">
        <f>ROUND(G125/'Postup výpočtu | Indikátory'!$D$20+0.19,0)</f>
        <v>0</v>
      </c>
      <c r="K125" s="49">
        <f>ROUND(H125/'Postup výpočtu | Indikátory'!$D$20+0.19,0)</f>
        <v>6</v>
      </c>
      <c r="L125" s="49">
        <f t="shared" si="2"/>
        <v>6</v>
      </c>
      <c r="M125" s="50">
        <f>G125/'Postup výpočtu | Indikátory'!$E$20</f>
        <v>0</v>
      </c>
      <c r="N125" s="50">
        <f>H125/'Postup výpočtu | Indikátory'!$E$21</f>
        <v>1.5929230769230769</v>
      </c>
      <c r="O125" s="50">
        <f t="shared" si="3"/>
        <v>1.5929230769230769</v>
      </c>
      <c r="P125" s="56">
        <v>1</v>
      </c>
    </row>
    <row r="126" spans="1:16" x14ac:dyDescent="0.25">
      <c r="A126" s="61" t="s">
        <v>204</v>
      </c>
      <c r="B126" s="47" t="s">
        <v>75</v>
      </c>
      <c r="C126" s="48">
        <v>88968</v>
      </c>
      <c r="D126" s="48">
        <v>2243</v>
      </c>
      <c r="E126" s="48">
        <v>0</v>
      </c>
      <c r="F126" s="48">
        <v>2243</v>
      </c>
      <c r="G126" s="48">
        <v>0</v>
      </c>
      <c r="H126" s="48">
        <v>4810000</v>
      </c>
      <c r="I126" s="48">
        <v>4810000</v>
      </c>
      <c r="J126" s="49">
        <f>ROUND(G126/'Postup výpočtu | Indikátory'!$D$20+0.19,0)</f>
        <v>0</v>
      </c>
      <c r="K126" s="49">
        <f>ROUND(H126/'Postup výpočtu | Indikátory'!$D$20+0.19,0)</f>
        <v>14</v>
      </c>
      <c r="L126" s="49">
        <f t="shared" si="2"/>
        <v>14</v>
      </c>
      <c r="M126" s="50">
        <f>G126/'Postup výpočtu | Indikátory'!$E$20</f>
        <v>0</v>
      </c>
      <c r="N126" s="50">
        <f>H126/'Postup výpočtu | Indikátory'!$E$21</f>
        <v>4.1193333333333335</v>
      </c>
      <c r="O126" s="50">
        <f t="shared" si="3"/>
        <v>4.1193333333333335</v>
      </c>
      <c r="P126" s="56">
        <v>1</v>
      </c>
    </row>
    <row r="127" spans="1:16" x14ac:dyDescent="0.25">
      <c r="A127" s="61" t="s">
        <v>205</v>
      </c>
      <c r="B127" s="47" t="s">
        <v>75</v>
      </c>
      <c r="C127" s="48">
        <v>16309</v>
      </c>
      <c r="D127" s="48">
        <v>412</v>
      </c>
      <c r="E127" s="48">
        <v>0</v>
      </c>
      <c r="F127" s="48">
        <v>412</v>
      </c>
      <c r="G127" s="48">
        <v>0</v>
      </c>
      <c r="H127" s="48">
        <v>1500000</v>
      </c>
      <c r="I127" s="48">
        <v>1500000</v>
      </c>
      <c r="J127" s="49">
        <f>ROUND(G127/'Postup výpočtu | Indikátory'!$D$20+0.19,0)</f>
        <v>0</v>
      </c>
      <c r="K127" s="49">
        <f>ROUND(H127/'Postup výpočtu | Indikátory'!$D$20+0.19,0)</f>
        <v>4</v>
      </c>
      <c r="L127" s="49">
        <f t="shared" si="2"/>
        <v>4</v>
      </c>
      <c r="M127" s="50">
        <f>G127/'Postup výpočtu | Indikátory'!$E$20</f>
        <v>0</v>
      </c>
      <c r="N127" s="50">
        <f>H127/'Postup výpočtu | Indikátory'!$E$21</f>
        <v>1.2846153846153845</v>
      </c>
      <c r="O127" s="50">
        <f t="shared" si="3"/>
        <v>1.2846153846153845</v>
      </c>
      <c r="P127" s="56">
        <v>1</v>
      </c>
    </row>
    <row r="128" spans="1:16" x14ac:dyDescent="0.25">
      <c r="A128" s="61" t="s">
        <v>206</v>
      </c>
      <c r="B128" s="47" t="s">
        <v>77</v>
      </c>
      <c r="C128" s="48">
        <v>15090</v>
      </c>
      <c r="D128" s="48">
        <v>309</v>
      </c>
      <c r="E128" s="48">
        <v>309</v>
      </c>
      <c r="F128" s="48">
        <v>0</v>
      </c>
      <c r="G128" s="48">
        <v>1500000</v>
      </c>
      <c r="H128" s="48">
        <v>0</v>
      </c>
      <c r="I128" s="48">
        <v>1500000</v>
      </c>
      <c r="J128" s="49">
        <f>ROUND(G128/'Postup výpočtu | Indikátory'!$D$20+0.19,0)</f>
        <v>4</v>
      </c>
      <c r="K128" s="49">
        <f>ROUND(H128/'Postup výpočtu | Indikátory'!$D$20+0.19,0)</f>
        <v>0</v>
      </c>
      <c r="L128" s="49">
        <f t="shared" si="2"/>
        <v>4</v>
      </c>
      <c r="M128" s="50">
        <f>G128/'Postup výpočtu | Indikátory'!$E$20</f>
        <v>1.4521739130434783</v>
      </c>
      <c r="N128" s="50">
        <f>H128/'Postup výpočtu | Indikátory'!$E$21</f>
        <v>0</v>
      </c>
      <c r="O128" s="50">
        <f t="shared" si="3"/>
        <v>1.4521739130434783</v>
      </c>
      <c r="P128" s="56">
        <v>1</v>
      </c>
    </row>
    <row r="129" spans="1:16" x14ac:dyDescent="0.25">
      <c r="A129" s="61" t="s">
        <v>207</v>
      </c>
      <c r="B129" s="47" t="s">
        <v>77</v>
      </c>
      <c r="C129" s="48">
        <v>19010</v>
      </c>
      <c r="D129" s="48">
        <v>479</v>
      </c>
      <c r="E129" s="48">
        <v>479</v>
      </c>
      <c r="F129" s="48">
        <v>0</v>
      </c>
      <c r="G129" s="48">
        <v>2260000</v>
      </c>
      <c r="H129" s="48">
        <v>0</v>
      </c>
      <c r="I129" s="48">
        <v>2260000</v>
      </c>
      <c r="J129" s="49">
        <f>ROUND(G129/'Postup výpočtu | Indikátory'!$D$20+0.19,0)</f>
        <v>7</v>
      </c>
      <c r="K129" s="49">
        <f>ROUND(H129/'Postup výpočtu | Indikátory'!$D$20+0.19,0)</f>
        <v>0</v>
      </c>
      <c r="L129" s="49">
        <f t="shared" si="2"/>
        <v>7</v>
      </c>
      <c r="M129" s="50">
        <f>G129/'Postup výpočtu | Indikátory'!$E$20</f>
        <v>2.1879420289855074</v>
      </c>
      <c r="N129" s="50">
        <f>H129/'Postup výpočtu | Indikátory'!$E$21</f>
        <v>0</v>
      </c>
      <c r="O129" s="50">
        <f t="shared" si="3"/>
        <v>2.1879420289855074</v>
      </c>
      <c r="P129" s="56">
        <v>1</v>
      </c>
    </row>
    <row r="130" spans="1:16" x14ac:dyDescent="0.25">
      <c r="A130" s="61" t="s">
        <v>208</v>
      </c>
      <c r="B130" s="47" t="s">
        <v>75</v>
      </c>
      <c r="C130" s="48">
        <v>25461</v>
      </c>
      <c r="D130" s="48">
        <v>810</v>
      </c>
      <c r="E130" s="48">
        <v>0</v>
      </c>
      <c r="F130" s="48">
        <v>810</v>
      </c>
      <c r="G130" s="48">
        <v>0</v>
      </c>
      <c r="H130" s="48">
        <v>1740000</v>
      </c>
      <c r="I130" s="48">
        <v>1740000</v>
      </c>
      <c r="J130" s="49">
        <f>ROUND(G130/'Postup výpočtu | Indikátory'!$D$20+0.19,0)</f>
        <v>0</v>
      </c>
      <c r="K130" s="49">
        <f>ROUND(H130/'Postup výpočtu | Indikátory'!$D$20+0.19,0)</f>
        <v>5</v>
      </c>
      <c r="L130" s="49">
        <f t="shared" si="2"/>
        <v>5</v>
      </c>
      <c r="M130" s="50">
        <f>G130/'Postup výpočtu | Indikátory'!$E$20</f>
        <v>0</v>
      </c>
      <c r="N130" s="50">
        <f>H130/'Postup výpočtu | Indikátory'!$E$21</f>
        <v>1.4901538461538462</v>
      </c>
      <c r="O130" s="50">
        <f t="shared" si="3"/>
        <v>1.4901538461538462</v>
      </c>
      <c r="P130" s="56">
        <v>1</v>
      </c>
    </row>
    <row r="131" spans="1:16" x14ac:dyDescent="0.25">
      <c r="A131" s="61" t="s">
        <v>209</v>
      </c>
      <c r="B131" s="47" t="s">
        <v>77</v>
      </c>
      <c r="C131" s="48">
        <v>67725</v>
      </c>
      <c r="D131" s="48">
        <v>1460</v>
      </c>
      <c r="E131" s="48">
        <v>1460</v>
      </c>
      <c r="F131" s="48">
        <v>0</v>
      </c>
      <c r="G131" s="48">
        <v>6880000</v>
      </c>
      <c r="H131" s="48">
        <v>0</v>
      </c>
      <c r="I131" s="48">
        <v>6880000</v>
      </c>
      <c r="J131" s="49">
        <f>ROUND(G131/'Postup výpočtu | Indikátory'!$D$20+0.19,0)</f>
        <v>20</v>
      </c>
      <c r="K131" s="49">
        <f>ROUND(H131/'Postup výpočtu | Indikátory'!$D$20+0.19,0)</f>
        <v>0</v>
      </c>
      <c r="L131" s="49">
        <f t="shared" si="2"/>
        <v>20</v>
      </c>
      <c r="M131" s="50">
        <f>G131/'Postup výpočtu | Indikátory'!$E$20</f>
        <v>6.6606376811594199</v>
      </c>
      <c r="N131" s="50">
        <f>H131/'Postup výpočtu | Indikátory'!$E$21</f>
        <v>0</v>
      </c>
      <c r="O131" s="50">
        <f t="shared" si="3"/>
        <v>6.6606376811594199</v>
      </c>
      <c r="P131" s="56">
        <v>1</v>
      </c>
    </row>
    <row r="132" spans="1:16" x14ac:dyDescent="0.25">
      <c r="A132" s="61" t="s">
        <v>210</v>
      </c>
      <c r="B132" s="47" t="s">
        <v>77</v>
      </c>
      <c r="C132" s="48">
        <v>21509</v>
      </c>
      <c r="D132" s="48">
        <v>409</v>
      </c>
      <c r="E132" s="48">
        <v>409</v>
      </c>
      <c r="F132" s="48">
        <v>0</v>
      </c>
      <c r="G132" s="48">
        <v>1930000</v>
      </c>
      <c r="H132" s="48">
        <v>0</v>
      </c>
      <c r="I132" s="48">
        <v>1930000</v>
      </c>
      <c r="J132" s="49">
        <f>ROUND(G132/'Postup výpočtu | Indikátory'!$D$20+0.19,0)</f>
        <v>6</v>
      </c>
      <c r="K132" s="49">
        <f>ROUND(H132/'Postup výpočtu | Indikátory'!$D$20+0.19,0)</f>
        <v>0</v>
      </c>
      <c r="L132" s="49">
        <f t="shared" ref="L132:L182" si="4">J132+K132</f>
        <v>6</v>
      </c>
      <c r="M132" s="50">
        <f>G132/'Postup výpočtu | Indikátory'!$E$20</f>
        <v>1.8684637681159419</v>
      </c>
      <c r="N132" s="50">
        <f>H132/'Postup výpočtu | Indikátory'!$E$21</f>
        <v>0</v>
      </c>
      <c r="O132" s="50">
        <f t="shared" ref="O132:O182" si="5">M132+N132</f>
        <v>1.8684637681159419</v>
      </c>
      <c r="P132" s="56">
        <v>1</v>
      </c>
    </row>
    <row r="133" spans="1:16" x14ac:dyDescent="0.25">
      <c r="A133" s="61" t="s">
        <v>211</v>
      </c>
      <c r="B133" s="47" t="s">
        <v>75</v>
      </c>
      <c r="C133" s="48">
        <v>16375</v>
      </c>
      <c r="D133" s="48">
        <v>377</v>
      </c>
      <c r="E133" s="48">
        <v>0</v>
      </c>
      <c r="F133" s="48">
        <v>377</v>
      </c>
      <c r="G133" s="48">
        <v>0</v>
      </c>
      <c r="H133" s="48">
        <v>1500000</v>
      </c>
      <c r="I133" s="48">
        <v>1500000</v>
      </c>
      <c r="J133" s="49">
        <f>ROUND(G133/'Postup výpočtu | Indikátory'!$D$20+0.19,0)</f>
        <v>0</v>
      </c>
      <c r="K133" s="49">
        <f>ROUND(H133/'Postup výpočtu | Indikátory'!$D$20+0.19,0)</f>
        <v>4</v>
      </c>
      <c r="L133" s="49">
        <f t="shared" si="4"/>
        <v>4</v>
      </c>
      <c r="M133" s="50">
        <f>G133/'Postup výpočtu | Indikátory'!$E$20</f>
        <v>0</v>
      </c>
      <c r="N133" s="50">
        <f>H133/'Postup výpočtu | Indikátory'!$E$21</f>
        <v>1.2846153846153845</v>
      </c>
      <c r="O133" s="50">
        <f t="shared" si="5"/>
        <v>1.2846153846153845</v>
      </c>
      <c r="P133" s="56">
        <v>1</v>
      </c>
    </row>
    <row r="134" spans="1:16" x14ac:dyDescent="0.25">
      <c r="A134" s="61" t="s">
        <v>212</v>
      </c>
      <c r="B134" s="47" t="s">
        <v>75</v>
      </c>
      <c r="C134" s="48">
        <v>68407</v>
      </c>
      <c r="D134" s="48">
        <v>1763</v>
      </c>
      <c r="E134" s="48">
        <v>0</v>
      </c>
      <c r="F134" s="48">
        <v>1763</v>
      </c>
      <c r="G134" s="48">
        <v>0</v>
      </c>
      <c r="H134" s="48">
        <v>3790000</v>
      </c>
      <c r="I134" s="48">
        <v>3790000</v>
      </c>
      <c r="J134" s="49">
        <f>ROUND(G134/'Postup výpočtu | Indikátory'!$D$20+0.19,0)</f>
        <v>0</v>
      </c>
      <c r="K134" s="49">
        <f>ROUND(H134/'Postup výpočtu | Indikátory'!$D$20+0.19,0)</f>
        <v>11</v>
      </c>
      <c r="L134" s="49">
        <f t="shared" si="4"/>
        <v>11</v>
      </c>
      <c r="M134" s="50">
        <f>G134/'Postup výpočtu | Indikátory'!$E$20</f>
        <v>0</v>
      </c>
      <c r="N134" s="50">
        <f>H134/'Postup výpočtu | Indikátory'!$E$21</f>
        <v>3.2457948717948715</v>
      </c>
      <c r="O134" s="50">
        <f t="shared" si="5"/>
        <v>3.2457948717948715</v>
      </c>
      <c r="P134" s="56">
        <v>1</v>
      </c>
    </row>
    <row r="135" spans="1:16" x14ac:dyDescent="0.25">
      <c r="A135" s="61" t="s">
        <v>213</v>
      </c>
      <c r="B135" s="47" t="s">
        <v>77</v>
      </c>
      <c r="C135" s="48">
        <v>38054</v>
      </c>
      <c r="D135" s="48">
        <v>1048</v>
      </c>
      <c r="E135" s="48">
        <v>1048</v>
      </c>
      <c r="F135" s="48">
        <v>0</v>
      </c>
      <c r="G135" s="48">
        <v>4940000</v>
      </c>
      <c r="H135" s="48">
        <v>0</v>
      </c>
      <c r="I135" s="48">
        <v>4940000</v>
      </c>
      <c r="J135" s="49">
        <f>ROUND(G135/'Postup výpočtu | Indikátory'!$D$20+0.19,0)</f>
        <v>14</v>
      </c>
      <c r="K135" s="49">
        <f>ROUND(H135/'Postup výpočtu | Indikátory'!$D$20+0.19,0)</f>
        <v>0</v>
      </c>
      <c r="L135" s="49">
        <f t="shared" si="4"/>
        <v>14</v>
      </c>
      <c r="M135" s="50">
        <f>G135/'Postup výpočtu | Indikátory'!$E$20</f>
        <v>4.7824927536231883</v>
      </c>
      <c r="N135" s="50">
        <f>H135/'Postup výpočtu | Indikátory'!$E$21</f>
        <v>0</v>
      </c>
      <c r="O135" s="50">
        <f t="shared" si="5"/>
        <v>4.7824927536231883</v>
      </c>
      <c r="P135" s="56">
        <v>1</v>
      </c>
    </row>
    <row r="136" spans="1:16" x14ac:dyDescent="0.25">
      <c r="A136" s="61" t="s">
        <v>214</v>
      </c>
      <c r="B136" s="47" t="s">
        <v>77</v>
      </c>
      <c r="C136" s="48">
        <v>25095</v>
      </c>
      <c r="D136" s="48">
        <v>483</v>
      </c>
      <c r="E136" s="48">
        <v>483</v>
      </c>
      <c r="F136" s="48">
        <v>0</v>
      </c>
      <c r="G136" s="48">
        <v>2280000</v>
      </c>
      <c r="H136" s="48">
        <v>0</v>
      </c>
      <c r="I136" s="48">
        <v>2280000</v>
      </c>
      <c r="J136" s="49">
        <f>ROUND(G136/'Postup výpočtu | Indikátory'!$D$20+0.19,0)</f>
        <v>7</v>
      </c>
      <c r="K136" s="49">
        <f>ROUND(H136/'Postup výpočtu | Indikátory'!$D$20+0.19,0)</f>
        <v>0</v>
      </c>
      <c r="L136" s="49">
        <f t="shared" si="4"/>
        <v>7</v>
      </c>
      <c r="M136" s="50">
        <f>G136/'Postup výpočtu | Indikátory'!$E$20</f>
        <v>2.2073043478260868</v>
      </c>
      <c r="N136" s="50">
        <f>H136/'Postup výpočtu | Indikátory'!$E$21</f>
        <v>0</v>
      </c>
      <c r="O136" s="50">
        <f t="shared" si="5"/>
        <v>2.2073043478260868</v>
      </c>
      <c r="P136" s="56">
        <v>1</v>
      </c>
    </row>
    <row r="137" spans="1:16" x14ac:dyDescent="0.25">
      <c r="A137" s="61" t="s">
        <v>215</v>
      </c>
      <c r="B137" s="47" t="s">
        <v>77</v>
      </c>
      <c r="C137" s="48">
        <v>18228</v>
      </c>
      <c r="D137" s="48">
        <v>465</v>
      </c>
      <c r="E137" s="48">
        <v>465</v>
      </c>
      <c r="F137" s="48">
        <v>0</v>
      </c>
      <c r="G137" s="48">
        <v>2190000</v>
      </c>
      <c r="H137" s="48">
        <v>0</v>
      </c>
      <c r="I137" s="48">
        <v>2190000</v>
      </c>
      <c r="J137" s="49">
        <f>ROUND(G137/'Postup výpočtu | Indikátory'!$D$20+0.19,0)</f>
        <v>6</v>
      </c>
      <c r="K137" s="49">
        <f>ROUND(H137/'Postup výpočtu | Indikátory'!$D$20+0.19,0)</f>
        <v>0</v>
      </c>
      <c r="L137" s="49">
        <f t="shared" si="4"/>
        <v>6</v>
      </c>
      <c r="M137" s="50">
        <f>G137/'Postup výpočtu | Indikátory'!$E$20</f>
        <v>2.120173913043478</v>
      </c>
      <c r="N137" s="50">
        <f>H137/'Postup výpočtu | Indikátory'!$E$21</f>
        <v>0</v>
      </c>
      <c r="O137" s="50">
        <f t="shared" si="5"/>
        <v>2.120173913043478</v>
      </c>
      <c r="P137" s="56">
        <v>1</v>
      </c>
    </row>
    <row r="138" spans="1:16" x14ac:dyDescent="0.25">
      <c r="A138" s="61" t="s">
        <v>216</v>
      </c>
      <c r="B138" s="47" t="s">
        <v>77</v>
      </c>
      <c r="C138" s="48">
        <v>42643</v>
      </c>
      <c r="D138" s="48">
        <v>1079</v>
      </c>
      <c r="E138" s="48">
        <v>1079</v>
      </c>
      <c r="F138" s="48">
        <v>0</v>
      </c>
      <c r="G138" s="48">
        <v>5090000</v>
      </c>
      <c r="H138" s="48">
        <v>0</v>
      </c>
      <c r="I138" s="48">
        <v>5090000</v>
      </c>
      <c r="J138" s="49">
        <f>ROUND(G138/'Postup výpočtu | Indikátory'!$D$20+0.19,0)</f>
        <v>15</v>
      </c>
      <c r="K138" s="49">
        <f>ROUND(H138/'Postup výpočtu | Indikátory'!$D$20+0.19,0)</f>
        <v>0</v>
      </c>
      <c r="L138" s="49">
        <f t="shared" si="4"/>
        <v>15</v>
      </c>
      <c r="M138" s="50">
        <f>G138/'Postup výpočtu | Indikátory'!$E$20</f>
        <v>4.927710144927536</v>
      </c>
      <c r="N138" s="50">
        <f>H138/'Postup výpočtu | Indikátory'!$E$21</f>
        <v>0</v>
      </c>
      <c r="O138" s="50">
        <f t="shared" si="5"/>
        <v>4.927710144927536</v>
      </c>
      <c r="P138" s="56">
        <v>1</v>
      </c>
    </row>
    <row r="139" spans="1:16" x14ac:dyDescent="0.25">
      <c r="A139" s="61" t="s">
        <v>217</v>
      </c>
      <c r="B139" s="47" t="s">
        <v>75</v>
      </c>
      <c r="C139" s="48">
        <v>35032</v>
      </c>
      <c r="D139" s="48">
        <v>915</v>
      </c>
      <c r="E139" s="48">
        <v>0</v>
      </c>
      <c r="F139" s="48">
        <v>915</v>
      </c>
      <c r="G139" s="48">
        <v>0</v>
      </c>
      <c r="H139" s="48">
        <v>1970000</v>
      </c>
      <c r="I139" s="48">
        <v>1970000</v>
      </c>
      <c r="J139" s="49">
        <f>ROUND(G139/'Postup výpočtu | Indikátory'!$D$20+0.19,0)</f>
        <v>0</v>
      </c>
      <c r="K139" s="49">
        <f>ROUND(H139/'Postup výpočtu | Indikátory'!$D$20+0.19,0)</f>
        <v>6</v>
      </c>
      <c r="L139" s="49">
        <f t="shared" si="4"/>
        <v>6</v>
      </c>
      <c r="M139" s="50">
        <f>G139/'Postup výpočtu | Indikátory'!$E$20</f>
        <v>0</v>
      </c>
      <c r="N139" s="50">
        <f>H139/'Postup výpočtu | Indikátory'!$E$21</f>
        <v>1.687128205128205</v>
      </c>
      <c r="O139" s="50">
        <f t="shared" si="5"/>
        <v>1.687128205128205</v>
      </c>
      <c r="P139" s="56">
        <v>1</v>
      </c>
    </row>
    <row r="140" spans="1:16" x14ac:dyDescent="0.25">
      <c r="A140" s="61" t="s">
        <v>218</v>
      </c>
      <c r="B140" s="47" t="s">
        <v>75</v>
      </c>
      <c r="C140" s="48">
        <v>15089</v>
      </c>
      <c r="D140" s="48">
        <v>374</v>
      </c>
      <c r="E140" s="48">
        <v>0</v>
      </c>
      <c r="F140" s="48">
        <v>374</v>
      </c>
      <c r="G140" s="48">
        <v>0</v>
      </c>
      <c r="H140" s="48">
        <v>1500000</v>
      </c>
      <c r="I140" s="48">
        <v>1500000</v>
      </c>
      <c r="J140" s="49">
        <f>ROUND(G140/'Postup výpočtu | Indikátory'!$D$20+0.19,0)</f>
        <v>0</v>
      </c>
      <c r="K140" s="49">
        <f>ROUND(H140/'Postup výpočtu | Indikátory'!$D$20+0.19,0)</f>
        <v>4</v>
      </c>
      <c r="L140" s="49">
        <f t="shared" si="4"/>
        <v>4</v>
      </c>
      <c r="M140" s="50">
        <f>G140/'Postup výpočtu | Indikátory'!$E$20</f>
        <v>0</v>
      </c>
      <c r="N140" s="50">
        <f>H140/'Postup výpočtu | Indikátory'!$E$21</f>
        <v>1.2846153846153845</v>
      </c>
      <c r="O140" s="50">
        <f t="shared" si="5"/>
        <v>1.2846153846153845</v>
      </c>
      <c r="P140" s="56">
        <v>1</v>
      </c>
    </row>
    <row r="141" spans="1:16" x14ac:dyDescent="0.25">
      <c r="A141" s="61" t="s">
        <v>219</v>
      </c>
      <c r="B141" s="47" t="s">
        <v>77</v>
      </c>
      <c r="C141" s="48">
        <v>59503</v>
      </c>
      <c r="D141" s="48">
        <v>1293</v>
      </c>
      <c r="E141" s="48">
        <v>1293</v>
      </c>
      <c r="F141" s="48">
        <v>0</v>
      </c>
      <c r="G141" s="48">
        <v>6100000</v>
      </c>
      <c r="H141" s="48">
        <v>0</v>
      </c>
      <c r="I141" s="48">
        <v>6100000</v>
      </c>
      <c r="J141" s="49">
        <f>ROUND(G141/'Postup výpočtu | Indikátory'!$D$20+0.19,0)</f>
        <v>18</v>
      </c>
      <c r="K141" s="49">
        <f>ROUND(H141/'Postup výpočtu | Indikátory'!$D$20+0.19,0)</f>
        <v>0</v>
      </c>
      <c r="L141" s="49">
        <f t="shared" si="4"/>
        <v>18</v>
      </c>
      <c r="M141" s="50">
        <f>G141/'Postup výpočtu | Indikátory'!$E$20</f>
        <v>5.9055072463768115</v>
      </c>
      <c r="N141" s="50">
        <f>H141/'Postup výpočtu | Indikátory'!$E$21</f>
        <v>0</v>
      </c>
      <c r="O141" s="50">
        <f t="shared" si="5"/>
        <v>5.9055072463768115</v>
      </c>
      <c r="P141" s="56">
        <v>1</v>
      </c>
    </row>
    <row r="142" spans="1:16" x14ac:dyDescent="0.25">
      <c r="A142" s="61" t="s">
        <v>220</v>
      </c>
      <c r="B142" s="47" t="s">
        <v>77</v>
      </c>
      <c r="C142" s="48">
        <v>31876</v>
      </c>
      <c r="D142" s="48">
        <v>784</v>
      </c>
      <c r="E142" s="48">
        <v>784</v>
      </c>
      <c r="F142" s="48">
        <v>0</v>
      </c>
      <c r="G142" s="48">
        <v>3700000</v>
      </c>
      <c r="H142" s="48">
        <v>0</v>
      </c>
      <c r="I142" s="48">
        <v>3700000</v>
      </c>
      <c r="J142" s="49">
        <f>ROUND(G142/'Postup výpočtu | Indikátory'!$D$20+0.19,0)</f>
        <v>11</v>
      </c>
      <c r="K142" s="49">
        <f>ROUND(H142/'Postup výpočtu | Indikátory'!$D$20+0.19,0)</f>
        <v>0</v>
      </c>
      <c r="L142" s="49">
        <f t="shared" si="4"/>
        <v>11</v>
      </c>
      <c r="M142" s="50">
        <f>G142/'Postup výpočtu | Indikátory'!$E$20</f>
        <v>3.5820289855072462</v>
      </c>
      <c r="N142" s="50">
        <f>H142/'Postup výpočtu | Indikátory'!$E$21</f>
        <v>0</v>
      </c>
      <c r="O142" s="50">
        <f t="shared" si="5"/>
        <v>3.5820289855072462</v>
      </c>
      <c r="P142" s="56">
        <v>1</v>
      </c>
    </row>
    <row r="143" spans="1:16" x14ac:dyDescent="0.25">
      <c r="A143" s="61" t="s">
        <v>221</v>
      </c>
      <c r="B143" s="47" t="s">
        <v>75</v>
      </c>
      <c r="C143" s="48">
        <v>85031</v>
      </c>
      <c r="D143" s="48">
        <v>2110</v>
      </c>
      <c r="E143" s="48">
        <v>0</v>
      </c>
      <c r="F143" s="48">
        <v>2110</v>
      </c>
      <c r="G143" s="48">
        <v>0</v>
      </c>
      <c r="H143" s="48">
        <v>4540000</v>
      </c>
      <c r="I143" s="48">
        <v>4540000</v>
      </c>
      <c r="J143" s="49">
        <f>ROUND(G143/'Postup výpočtu | Indikátory'!$D$20+0.19,0)</f>
        <v>0</v>
      </c>
      <c r="K143" s="49">
        <f>ROUND(H143/'Postup výpočtu | Indikátory'!$D$20+0.19,0)</f>
        <v>13</v>
      </c>
      <c r="L143" s="49">
        <f t="shared" si="4"/>
        <v>13</v>
      </c>
      <c r="M143" s="50">
        <f>G143/'Postup výpočtu | Indikátory'!$E$20</f>
        <v>0</v>
      </c>
      <c r="N143" s="50">
        <f>H143/'Postup výpočtu | Indikátory'!$E$21</f>
        <v>3.8881025641025637</v>
      </c>
      <c r="O143" s="50">
        <f t="shared" si="5"/>
        <v>3.8881025641025637</v>
      </c>
      <c r="P143" s="56">
        <v>1</v>
      </c>
    </row>
    <row r="144" spans="1:16" x14ac:dyDescent="0.25">
      <c r="A144" s="61" t="s">
        <v>222</v>
      </c>
      <c r="B144" s="47" t="s">
        <v>75</v>
      </c>
      <c r="C144" s="48">
        <v>48838</v>
      </c>
      <c r="D144" s="48">
        <v>1130</v>
      </c>
      <c r="E144" s="48">
        <v>0</v>
      </c>
      <c r="F144" s="48">
        <v>1130</v>
      </c>
      <c r="G144" s="48">
        <v>0</v>
      </c>
      <c r="H144" s="48">
        <v>2430000</v>
      </c>
      <c r="I144" s="48">
        <v>2430000</v>
      </c>
      <c r="J144" s="49">
        <f>ROUND(G144/'Postup výpočtu | Indikátory'!$D$20+0.19,0)</f>
        <v>0</v>
      </c>
      <c r="K144" s="49">
        <f>ROUND(H144/'Postup výpočtu | Indikátory'!$D$20+0.19,0)</f>
        <v>7</v>
      </c>
      <c r="L144" s="49">
        <f t="shared" si="4"/>
        <v>7</v>
      </c>
      <c r="M144" s="50">
        <f>G144/'Postup výpočtu | Indikátory'!$E$20</f>
        <v>0</v>
      </c>
      <c r="N144" s="50">
        <f>H144/'Postup výpočtu | Indikátory'!$E$21</f>
        <v>2.0810769230769228</v>
      </c>
      <c r="O144" s="50">
        <f t="shared" si="5"/>
        <v>2.0810769230769228</v>
      </c>
      <c r="P144" s="56">
        <v>1</v>
      </c>
    </row>
    <row r="145" spans="1:16" x14ac:dyDescent="0.25">
      <c r="A145" s="61" t="s">
        <v>223</v>
      </c>
      <c r="B145" s="47" t="s">
        <v>77</v>
      </c>
      <c r="C145" s="48">
        <v>17820</v>
      </c>
      <c r="D145" s="48">
        <v>436</v>
      </c>
      <c r="E145" s="48">
        <v>436</v>
      </c>
      <c r="F145" s="48">
        <v>0</v>
      </c>
      <c r="G145" s="48">
        <v>2060000</v>
      </c>
      <c r="H145" s="48">
        <v>0</v>
      </c>
      <c r="I145" s="48">
        <v>2060000</v>
      </c>
      <c r="J145" s="49">
        <f>ROUND(G145/'Postup výpočtu | Indikátory'!$D$20+0.19,0)</f>
        <v>6</v>
      </c>
      <c r="K145" s="49">
        <f>ROUND(H145/'Postup výpočtu | Indikátory'!$D$20+0.19,0)</f>
        <v>0</v>
      </c>
      <c r="L145" s="49">
        <f t="shared" si="4"/>
        <v>6</v>
      </c>
      <c r="M145" s="50">
        <f>G145/'Postup výpočtu | Indikátory'!$E$20</f>
        <v>1.9943188405797101</v>
      </c>
      <c r="N145" s="50">
        <f>H145/'Postup výpočtu | Indikátory'!$E$21</f>
        <v>0</v>
      </c>
      <c r="O145" s="50">
        <f t="shared" si="5"/>
        <v>1.9943188405797101</v>
      </c>
      <c r="P145" s="56">
        <v>1</v>
      </c>
    </row>
    <row r="146" spans="1:16" x14ac:dyDescent="0.25">
      <c r="A146" s="61" t="s">
        <v>224</v>
      </c>
      <c r="B146" s="47" t="s">
        <v>77</v>
      </c>
      <c r="C146" s="48">
        <v>43758</v>
      </c>
      <c r="D146" s="48">
        <v>982</v>
      </c>
      <c r="E146" s="48">
        <v>982</v>
      </c>
      <c r="F146" s="48">
        <v>0</v>
      </c>
      <c r="G146" s="48">
        <v>4630000</v>
      </c>
      <c r="H146" s="48">
        <v>0</v>
      </c>
      <c r="I146" s="48">
        <v>4630000</v>
      </c>
      <c r="J146" s="49">
        <f>ROUND(G146/'Postup výpočtu | Indikátory'!$D$20+0.19,0)</f>
        <v>13</v>
      </c>
      <c r="K146" s="49">
        <f>ROUND(H146/'Postup výpočtu | Indikátory'!$D$20+0.19,0)</f>
        <v>0</v>
      </c>
      <c r="L146" s="49">
        <f t="shared" si="4"/>
        <v>13</v>
      </c>
      <c r="M146" s="50">
        <f>G146/'Postup výpočtu | Indikátory'!$E$20</f>
        <v>4.4823768115942029</v>
      </c>
      <c r="N146" s="50">
        <f>H146/'Postup výpočtu | Indikátory'!$E$21</f>
        <v>0</v>
      </c>
      <c r="O146" s="50">
        <f t="shared" si="5"/>
        <v>4.4823768115942029</v>
      </c>
      <c r="P146" s="56">
        <v>1</v>
      </c>
    </row>
    <row r="147" spans="1:16" x14ac:dyDescent="0.25">
      <c r="A147" s="61" t="s">
        <v>225</v>
      </c>
      <c r="B147" s="47" t="s">
        <v>82</v>
      </c>
      <c r="C147" s="48">
        <v>42361</v>
      </c>
      <c r="D147" s="48">
        <v>954</v>
      </c>
      <c r="E147" s="48">
        <v>932</v>
      </c>
      <c r="F147" s="48">
        <v>22</v>
      </c>
      <c r="G147" s="48">
        <v>4450000</v>
      </c>
      <c r="H147" s="48">
        <v>0</v>
      </c>
      <c r="I147" s="48">
        <v>4450000</v>
      </c>
      <c r="J147" s="49">
        <f>ROUND(G147/'Postup výpočtu | Indikátory'!$D$20+0.19,0)</f>
        <v>13</v>
      </c>
      <c r="K147" s="49">
        <f>ROUND(H147/'Postup výpočtu | Indikátory'!$D$20+0.19,0)</f>
        <v>0</v>
      </c>
      <c r="L147" s="49">
        <f t="shared" si="4"/>
        <v>13</v>
      </c>
      <c r="M147" s="50">
        <f>G147/'Postup výpočtu | Indikátory'!$E$20</f>
        <v>4.3081159420289854</v>
      </c>
      <c r="N147" s="50">
        <f>H147/'Postup výpočtu | Indikátory'!$E$21</f>
        <v>0</v>
      </c>
      <c r="O147" s="50">
        <f t="shared" si="5"/>
        <v>4.3081159420289854</v>
      </c>
      <c r="P147" s="56">
        <v>1</v>
      </c>
    </row>
    <row r="148" spans="1:16" x14ac:dyDescent="0.25">
      <c r="A148" s="61" t="s">
        <v>226</v>
      </c>
      <c r="B148" s="47" t="s">
        <v>75</v>
      </c>
      <c r="C148" s="48">
        <v>24795</v>
      </c>
      <c r="D148" s="48">
        <v>594</v>
      </c>
      <c r="E148" s="48">
        <v>0</v>
      </c>
      <c r="F148" s="48">
        <v>594</v>
      </c>
      <c r="G148" s="48">
        <v>0</v>
      </c>
      <c r="H148" s="48">
        <v>1500000</v>
      </c>
      <c r="I148" s="48">
        <v>1500000</v>
      </c>
      <c r="J148" s="49">
        <f>ROUND(G148/'Postup výpočtu | Indikátory'!$D$20+0.19,0)</f>
        <v>0</v>
      </c>
      <c r="K148" s="49">
        <f>ROUND(H148/'Postup výpočtu | Indikátory'!$D$20+0.19,0)</f>
        <v>4</v>
      </c>
      <c r="L148" s="49">
        <f t="shared" si="4"/>
        <v>4</v>
      </c>
      <c r="M148" s="50">
        <f>G148/'Postup výpočtu | Indikátory'!$E$20</f>
        <v>0</v>
      </c>
      <c r="N148" s="50">
        <f>H148/'Postup výpočtu | Indikátory'!$E$21</f>
        <v>1.2846153846153845</v>
      </c>
      <c r="O148" s="50">
        <f t="shared" si="5"/>
        <v>1.2846153846153845</v>
      </c>
      <c r="P148" s="56">
        <v>1</v>
      </c>
    </row>
    <row r="149" spans="1:16" x14ac:dyDescent="0.25">
      <c r="A149" s="61" t="s">
        <v>227</v>
      </c>
      <c r="B149" s="47" t="s">
        <v>77</v>
      </c>
      <c r="C149" s="48">
        <v>75238</v>
      </c>
      <c r="D149" s="48">
        <v>2026</v>
      </c>
      <c r="E149" s="48">
        <v>2026</v>
      </c>
      <c r="F149" s="48">
        <v>0</v>
      </c>
      <c r="G149" s="48">
        <v>9570000</v>
      </c>
      <c r="H149" s="48">
        <v>0</v>
      </c>
      <c r="I149" s="48">
        <v>9570000</v>
      </c>
      <c r="J149" s="49">
        <f>ROUND(G149/'Postup výpočtu | Indikátory'!$D$20+0.19,0)</f>
        <v>28</v>
      </c>
      <c r="K149" s="49">
        <f>ROUND(H149/'Postup výpočtu | Indikátory'!$D$20+0.19,0)</f>
        <v>0</v>
      </c>
      <c r="L149" s="49">
        <f t="shared" si="4"/>
        <v>28</v>
      </c>
      <c r="M149" s="50">
        <f>G149/'Postup výpočtu | Indikátory'!$E$20</f>
        <v>9.264869565217392</v>
      </c>
      <c r="N149" s="50">
        <f>H149/'Postup výpočtu | Indikátory'!$E$21</f>
        <v>0</v>
      </c>
      <c r="O149" s="50">
        <f t="shared" si="5"/>
        <v>9.264869565217392</v>
      </c>
      <c r="P149" s="56">
        <v>1</v>
      </c>
    </row>
    <row r="150" spans="1:16" x14ac:dyDescent="0.25">
      <c r="A150" s="61" t="s">
        <v>228</v>
      </c>
      <c r="B150" s="47" t="s">
        <v>75</v>
      </c>
      <c r="C150" s="48">
        <v>22302</v>
      </c>
      <c r="D150" s="48">
        <v>330</v>
      </c>
      <c r="E150" s="48">
        <v>0</v>
      </c>
      <c r="F150" s="48">
        <v>330</v>
      </c>
      <c r="G150" s="48">
        <v>0</v>
      </c>
      <c r="H150" s="48">
        <v>1500000</v>
      </c>
      <c r="I150" s="48">
        <v>1500000</v>
      </c>
      <c r="J150" s="49">
        <f>ROUND(G150/'Postup výpočtu | Indikátory'!$D$20+0.19,0)</f>
        <v>0</v>
      </c>
      <c r="K150" s="49">
        <f>ROUND(H150/'Postup výpočtu | Indikátory'!$D$20+0.19,0)</f>
        <v>4</v>
      </c>
      <c r="L150" s="49">
        <f t="shared" si="4"/>
        <v>4</v>
      </c>
      <c r="M150" s="50">
        <f>G150/'Postup výpočtu | Indikátory'!$E$20</f>
        <v>0</v>
      </c>
      <c r="N150" s="50">
        <f>H150/'Postup výpočtu | Indikátory'!$E$21</f>
        <v>1.2846153846153845</v>
      </c>
      <c r="O150" s="50">
        <f t="shared" si="5"/>
        <v>1.2846153846153845</v>
      </c>
      <c r="P150" s="56">
        <v>1</v>
      </c>
    </row>
    <row r="151" spans="1:16" x14ac:dyDescent="0.25">
      <c r="A151" s="61" t="s">
        <v>229</v>
      </c>
      <c r="B151" s="47" t="s">
        <v>77</v>
      </c>
      <c r="C151" s="48">
        <v>40464</v>
      </c>
      <c r="D151" s="48">
        <v>935</v>
      </c>
      <c r="E151" s="48">
        <v>935</v>
      </c>
      <c r="F151" s="48">
        <v>0</v>
      </c>
      <c r="G151" s="48">
        <v>4410000</v>
      </c>
      <c r="H151" s="48">
        <v>0</v>
      </c>
      <c r="I151" s="48">
        <v>4410000</v>
      </c>
      <c r="J151" s="49">
        <f>ROUND(G151/'Postup výpočtu | Indikátory'!$D$20+0.19,0)</f>
        <v>13</v>
      </c>
      <c r="K151" s="49">
        <f>ROUND(H151/'Postup výpočtu | Indikátory'!$D$20+0.19,0)</f>
        <v>0</v>
      </c>
      <c r="L151" s="49">
        <f t="shared" si="4"/>
        <v>13</v>
      </c>
      <c r="M151" s="50">
        <f>G151/'Postup výpočtu | Indikátory'!$E$20</f>
        <v>4.2693913043478258</v>
      </c>
      <c r="N151" s="50">
        <f>H151/'Postup výpočtu | Indikátory'!$E$21</f>
        <v>0</v>
      </c>
      <c r="O151" s="50">
        <f t="shared" si="5"/>
        <v>4.2693913043478258</v>
      </c>
      <c r="P151" s="56">
        <v>1</v>
      </c>
    </row>
    <row r="152" spans="1:16" x14ac:dyDescent="0.25">
      <c r="A152" s="61" t="s">
        <v>230</v>
      </c>
      <c r="B152" s="47" t="s">
        <v>77</v>
      </c>
      <c r="C152" s="48">
        <v>37743</v>
      </c>
      <c r="D152" s="48">
        <v>986</v>
      </c>
      <c r="E152" s="48">
        <v>986</v>
      </c>
      <c r="F152" s="48">
        <v>0</v>
      </c>
      <c r="G152" s="48">
        <v>4650000</v>
      </c>
      <c r="H152" s="48">
        <v>0</v>
      </c>
      <c r="I152" s="48">
        <v>4650000</v>
      </c>
      <c r="J152" s="49">
        <f>ROUND(G152/'Postup výpočtu | Indikátory'!$D$20+0.19,0)</f>
        <v>14</v>
      </c>
      <c r="K152" s="49">
        <f>ROUND(H152/'Postup výpočtu | Indikátory'!$D$20+0.19,0)</f>
        <v>0</v>
      </c>
      <c r="L152" s="49">
        <f t="shared" si="4"/>
        <v>14</v>
      </c>
      <c r="M152" s="50">
        <f>G152/'Postup výpočtu | Indikátory'!$E$20</f>
        <v>4.5017391304347827</v>
      </c>
      <c r="N152" s="50">
        <f>H152/'Postup výpočtu | Indikátory'!$E$21</f>
        <v>0</v>
      </c>
      <c r="O152" s="50">
        <f t="shared" si="5"/>
        <v>4.5017391304347827</v>
      </c>
      <c r="P152" s="56">
        <v>1</v>
      </c>
    </row>
    <row r="153" spans="1:16" x14ac:dyDescent="0.25">
      <c r="A153" s="61" t="s">
        <v>231</v>
      </c>
      <c r="B153" s="47" t="s">
        <v>75</v>
      </c>
      <c r="C153" s="48">
        <v>18063</v>
      </c>
      <c r="D153" s="48">
        <v>379</v>
      </c>
      <c r="E153" s="48">
        <v>0</v>
      </c>
      <c r="F153" s="48">
        <v>379</v>
      </c>
      <c r="G153" s="48">
        <v>0</v>
      </c>
      <c r="H153" s="48">
        <v>1500000</v>
      </c>
      <c r="I153" s="48">
        <v>1500000</v>
      </c>
      <c r="J153" s="49">
        <f>ROUND(G153/'Postup výpočtu | Indikátory'!$D$20+0.19,0)</f>
        <v>0</v>
      </c>
      <c r="K153" s="49">
        <f>ROUND(H153/'Postup výpočtu | Indikátory'!$D$20+0.19,0)</f>
        <v>4</v>
      </c>
      <c r="L153" s="49">
        <f t="shared" si="4"/>
        <v>4</v>
      </c>
      <c r="M153" s="50">
        <f>G153/'Postup výpočtu | Indikátory'!$E$20</f>
        <v>0</v>
      </c>
      <c r="N153" s="50">
        <f>H153/'Postup výpočtu | Indikátory'!$E$21</f>
        <v>1.2846153846153845</v>
      </c>
      <c r="O153" s="50">
        <f t="shared" si="5"/>
        <v>1.2846153846153845</v>
      </c>
      <c r="P153" s="56">
        <v>1</v>
      </c>
    </row>
    <row r="154" spans="1:16" x14ac:dyDescent="0.25">
      <c r="A154" s="61" t="s">
        <v>232</v>
      </c>
      <c r="B154" s="47" t="s">
        <v>77</v>
      </c>
      <c r="C154" s="48">
        <v>30150</v>
      </c>
      <c r="D154" s="48">
        <v>735</v>
      </c>
      <c r="E154" s="48">
        <v>735</v>
      </c>
      <c r="F154" s="48">
        <v>0</v>
      </c>
      <c r="G154" s="48">
        <v>3470000</v>
      </c>
      <c r="H154" s="48">
        <v>0</v>
      </c>
      <c r="I154" s="48">
        <v>3470000</v>
      </c>
      <c r="J154" s="49">
        <f>ROUND(G154/'Postup výpočtu | Indikátory'!$D$20+0.19,0)</f>
        <v>10</v>
      </c>
      <c r="K154" s="49">
        <f>ROUND(H154/'Postup výpočtu | Indikátory'!$D$20+0.19,0)</f>
        <v>0</v>
      </c>
      <c r="L154" s="49">
        <f t="shared" si="4"/>
        <v>10</v>
      </c>
      <c r="M154" s="50">
        <f>G154/'Postup výpočtu | Indikátory'!$E$20</f>
        <v>3.3593623188405797</v>
      </c>
      <c r="N154" s="50">
        <f>H154/'Postup výpočtu | Indikátory'!$E$21</f>
        <v>0</v>
      </c>
      <c r="O154" s="50">
        <f t="shared" si="5"/>
        <v>3.3593623188405797</v>
      </c>
      <c r="P154" s="56">
        <v>1</v>
      </c>
    </row>
    <row r="155" spans="1:16" x14ac:dyDescent="0.25">
      <c r="A155" s="61" t="s">
        <v>233</v>
      </c>
      <c r="B155" s="47" t="s">
        <v>75</v>
      </c>
      <c r="C155" s="48">
        <v>42638</v>
      </c>
      <c r="D155" s="48">
        <v>1019</v>
      </c>
      <c r="E155" s="48">
        <v>0</v>
      </c>
      <c r="F155" s="48">
        <v>1019</v>
      </c>
      <c r="G155" s="48">
        <v>0</v>
      </c>
      <c r="H155" s="48">
        <v>2190000</v>
      </c>
      <c r="I155" s="48">
        <v>2190000</v>
      </c>
      <c r="J155" s="49">
        <f>ROUND(G155/'Postup výpočtu | Indikátory'!$D$20+0.19,0)</f>
        <v>0</v>
      </c>
      <c r="K155" s="49">
        <f>ROUND(H155/'Postup výpočtu | Indikátory'!$D$20+0.19,0)</f>
        <v>6</v>
      </c>
      <c r="L155" s="49">
        <f t="shared" si="4"/>
        <v>6</v>
      </c>
      <c r="M155" s="50">
        <f>G155/'Postup výpočtu | Indikátory'!$E$20</f>
        <v>0</v>
      </c>
      <c r="N155" s="50">
        <f>H155/'Postup výpočtu | Indikátory'!$E$21</f>
        <v>1.8755384615384614</v>
      </c>
      <c r="O155" s="50">
        <f t="shared" si="5"/>
        <v>1.8755384615384614</v>
      </c>
      <c r="P155" s="56">
        <v>1</v>
      </c>
    </row>
    <row r="156" spans="1:16" x14ac:dyDescent="0.25">
      <c r="A156" s="61" t="s">
        <v>234</v>
      </c>
      <c r="B156" s="47" t="s">
        <v>75</v>
      </c>
      <c r="C156" s="48">
        <v>22013</v>
      </c>
      <c r="D156" s="48">
        <v>435</v>
      </c>
      <c r="E156" s="48">
        <v>0</v>
      </c>
      <c r="F156" s="48">
        <v>435</v>
      </c>
      <c r="G156" s="48">
        <v>0</v>
      </c>
      <c r="H156" s="48">
        <v>1500000</v>
      </c>
      <c r="I156" s="48">
        <v>1500000</v>
      </c>
      <c r="J156" s="49">
        <f>ROUND(G156/'Postup výpočtu | Indikátory'!$D$20+0.19,0)</f>
        <v>0</v>
      </c>
      <c r="K156" s="49">
        <f>ROUND(H156/'Postup výpočtu | Indikátory'!$D$20+0.19,0)</f>
        <v>4</v>
      </c>
      <c r="L156" s="49">
        <f t="shared" si="4"/>
        <v>4</v>
      </c>
      <c r="M156" s="50">
        <f>G156/'Postup výpočtu | Indikátory'!$E$20</f>
        <v>0</v>
      </c>
      <c r="N156" s="50">
        <f>H156/'Postup výpočtu | Indikátory'!$E$21</f>
        <v>1.2846153846153845</v>
      </c>
      <c r="O156" s="50">
        <f t="shared" si="5"/>
        <v>1.2846153846153845</v>
      </c>
      <c r="P156" s="56">
        <v>1</v>
      </c>
    </row>
    <row r="157" spans="1:16" x14ac:dyDescent="0.25">
      <c r="A157" s="61" t="s">
        <v>235</v>
      </c>
      <c r="B157" s="47" t="s">
        <v>77</v>
      </c>
      <c r="C157" s="48">
        <v>15422</v>
      </c>
      <c r="D157" s="48">
        <v>293</v>
      </c>
      <c r="E157" s="48">
        <v>293</v>
      </c>
      <c r="F157" s="48">
        <v>0</v>
      </c>
      <c r="G157" s="48">
        <v>1500000</v>
      </c>
      <c r="H157" s="48">
        <v>0</v>
      </c>
      <c r="I157" s="48">
        <v>1500000</v>
      </c>
      <c r="J157" s="49">
        <f>ROUND(G157/'Postup výpočtu | Indikátory'!$D$20+0.19,0)</f>
        <v>4</v>
      </c>
      <c r="K157" s="49">
        <f>ROUND(H157/'Postup výpočtu | Indikátory'!$D$20+0.19,0)</f>
        <v>0</v>
      </c>
      <c r="L157" s="49">
        <f t="shared" si="4"/>
        <v>4</v>
      </c>
      <c r="M157" s="50">
        <f>G157/'Postup výpočtu | Indikátory'!$E$20</f>
        <v>1.4521739130434783</v>
      </c>
      <c r="N157" s="50">
        <f>H157/'Postup výpočtu | Indikátory'!$E$21</f>
        <v>0</v>
      </c>
      <c r="O157" s="50">
        <f t="shared" si="5"/>
        <v>1.4521739130434783</v>
      </c>
      <c r="P157" s="56">
        <v>1</v>
      </c>
    </row>
    <row r="158" spans="1:16" x14ac:dyDescent="0.25">
      <c r="A158" s="61" t="s">
        <v>236</v>
      </c>
      <c r="B158" s="47" t="s">
        <v>82</v>
      </c>
      <c r="C158" s="48">
        <v>18059</v>
      </c>
      <c r="D158" s="48">
        <v>347</v>
      </c>
      <c r="E158" s="48">
        <v>27</v>
      </c>
      <c r="F158" s="48">
        <v>320</v>
      </c>
      <c r="G158" s="48">
        <v>0</v>
      </c>
      <c r="H158" s="48">
        <v>1500000</v>
      </c>
      <c r="I158" s="48">
        <v>1500000</v>
      </c>
      <c r="J158" s="49">
        <f>ROUND(G158/'Postup výpočtu | Indikátory'!$D$20+0.19,0)</f>
        <v>0</v>
      </c>
      <c r="K158" s="49">
        <f>ROUND(H158/'Postup výpočtu | Indikátory'!$D$20+0.19,0)</f>
        <v>4</v>
      </c>
      <c r="L158" s="49">
        <f t="shared" si="4"/>
        <v>4</v>
      </c>
      <c r="M158" s="50">
        <f>G158/'Postup výpočtu | Indikátory'!$E$20</f>
        <v>0</v>
      </c>
      <c r="N158" s="50">
        <f>H158/'Postup výpočtu | Indikátory'!$E$21</f>
        <v>1.2846153846153845</v>
      </c>
      <c r="O158" s="50">
        <f t="shared" si="5"/>
        <v>1.2846153846153845</v>
      </c>
      <c r="P158" s="56">
        <v>1</v>
      </c>
    </row>
    <row r="159" spans="1:16" x14ac:dyDescent="0.25">
      <c r="A159" s="61" t="s">
        <v>238</v>
      </c>
      <c r="B159" s="47" t="s">
        <v>75</v>
      </c>
      <c r="C159" s="48">
        <v>13066</v>
      </c>
      <c r="D159" s="48">
        <v>230</v>
      </c>
      <c r="E159" s="48">
        <v>0</v>
      </c>
      <c r="F159" s="48">
        <v>230</v>
      </c>
      <c r="G159" s="48">
        <v>0</v>
      </c>
      <c r="H159" s="48">
        <v>1500000</v>
      </c>
      <c r="I159" s="48">
        <v>1500000</v>
      </c>
      <c r="J159" s="49">
        <f>ROUND(G159/'Postup výpočtu | Indikátory'!$D$20+0.19,0)</f>
        <v>0</v>
      </c>
      <c r="K159" s="49">
        <f>ROUND(H159/'Postup výpočtu | Indikátory'!$D$20+0.19,0)</f>
        <v>4</v>
      </c>
      <c r="L159" s="49">
        <f t="shared" si="4"/>
        <v>4</v>
      </c>
      <c r="M159" s="50">
        <f>G159/'Postup výpočtu | Indikátory'!$E$20</f>
        <v>0</v>
      </c>
      <c r="N159" s="50">
        <f>H159/'Postup výpočtu | Indikátory'!$E$21</f>
        <v>1.2846153846153845</v>
      </c>
      <c r="O159" s="50">
        <f t="shared" si="5"/>
        <v>1.2846153846153845</v>
      </c>
      <c r="P159" s="56">
        <v>1</v>
      </c>
    </row>
    <row r="160" spans="1:16" x14ac:dyDescent="0.25">
      <c r="A160" s="61" t="s">
        <v>239</v>
      </c>
      <c r="B160" s="47" t="s">
        <v>75</v>
      </c>
      <c r="C160" s="48">
        <v>24912</v>
      </c>
      <c r="D160" s="48">
        <v>700</v>
      </c>
      <c r="E160" s="48">
        <v>0</v>
      </c>
      <c r="F160" s="48">
        <v>700</v>
      </c>
      <c r="G160" s="48">
        <v>0</v>
      </c>
      <c r="H160" s="48">
        <v>1510000</v>
      </c>
      <c r="I160" s="48">
        <v>1510000</v>
      </c>
      <c r="J160" s="49">
        <f>ROUND(G160/'Postup výpočtu | Indikátory'!$D$20+0.19,0)</f>
        <v>0</v>
      </c>
      <c r="K160" s="49">
        <f>ROUND(H160/'Postup výpočtu | Indikátory'!$D$20+0.19,0)</f>
        <v>5</v>
      </c>
      <c r="L160" s="49">
        <f t="shared" si="4"/>
        <v>5</v>
      </c>
      <c r="M160" s="50">
        <f>G160/'Postup výpočtu | Indikátory'!$E$20</f>
        <v>0</v>
      </c>
      <c r="N160" s="50">
        <f>H160/'Postup výpočtu | Indikátory'!$E$21</f>
        <v>1.2931794871794871</v>
      </c>
      <c r="O160" s="50">
        <f t="shared" si="5"/>
        <v>1.2931794871794871</v>
      </c>
      <c r="P160" s="56">
        <v>1</v>
      </c>
    </row>
    <row r="161" spans="1:16" x14ac:dyDescent="0.25">
      <c r="A161" s="61" t="s">
        <v>240</v>
      </c>
      <c r="B161" s="47" t="s">
        <v>77</v>
      </c>
      <c r="C161" s="48">
        <v>52616</v>
      </c>
      <c r="D161" s="48">
        <v>1213</v>
      </c>
      <c r="E161" s="48">
        <v>1213</v>
      </c>
      <c r="F161" s="48">
        <v>0</v>
      </c>
      <c r="G161" s="48">
        <v>5720000</v>
      </c>
      <c r="H161" s="48">
        <v>0</v>
      </c>
      <c r="I161" s="48">
        <v>5720000</v>
      </c>
      <c r="J161" s="49">
        <f>ROUND(G161/'Postup výpočtu | Indikátory'!$D$20+0.19,0)</f>
        <v>17</v>
      </c>
      <c r="K161" s="49">
        <f>ROUND(H161/'Postup výpočtu | Indikátory'!$D$20+0.19,0)</f>
        <v>0</v>
      </c>
      <c r="L161" s="49">
        <f t="shared" si="4"/>
        <v>17</v>
      </c>
      <c r="M161" s="50">
        <f>G161/'Postup výpočtu | Indikátory'!$E$20</f>
        <v>5.5376231884057967</v>
      </c>
      <c r="N161" s="50">
        <f>H161/'Postup výpočtu | Indikátory'!$E$21</f>
        <v>0</v>
      </c>
      <c r="O161" s="50">
        <f t="shared" si="5"/>
        <v>5.5376231884057967</v>
      </c>
      <c r="P161" s="56">
        <v>1</v>
      </c>
    </row>
    <row r="162" spans="1:16" x14ac:dyDescent="0.25">
      <c r="A162" s="61" t="s">
        <v>241</v>
      </c>
      <c r="B162" s="47" t="s">
        <v>75</v>
      </c>
      <c r="C162" s="48">
        <v>16273</v>
      </c>
      <c r="D162" s="48">
        <v>319</v>
      </c>
      <c r="E162" s="48">
        <v>0</v>
      </c>
      <c r="F162" s="48">
        <v>319</v>
      </c>
      <c r="G162" s="48">
        <v>0</v>
      </c>
      <c r="H162" s="48">
        <v>1500000</v>
      </c>
      <c r="I162" s="48">
        <v>1500000</v>
      </c>
      <c r="J162" s="49">
        <f>ROUND(G162/'Postup výpočtu | Indikátory'!$D$20+0.19,0)</f>
        <v>0</v>
      </c>
      <c r="K162" s="49">
        <f>ROUND(H162/'Postup výpočtu | Indikátory'!$D$20+0.19,0)</f>
        <v>4</v>
      </c>
      <c r="L162" s="49">
        <f t="shared" si="4"/>
        <v>4</v>
      </c>
      <c r="M162" s="50">
        <f>G162/'Postup výpočtu | Indikátory'!$E$20</f>
        <v>0</v>
      </c>
      <c r="N162" s="50">
        <f>H162/'Postup výpočtu | Indikátory'!$E$21</f>
        <v>1.2846153846153845</v>
      </c>
      <c r="O162" s="50">
        <f t="shared" si="5"/>
        <v>1.2846153846153845</v>
      </c>
      <c r="P162" s="56">
        <v>1</v>
      </c>
    </row>
    <row r="163" spans="1:16" x14ac:dyDescent="0.25">
      <c r="A163" s="61" t="s">
        <v>242</v>
      </c>
      <c r="B163" s="47" t="s">
        <v>82</v>
      </c>
      <c r="C163" s="48">
        <v>44472</v>
      </c>
      <c r="D163" s="48">
        <v>1081</v>
      </c>
      <c r="E163" s="48">
        <v>555</v>
      </c>
      <c r="F163" s="48">
        <v>526</v>
      </c>
      <c r="G163" s="48">
        <f>I163-H163</f>
        <v>2430000</v>
      </c>
      <c r="H163" s="48">
        <v>1500000</v>
      </c>
      <c r="I163" s="48">
        <v>3930000</v>
      </c>
      <c r="J163" s="49">
        <f>ROUND(G163/'Postup výpočtu | Indikátory'!$D$20+0.19,0)</f>
        <v>7</v>
      </c>
      <c r="K163" s="49">
        <f>ROUND(H163/'Postup výpočtu | Indikátory'!$D$20+0.19,0)</f>
        <v>4</v>
      </c>
      <c r="L163" s="49">
        <f t="shared" si="4"/>
        <v>11</v>
      </c>
      <c r="M163" s="50">
        <f>G163/'Postup výpočtu | Indikátory'!$E$20</f>
        <v>2.3525217391304349</v>
      </c>
      <c r="N163" s="50">
        <f>H163/'Postup výpočtu | Indikátory'!$E$21</f>
        <v>1.2846153846153845</v>
      </c>
      <c r="O163" s="50">
        <f t="shared" si="5"/>
        <v>3.6371371237458194</v>
      </c>
      <c r="P163" s="56">
        <v>2</v>
      </c>
    </row>
    <row r="164" spans="1:16" x14ac:dyDescent="0.25">
      <c r="A164" s="61" t="s">
        <v>243</v>
      </c>
      <c r="B164" s="47" t="s">
        <v>77</v>
      </c>
      <c r="C164" s="48">
        <v>29765</v>
      </c>
      <c r="D164" s="48">
        <v>775</v>
      </c>
      <c r="E164" s="48">
        <v>775</v>
      </c>
      <c r="F164" s="48">
        <v>0</v>
      </c>
      <c r="G164" s="48">
        <v>3650000</v>
      </c>
      <c r="H164" s="48">
        <v>0</v>
      </c>
      <c r="I164" s="48">
        <v>3650000</v>
      </c>
      <c r="J164" s="49">
        <f>ROUND(G164/'Postup výpočtu | Indikátory'!$D$20+0.19,0)</f>
        <v>11</v>
      </c>
      <c r="K164" s="49">
        <f>ROUND(H164/'Postup výpočtu | Indikátory'!$D$20+0.19,0)</f>
        <v>0</v>
      </c>
      <c r="L164" s="49">
        <f t="shared" si="4"/>
        <v>11</v>
      </c>
      <c r="M164" s="50">
        <f>G164/'Postup výpočtu | Indikátory'!$E$20</f>
        <v>3.5336231884057971</v>
      </c>
      <c r="N164" s="50">
        <f>H164/'Postup výpočtu | Indikátory'!$E$21</f>
        <v>0</v>
      </c>
      <c r="O164" s="50">
        <f t="shared" si="5"/>
        <v>3.5336231884057971</v>
      </c>
      <c r="P164" s="56">
        <v>1</v>
      </c>
    </row>
    <row r="165" spans="1:16" x14ac:dyDescent="0.25">
      <c r="A165" s="61" t="s">
        <v>244</v>
      </c>
      <c r="B165" s="47" t="s">
        <v>75</v>
      </c>
      <c r="C165" s="48">
        <v>23415</v>
      </c>
      <c r="D165" s="48">
        <v>474</v>
      </c>
      <c r="E165" s="48">
        <v>0</v>
      </c>
      <c r="F165" s="48">
        <v>474</v>
      </c>
      <c r="G165" s="48">
        <v>0</v>
      </c>
      <c r="H165" s="48">
        <v>1500000</v>
      </c>
      <c r="I165" s="48">
        <v>1500000</v>
      </c>
      <c r="J165" s="49">
        <f>ROUND(G165/'Postup výpočtu | Indikátory'!$D$20+0.19,0)</f>
        <v>0</v>
      </c>
      <c r="K165" s="49">
        <f>ROUND(H165/'Postup výpočtu | Indikátory'!$D$20+0.19,0)</f>
        <v>4</v>
      </c>
      <c r="L165" s="49">
        <f t="shared" si="4"/>
        <v>4</v>
      </c>
      <c r="M165" s="50">
        <f>G165/'Postup výpočtu | Indikátory'!$E$20</f>
        <v>0</v>
      </c>
      <c r="N165" s="50">
        <f>H165/'Postup výpočtu | Indikátory'!$E$21</f>
        <v>1.2846153846153845</v>
      </c>
      <c r="O165" s="50">
        <f t="shared" si="5"/>
        <v>1.2846153846153845</v>
      </c>
      <c r="P165" s="56">
        <v>1</v>
      </c>
    </row>
    <row r="166" spans="1:16" x14ac:dyDescent="0.25">
      <c r="A166" s="61" t="s">
        <v>245</v>
      </c>
      <c r="B166" s="47" t="s">
        <v>75</v>
      </c>
      <c r="C166" s="48">
        <v>12364</v>
      </c>
      <c r="D166" s="48">
        <v>312</v>
      </c>
      <c r="E166" s="48">
        <v>0</v>
      </c>
      <c r="F166" s="48">
        <v>312</v>
      </c>
      <c r="G166" s="48">
        <v>0</v>
      </c>
      <c r="H166" s="48">
        <v>1500000</v>
      </c>
      <c r="I166" s="48">
        <v>1500000</v>
      </c>
      <c r="J166" s="49">
        <f>ROUND(G166/'Postup výpočtu | Indikátory'!$D$20+0.19,0)</f>
        <v>0</v>
      </c>
      <c r="K166" s="49">
        <f>ROUND(H166/'Postup výpočtu | Indikátory'!$D$20+0.19,0)</f>
        <v>4</v>
      </c>
      <c r="L166" s="49">
        <f t="shared" si="4"/>
        <v>4</v>
      </c>
      <c r="M166" s="50">
        <f>G166/'Postup výpočtu | Indikátory'!$E$20</f>
        <v>0</v>
      </c>
      <c r="N166" s="50">
        <f>H166/'Postup výpočtu | Indikátory'!$E$21</f>
        <v>1.2846153846153845</v>
      </c>
      <c r="O166" s="50">
        <f t="shared" si="5"/>
        <v>1.2846153846153845</v>
      </c>
      <c r="P166" s="56">
        <v>1</v>
      </c>
    </row>
    <row r="167" spans="1:16" x14ac:dyDescent="0.25">
      <c r="A167" s="61" t="s">
        <v>246</v>
      </c>
      <c r="B167" s="47" t="s">
        <v>75</v>
      </c>
      <c r="C167" s="48">
        <v>79991</v>
      </c>
      <c r="D167" s="48">
        <v>1869</v>
      </c>
      <c r="E167" s="48">
        <v>0</v>
      </c>
      <c r="F167" s="48">
        <v>1869</v>
      </c>
      <c r="G167" s="48">
        <v>0</v>
      </c>
      <c r="H167" s="48">
        <v>4020000</v>
      </c>
      <c r="I167" s="48">
        <v>4020000</v>
      </c>
      <c r="J167" s="49">
        <f>ROUND(G167/'Postup výpočtu | Indikátory'!$D$20+0.19,0)</f>
        <v>0</v>
      </c>
      <c r="K167" s="49">
        <f>ROUND(H167/'Postup výpočtu | Indikátory'!$D$20+0.19,0)</f>
        <v>12</v>
      </c>
      <c r="L167" s="49">
        <f t="shared" si="4"/>
        <v>12</v>
      </c>
      <c r="M167" s="50">
        <f>G167/'Postup výpočtu | Indikátory'!$E$20</f>
        <v>0</v>
      </c>
      <c r="N167" s="50">
        <f>H167/'Postup výpočtu | Indikátory'!$E$21</f>
        <v>3.4427692307692306</v>
      </c>
      <c r="O167" s="50">
        <f t="shared" si="5"/>
        <v>3.4427692307692306</v>
      </c>
      <c r="P167" s="56">
        <v>1</v>
      </c>
    </row>
    <row r="168" spans="1:16" x14ac:dyDescent="0.25">
      <c r="A168" s="61" t="s">
        <v>247</v>
      </c>
      <c r="B168" s="47" t="s">
        <v>77</v>
      </c>
      <c r="C168" s="48">
        <v>21922</v>
      </c>
      <c r="D168" s="48">
        <v>519</v>
      </c>
      <c r="E168" s="48">
        <v>519</v>
      </c>
      <c r="F168" s="48">
        <v>0</v>
      </c>
      <c r="G168" s="48">
        <v>2450000</v>
      </c>
      <c r="H168" s="48">
        <v>0</v>
      </c>
      <c r="I168" s="48">
        <v>2450000</v>
      </c>
      <c r="J168" s="49">
        <f>ROUND(G168/'Postup výpočtu | Indikátory'!$D$20+0.19,0)</f>
        <v>7</v>
      </c>
      <c r="K168" s="49">
        <f>ROUND(H168/'Postup výpočtu | Indikátory'!$D$20+0.19,0)</f>
        <v>0</v>
      </c>
      <c r="L168" s="49">
        <f t="shared" si="4"/>
        <v>7</v>
      </c>
      <c r="M168" s="50">
        <f>G168/'Postup výpočtu | Indikátory'!$E$20</f>
        <v>2.3718840579710143</v>
      </c>
      <c r="N168" s="50">
        <f>H168/'Postup výpočtu | Indikátory'!$E$21</f>
        <v>0</v>
      </c>
      <c r="O168" s="50">
        <f t="shared" si="5"/>
        <v>2.3718840579710143</v>
      </c>
      <c r="P168" s="56">
        <v>1</v>
      </c>
    </row>
    <row r="169" spans="1:16" x14ac:dyDescent="0.25">
      <c r="A169" s="61" t="s">
        <v>248</v>
      </c>
      <c r="B169" s="47" t="s">
        <v>75</v>
      </c>
      <c r="C169" s="48">
        <v>98422</v>
      </c>
      <c r="D169" s="48">
        <v>2134</v>
      </c>
      <c r="E169" s="48">
        <v>0</v>
      </c>
      <c r="F169" s="48">
        <v>2134</v>
      </c>
      <c r="G169" s="48">
        <v>0</v>
      </c>
      <c r="H169" s="48">
        <v>4590000</v>
      </c>
      <c r="I169" s="48">
        <v>4590000</v>
      </c>
      <c r="J169" s="49">
        <f>ROUND(G169/'Postup výpočtu | Indikátory'!$D$20+0.19,0)</f>
        <v>0</v>
      </c>
      <c r="K169" s="49">
        <f>ROUND(H169/'Postup výpočtu | Indikátory'!$D$20+0.19,0)</f>
        <v>13</v>
      </c>
      <c r="L169" s="49">
        <f t="shared" si="4"/>
        <v>13</v>
      </c>
      <c r="M169" s="50">
        <f>G169/'Postup výpočtu | Indikátory'!$E$20</f>
        <v>0</v>
      </c>
      <c r="N169" s="50">
        <f>H169/'Postup výpočtu | Indikátory'!$E$21</f>
        <v>3.9309230769230767</v>
      </c>
      <c r="O169" s="50">
        <f t="shared" si="5"/>
        <v>3.9309230769230767</v>
      </c>
      <c r="P169" s="56">
        <v>1</v>
      </c>
    </row>
    <row r="170" spans="1:16" x14ac:dyDescent="0.25">
      <c r="A170" s="61" t="s">
        <v>249</v>
      </c>
      <c r="B170" s="47" t="s">
        <v>75</v>
      </c>
      <c r="C170" s="48">
        <v>56494</v>
      </c>
      <c r="D170" s="48">
        <v>1218</v>
      </c>
      <c r="E170" s="48">
        <v>0</v>
      </c>
      <c r="F170" s="48">
        <v>1218</v>
      </c>
      <c r="G170" s="48">
        <v>0</v>
      </c>
      <c r="H170" s="48">
        <v>2620000</v>
      </c>
      <c r="I170" s="48">
        <v>2620000</v>
      </c>
      <c r="J170" s="49">
        <f>ROUND(G170/'Postup výpočtu | Indikátory'!$D$20+0.19,0)</f>
        <v>0</v>
      </c>
      <c r="K170" s="49">
        <f>ROUND(H170/'Postup výpočtu | Indikátory'!$D$20+0.19,0)</f>
        <v>8</v>
      </c>
      <c r="L170" s="49">
        <f t="shared" si="4"/>
        <v>8</v>
      </c>
      <c r="M170" s="50">
        <f>G170/'Postup výpočtu | Indikátory'!$E$20</f>
        <v>0</v>
      </c>
      <c r="N170" s="50">
        <f>H170/'Postup výpočtu | Indikátory'!$E$21</f>
        <v>2.2437948717948717</v>
      </c>
      <c r="O170" s="50">
        <f t="shared" si="5"/>
        <v>2.2437948717948717</v>
      </c>
      <c r="P170" s="56">
        <v>1</v>
      </c>
    </row>
    <row r="171" spans="1:16" x14ac:dyDescent="0.25">
      <c r="A171" s="61" t="s">
        <v>250</v>
      </c>
      <c r="B171" s="47" t="s">
        <v>77</v>
      </c>
      <c r="C171" s="48">
        <v>41903</v>
      </c>
      <c r="D171" s="48">
        <v>833</v>
      </c>
      <c r="E171" s="48">
        <v>833</v>
      </c>
      <c r="F171" s="48">
        <v>0</v>
      </c>
      <c r="G171" s="48">
        <v>3930000</v>
      </c>
      <c r="H171" s="48">
        <v>0</v>
      </c>
      <c r="I171" s="48">
        <v>3930000</v>
      </c>
      <c r="J171" s="49">
        <f>ROUND(G171/'Postup výpočtu | Indikátory'!$D$20+0.19,0)</f>
        <v>11</v>
      </c>
      <c r="K171" s="49">
        <f>ROUND(H171/'Postup výpočtu | Indikátory'!$D$20+0.19,0)</f>
        <v>0</v>
      </c>
      <c r="L171" s="49">
        <f t="shared" si="4"/>
        <v>11</v>
      </c>
      <c r="M171" s="50">
        <f>G171/'Postup výpočtu | Indikátory'!$E$20</f>
        <v>3.8046956521739128</v>
      </c>
      <c r="N171" s="50">
        <f>H171/'Postup výpočtu | Indikátory'!$E$21</f>
        <v>0</v>
      </c>
      <c r="O171" s="50">
        <f t="shared" si="5"/>
        <v>3.8046956521739128</v>
      </c>
      <c r="P171" s="56">
        <v>1</v>
      </c>
    </row>
    <row r="172" spans="1:16" x14ac:dyDescent="0.25">
      <c r="A172" s="61" t="s">
        <v>251</v>
      </c>
      <c r="B172" s="47" t="s">
        <v>75</v>
      </c>
      <c r="C172" s="48">
        <v>49512</v>
      </c>
      <c r="D172" s="48">
        <v>1059</v>
      </c>
      <c r="E172" s="48">
        <v>0</v>
      </c>
      <c r="F172" s="48">
        <v>1059</v>
      </c>
      <c r="G172" s="48">
        <v>0</v>
      </c>
      <c r="H172" s="48">
        <v>2280000</v>
      </c>
      <c r="I172" s="48">
        <v>2280000</v>
      </c>
      <c r="J172" s="49">
        <f>ROUND(G172/'Postup výpočtu | Indikátory'!$D$20+0.19,0)</f>
        <v>0</v>
      </c>
      <c r="K172" s="49">
        <f>ROUND(H172/'Postup výpočtu | Indikátory'!$D$20+0.19,0)</f>
        <v>7</v>
      </c>
      <c r="L172" s="49">
        <f t="shared" si="4"/>
        <v>7</v>
      </c>
      <c r="M172" s="50">
        <f>G172/'Postup výpočtu | Indikátory'!$E$20</f>
        <v>0</v>
      </c>
      <c r="N172" s="50">
        <f>H172/'Postup výpočtu | Indikátory'!$E$21</f>
        <v>1.9526153846153844</v>
      </c>
      <c r="O172" s="50">
        <f t="shared" si="5"/>
        <v>1.9526153846153844</v>
      </c>
      <c r="P172" s="56">
        <v>1</v>
      </c>
    </row>
    <row r="173" spans="1:16" x14ac:dyDescent="0.25">
      <c r="A173" s="61" t="s">
        <v>252</v>
      </c>
      <c r="B173" s="47" t="s">
        <v>77</v>
      </c>
      <c r="C173" s="48">
        <v>38955</v>
      </c>
      <c r="D173" s="48">
        <v>941</v>
      </c>
      <c r="E173" s="48">
        <v>941</v>
      </c>
      <c r="F173" s="48">
        <v>0</v>
      </c>
      <c r="G173" s="48">
        <v>4440000</v>
      </c>
      <c r="H173" s="48">
        <v>0</v>
      </c>
      <c r="I173" s="48">
        <v>4440000</v>
      </c>
      <c r="J173" s="49">
        <f>ROUND(G173/'Postup výpočtu | Indikátory'!$D$20+0.19,0)</f>
        <v>13</v>
      </c>
      <c r="K173" s="49">
        <f>ROUND(H173/'Postup výpočtu | Indikátory'!$D$20+0.19,0)</f>
        <v>0</v>
      </c>
      <c r="L173" s="49">
        <f t="shared" si="4"/>
        <v>13</v>
      </c>
      <c r="M173" s="50">
        <f>G173/'Postup výpočtu | Indikátory'!$E$20</f>
        <v>4.2984347826086955</v>
      </c>
      <c r="N173" s="50">
        <f>H173/'Postup výpočtu | Indikátory'!$E$21</f>
        <v>0</v>
      </c>
      <c r="O173" s="50">
        <f t="shared" si="5"/>
        <v>4.2984347826086955</v>
      </c>
      <c r="P173" s="56">
        <v>1</v>
      </c>
    </row>
    <row r="174" spans="1:16" x14ac:dyDescent="0.25">
      <c r="A174" s="61" t="s">
        <v>253</v>
      </c>
      <c r="B174" s="47" t="s">
        <v>77</v>
      </c>
      <c r="C174" s="48">
        <v>25485</v>
      </c>
      <c r="D174" s="48">
        <v>547</v>
      </c>
      <c r="E174" s="48">
        <v>547</v>
      </c>
      <c r="F174" s="48">
        <v>0</v>
      </c>
      <c r="G174" s="48">
        <v>2580000</v>
      </c>
      <c r="H174" s="48">
        <v>0</v>
      </c>
      <c r="I174" s="48">
        <v>2580000</v>
      </c>
      <c r="J174" s="49">
        <f>ROUND(G174/'Postup výpočtu | Indikátory'!$D$20+0.19,0)</f>
        <v>8</v>
      </c>
      <c r="K174" s="49">
        <f>ROUND(H174/'Postup výpočtu | Indikátory'!$D$20+0.19,0)</f>
        <v>0</v>
      </c>
      <c r="L174" s="49">
        <f t="shared" si="4"/>
        <v>8</v>
      </c>
      <c r="M174" s="50">
        <f>G174/'Postup výpočtu | Indikátory'!$E$20</f>
        <v>2.4977391304347827</v>
      </c>
      <c r="N174" s="50">
        <f>H174/'Postup výpočtu | Indikátory'!$E$21</f>
        <v>0</v>
      </c>
      <c r="O174" s="50">
        <f t="shared" si="5"/>
        <v>2.4977391304347827</v>
      </c>
      <c r="P174" s="56">
        <v>1</v>
      </c>
    </row>
    <row r="175" spans="1:16" x14ac:dyDescent="0.25">
      <c r="A175" s="61" t="s">
        <v>254</v>
      </c>
      <c r="B175" s="47" t="s">
        <v>77</v>
      </c>
      <c r="C175" s="48">
        <v>15861</v>
      </c>
      <c r="D175" s="48">
        <v>351</v>
      </c>
      <c r="E175" s="48">
        <v>351</v>
      </c>
      <c r="F175" s="48">
        <v>0</v>
      </c>
      <c r="G175" s="48">
        <v>1650000</v>
      </c>
      <c r="H175" s="48">
        <v>0</v>
      </c>
      <c r="I175" s="48">
        <v>1650000</v>
      </c>
      <c r="J175" s="49">
        <f>ROUND(G175/'Postup výpočtu | Indikátory'!$D$20+0.19,0)</f>
        <v>5</v>
      </c>
      <c r="K175" s="49">
        <f>ROUND(H175/'Postup výpočtu | Indikátory'!$D$20+0.19,0)</f>
        <v>0</v>
      </c>
      <c r="L175" s="49">
        <f t="shared" si="4"/>
        <v>5</v>
      </c>
      <c r="M175" s="50">
        <f>G175/'Postup výpočtu | Indikátory'!$E$20</f>
        <v>1.5973913043478261</v>
      </c>
      <c r="N175" s="50">
        <f>H175/'Postup výpočtu | Indikátory'!$E$21</f>
        <v>0</v>
      </c>
      <c r="O175" s="50">
        <f t="shared" si="5"/>
        <v>1.5973913043478261</v>
      </c>
      <c r="P175" s="56">
        <v>1</v>
      </c>
    </row>
    <row r="176" spans="1:16" x14ac:dyDescent="0.25">
      <c r="A176" s="61" t="s">
        <v>255</v>
      </c>
      <c r="B176" s="47" t="s">
        <v>77</v>
      </c>
      <c r="C176" s="48">
        <v>75817</v>
      </c>
      <c r="D176" s="48">
        <v>1559</v>
      </c>
      <c r="E176" s="48">
        <v>1559</v>
      </c>
      <c r="F176" s="48">
        <v>0</v>
      </c>
      <c r="G176" s="48">
        <v>7350000</v>
      </c>
      <c r="H176" s="48">
        <v>0</v>
      </c>
      <c r="I176" s="48">
        <v>7350000</v>
      </c>
      <c r="J176" s="49">
        <f>ROUND(G176/'Postup výpočtu | Indikátory'!$D$20+0.19,0)</f>
        <v>21</v>
      </c>
      <c r="K176" s="49">
        <f>ROUND(H176/'Postup výpočtu | Indikátory'!$D$20+0.19,0)</f>
        <v>0</v>
      </c>
      <c r="L176" s="49">
        <f t="shared" si="4"/>
        <v>21</v>
      </c>
      <c r="M176" s="50">
        <f>G176/'Postup výpočtu | Indikátory'!$E$20</f>
        <v>7.1156521739130429</v>
      </c>
      <c r="N176" s="50">
        <f>H176/'Postup výpočtu | Indikátory'!$E$21</f>
        <v>0</v>
      </c>
      <c r="O176" s="50">
        <f t="shared" si="5"/>
        <v>7.1156521739130429</v>
      </c>
      <c r="P176" s="56">
        <v>1</v>
      </c>
    </row>
    <row r="177" spans="1:16" x14ac:dyDescent="0.25">
      <c r="A177" s="61" t="s">
        <v>256</v>
      </c>
      <c r="B177" s="47" t="s">
        <v>77</v>
      </c>
      <c r="C177" s="48">
        <v>36789</v>
      </c>
      <c r="D177" s="48">
        <v>824</v>
      </c>
      <c r="E177" s="48">
        <v>824</v>
      </c>
      <c r="F177" s="48">
        <v>0</v>
      </c>
      <c r="G177" s="48">
        <v>3880000</v>
      </c>
      <c r="H177" s="48">
        <v>0</v>
      </c>
      <c r="I177" s="48">
        <v>3880000</v>
      </c>
      <c r="J177" s="49">
        <f>ROUND(G177/'Postup výpočtu | Indikátory'!$D$20+0.19,0)</f>
        <v>11</v>
      </c>
      <c r="K177" s="49">
        <f>ROUND(H177/'Postup výpočtu | Indikátory'!$D$20+0.19,0)</f>
        <v>0</v>
      </c>
      <c r="L177" s="49">
        <f t="shared" si="4"/>
        <v>11</v>
      </c>
      <c r="M177" s="50">
        <f>G177/'Postup výpočtu | Indikátory'!$E$20</f>
        <v>3.7562898550724637</v>
      </c>
      <c r="N177" s="50">
        <f>H177/'Postup výpočtu | Indikátory'!$E$21</f>
        <v>0</v>
      </c>
      <c r="O177" s="50">
        <f t="shared" si="5"/>
        <v>3.7562898550724637</v>
      </c>
      <c r="P177" s="56">
        <v>1</v>
      </c>
    </row>
    <row r="178" spans="1:16" x14ac:dyDescent="0.25">
      <c r="A178" s="61" t="s">
        <v>257</v>
      </c>
      <c r="B178" s="47" t="s">
        <v>75</v>
      </c>
      <c r="C178" s="48">
        <v>18771</v>
      </c>
      <c r="D178" s="48">
        <v>428</v>
      </c>
      <c r="E178" s="48">
        <v>0</v>
      </c>
      <c r="F178" s="48">
        <v>428</v>
      </c>
      <c r="G178" s="48">
        <v>0</v>
      </c>
      <c r="H178" s="48">
        <v>1500000</v>
      </c>
      <c r="I178" s="48">
        <v>1500000</v>
      </c>
      <c r="J178" s="49">
        <f>ROUND(G178/'Postup výpočtu | Indikátory'!$D$20+0.19,0)</f>
        <v>0</v>
      </c>
      <c r="K178" s="49">
        <f>ROUND(H178/'Postup výpočtu | Indikátory'!$D$20+0.19,0)</f>
        <v>4</v>
      </c>
      <c r="L178" s="49">
        <f t="shared" si="4"/>
        <v>4</v>
      </c>
      <c r="M178" s="50">
        <f>G178/'Postup výpočtu | Indikátory'!$E$20</f>
        <v>0</v>
      </c>
      <c r="N178" s="50">
        <f>H178/'Postup výpočtu | Indikátory'!$E$21</f>
        <v>1.2846153846153845</v>
      </c>
      <c r="O178" s="50">
        <f t="shared" si="5"/>
        <v>1.2846153846153845</v>
      </c>
      <c r="P178" s="56">
        <v>1</v>
      </c>
    </row>
    <row r="179" spans="1:16" x14ac:dyDescent="0.25">
      <c r="A179" s="61" t="s">
        <v>258</v>
      </c>
      <c r="B179" s="47" t="s">
        <v>77</v>
      </c>
      <c r="C179" s="48">
        <v>28139</v>
      </c>
      <c r="D179" s="48">
        <v>635</v>
      </c>
      <c r="E179" s="48">
        <v>635</v>
      </c>
      <c r="F179" s="48">
        <v>0</v>
      </c>
      <c r="G179" s="48">
        <v>2990000</v>
      </c>
      <c r="H179" s="48">
        <v>0</v>
      </c>
      <c r="I179" s="48">
        <v>2990000</v>
      </c>
      <c r="J179" s="49">
        <f>ROUND(G179/'Postup výpočtu | Indikátory'!$D$20+0.19,0)</f>
        <v>9</v>
      </c>
      <c r="K179" s="49">
        <f>ROUND(H179/'Postup výpočtu | Indikátory'!$D$20+0.19,0)</f>
        <v>0</v>
      </c>
      <c r="L179" s="49">
        <f t="shared" si="4"/>
        <v>9</v>
      </c>
      <c r="M179" s="50">
        <f>G179/'Postup výpočtu | Indikátory'!$E$20</f>
        <v>2.8946666666666667</v>
      </c>
      <c r="N179" s="50">
        <f>H179/'Postup výpočtu | Indikátory'!$E$21</f>
        <v>0</v>
      </c>
      <c r="O179" s="50">
        <f t="shared" si="5"/>
        <v>2.8946666666666667</v>
      </c>
      <c r="P179" s="56">
        <v>1</v>
      </c>
    </row>
    <row r="180" spans="1:16" x14ac:dyDescent="0.25">
      <c r="A180" s="61" t="s">
        <v>259</v>
      </c>
      <c r="B180" s="47" t="s">
        <v>77</v>
      </c>
      <c r="C180" s="48">
        <v>15205</v>
      </c>
      <c r="D180" s="48">
        <v>297</v>
      </c>
      <c r="E180" s="48">
        <v>297</v>
      </c>
      <c r="F180" s="48">
        <v>0</v>
      </c>
      <c r="G180" s="48">
        <v>1500000</v>
      </c>
      <c r="H180" s="48">
        <v>0</v>
      </c>
      <c r="I180" s="48">
        <v>1500000</v>
      </c>
      <c r="J180" s="49">
        <f>ROUND(G180/'Postup výpočtu | Indikátory'!$D$20+0.19,0)</f>
        <v>4</v>
      </c>
      <c r="K180" s="49">
        <f>ROUND(H180/'Postup výpočtu | Indikátory'!$D$20+0.19,0)</f>
        <v>0</v>
      </c>
      <c r="L180" s="49">
        <f t="shared" si="4"/>
        <v>4</v>
      </c>
      <c r="M180" s="50">
        <f>G180/'Postup výpočtu | Indikátory'!$E$20</f>
        <v>1.4521739130434783</v>
      </c>
      <c r="N180" s="50">
        <f>H180/'Postup výpočtu | Indikátory'!$E$21</f>
        <v>0</v>
      </c>
      <c r="O180" s="50">
        <f t="shared" si="5"/>
        <v>1.4521739130434783</v>
      </c>
      <c r="P180" s="56">
        <v>1</v>
      </c>
    </row>
    <row r="181" spans="1:16" x14ac:dyDescent="0.25">
      <c r="A181" s="61" t="s">
        <v>260</v>
      </c>
      <c r="B181" s="47" t="s">
        <v>75</v>
      </c>
      <c r="C181" s="48">
        <v>29754</v>
      </c>
      <c r="D181" s="48">
        <v>612</v>
      </c>
      <c r="E181" s="48">
        <v>0</v>
      </c>
      <c r="F181" s="48">
        <v>612</v>
      </c>
      <c r="G181" s="48">
        <v>0</v>
      </c>
      <c r="H181" s="48">
        <v>1500000</v>
      </c>
      <c r="I181" s="48">
        <v>1500000</v>
      </c>
      <c r="J181" s="49">
        <f>ROUND(G181/'Postup výpočtu | Indikátory'!$D$20+0.19,0)</f>
        <v>0</v>
      </c>
      <c r="K181" s="49">
        <f>ROUND(H181/'Postup výpočtu | Indikátory'!$D$20+0.19,0)</f>
        <v>4</v>
      </c>
      <c r="L181" s="49">
        <f t="shared" si="4"/>
        <v>4</v>
      </c>
      <c r="M181" s="50">
        <f>G181/'Postup výpočtu | Indikátory'!$E$20</f>
        <v>0</v>
      </c>
      <c r="N181" s="50">
        <f>H181/'Postup výpočtu | Indikátory'!$E$21</f>
        <v>1.2846153846153845</v>
      </c>
      <c r="O181" s="50">
        <f t="shared" si="5"/>
        <v>1.2846153846153845</v>
      </c>
      <c r="P181" s="56">
        <v>1</v>
      </c>
    </row>
    <row r="182" spans="1:16" ht="15.75" thickBot="1" x14ac:dyDescent="0.3">
      <c r="A182" s="61" t="s">
        <v>261</v>
      </c>
      <c r="B182" s="47" t="s">
        <v>75</v>
      </c>
      <c r="C182" s="48">
        <v>23928</v>
      </c>
      <c r="D182" s="48">
        <v>492</v>
      </c>
      <c r="E182" s="48">
        <v>0</v>
      </c>
      <c r="F182" s="48">
        <v>492</v>
      </c>
      <c r="G182" s="48">
        <v>0</v>
      </c>
      <c r="H182" s="48">
        <v>1500000</v>
      </c>
      <c r="I182" s="48">
        <v>1500000</v>
      </c>
      <c r="J182" s="49">
        <f>ROUND(G182/'Postup výpočtu | Indikátory'!$D$20+0.19,0)</f>
        <v>0</v>
      </c>
      <c r="K182" s="49">
        <f>ROUND(H182/'Postup výpočtu | Indikátory'!$D$20+0.19,0)</f>
        <v>4</v>
      </c>
      <c r="L182" s="49">
        <f t="shared" si="4"/>
        <v>4</v>
      </c>
      <c r="M182" s="50">
        <f>G182/'Postup výpočtu | Indikátory'!$E$20</f>
        <v>0</v>
      </c>
      <c r="N182" s="50">
        <f>H182/'Postup výpočtu | Indikátory'!$E$21</f>
        <v>1.2846153846153845</v>
      </c>
      <c r="O182" s="50">
        <f t="shared" si="5"/>
        <v>1.2846153846153845</v>
      </c>
      <c r="P182" s="56">
        <v>1</v>
      </c>
    </row>
    <row r="183" spans="1:16" ht="16.5" thickTop="1" thickBot="1" x14ac:dyDescent="0.3">
      <c r="A183" s="62" t="s">
        <v>262</v>
      </c>
      <c r="B183" s="31"/>
      <c r="C183" s="57">
        <f t="shared" ref="C183:I183" si="6">SUM(C3:C182)</f>
        <v>6583563</v>
      </c>
      <c r="D183" s="57">
        <f t="shared" si="6"/>
        <v>151132</v>
      </c>
      <c r="E183" s="57">
        <f t="shared" si="6"/>
        <v>73080</v>
      </c>
      <c r="F183" s="57">
        <f t="shared" si="6"/>
        <v>78052</v>
      </c>
      <c r="G183" s="57">
        <f t="shared" si="6"/>
        <v>345000000</v>
      </c>
      <c r="H183" s="57">
        <f t="shared" si="6"/>
        <v>195000000</v>
      </c>
      <c r="I183" s="57">
        <f t="shared" si="6"/>
        <v>540000000</v>
      </c>
      <c r="J183" s="58">
        <f t="shared" ref="J183:O183" si="7">SUM(J3:J182)</f>
        <v>1005</v>
      </c>
      <c r="K183" s="58">
        <f t="shared" si="7"/>
        <v>551</v>
      </c>
      <c r="L183" s="58">
        <f t="shared" si="7"/>
        <v>1556</v>
      </c>
      <c r="M183" s="59">
        <f t="shared" si="7"/>
        <v>333.99999999999989</v>
      </c>
      <c r="N183" s="59">
        <f t="shared" si="7"/>
        <v>167.00000000000003</v>
      </c>
      <c r="O183" s="59">
        <f t="shared" si="7"/>
        <v>500.99999999999977</v>
      </c>
      <c r="P183" s="60">
        <f>SUM(P3:P182)</f>
        <v>182</v>
      </c>
    </row>
  </sheetData>
  <mergeCells count="2">
    <mergeCell ref="J1:L1"/>
    <mergeCell ref="M1:O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"/>
  <sheetViews>
    <sheetView zoomScaleNormal="100" workbookViewId="0">
      <selection activeCell="E5" sqref="E5"/>
    </sheetView>
  </sheetViews>
  <sheetFormatPr defaultColWidth="8.5703125" defaultRowHeight="15" x14ac:dyDescent="0.25"/>
  <cols>
    <col min="1" max="1" width="48" customWidth="1"/>
    <col min="2" max="4" width="10" customWidth="1"/>
    <col min="5" max="7" width="16" customWidth="1"/>
    <col min="8" max="8" width="14.28515625" customWidth="1"/>
    <col min="9" max="9" width="11.85546875" customWidth="1"/>
    <col min="10" max="10" width="16" customWidth="1"/>
    <col min="11" max="11" width="11.42578125" customWidth="1"/>
    <col min="12" max="12" width="28" customWidth="1"/>
  </cols>
  <sheetData>
    <row r="1" spans="1:12" ht="26.25" x14ac:dyDescent="0.25">
      <c r="A1" s="7" t="s">
        <v>64</v>
      </c>
      <c r="B1" s="7" t="s">
        <v>263</v>
      </c>
      <c r="C1" s="7" t="s">
        <v>264</v>
      </c>
      <c r="D1" s="7" t="s">
        <v>265</v>
      </c>
      <c r="E1" s="7" t="s">
        <v>266</v>
      </c>
      <c r="F1" s="7" t="s">
        <v>267</v>
      </c>
      <c r="G1" s="7" t="s">
        <v>268</v>
      </c>
      <c r="H1" s="7" t="s">
        <v>269</v>
      </c>
      <c r="I1" s="7" t="s">
        <v>270</v>
      </c>
      <c r="J1" s="7" t="s">
        <v>271</v>
      </c>
      <c r="K1" s="7" t="s">
        <v>273</v>
      </c>
      <c r="L1" s="7" t="s">
        <v>272</v>
      </c>
    </row>
    <row r="2" spans="1:12" x14ac:dyDescent="0.25">
      <c r="A2" s="14" t="s">
        <v>178</v>
      </c>
      <c r="B2" s="9">
        <v>1401</v>
      </c>
      <c r="C2" s="9">
        <v>35</v>
      </c>
      <c r="D2" s="19">
        <v>0.97562674094707502</v>
      </c>
      <c r="E2" s="9">
        <v>6605225</v>
      </c>
      <c r="F2" s="9">
        <v>75266</v>
      </c>
      <c r="G2" s="9">
        <v>6680491</v>
      </c>
      <c r="H2" s="9">
        <v>6700000</v>
      </c>
      <c r="I2" s="9">
        <v>0</v>
      </c>
      <c r="J2" s="9">
        <v>6700000</v>
      </c>
      <c r="K2" s="10">
        <v>1</v>
      </c>
      <c r="L2" s="8" t="s">
        <v>89</v>
      </c>
    </row>
    <row r="3" spans="1:12" x14ac:dyDescent="0.25">
      <c r="A3" s="14" t="s">
        <v>88</v>
      </c>
      <c r="B3" s="9">
        <v>1192</v>
      </c>
      <c r="C3" s="9">
        <v>175</v>
      </c>
      <c r="D3" s="19">
        <v>0.87198244330651098</v>
      </c>
      <c r="E3" s="9">
        <v>5619863</v>
      </c>
      <c r="F3" s="9">
        <v>376332</v>
      </c>
      <c r="G3" s="9">
        <v>5996195</v>
      </c>
      <c r="H3" s="9">
        <v>6060000</v>
      </c>
      <c r="I3" s="9">
        <v>0</v>
      </c>
      <c r="J3" s="9">
        <v>6060000</v>
      </c>
      <c r="K3" s="10">
        <v>1</v>
      </c>
      <c r="L3" s="8" t="s">
        <v>89</v>
      </c>
    </row>
    <row r="4" spans="1:12" x14ac:dyDescent="0.25">
      <c r="A4" s="14" t="s">
        <v>225</v>
      </c>
      <c r="B4" s="9">
        <v>932</v>
      </c>
      <c r="C4" s="9">
        <v>22</v>
      </c>
      <c r="D4" s="19">
        <v>0.97693920335429796</v>
      </c>
      <c r="E4" s="9">
        <v>4394054</v>
      </c>
      <c r="F4" s="9">
        <v>47310</v>
      </c>
      <c r="G4" s="9">
        <v>4441364</v>
      </c>
      <c r="H4" s="9">
        <v>4450000</v>
      </c>
      <c r="I4" s="9">
        <v>0</v>
      </c>
      <c r="J4" s="9">
        <v>4450000</v>
      </c>
      <c r="K4" s="10">
        <v>1</v>
      </c>
      <c r="L4" s="8" t="s">
        <v>89</v>
      </c>
    </row>
    <row r="5" spans="1:12" x14ac:dyDescent="0.25">
      <c r="A5" s="14" t="s">
        <v>145</v>
      </c>
      <c r="B5" s="9">
        <v>83</v>
      </c>
      <c r="C5" s="9">
        <v>1618</v>
      </c>
      <c r="D5" s="19">
        <v>4.8794826572604401E-2</v>
      </c>
      <c r="E5" s="9">
        <v>391316</v>
      </c>
      <c r="F5" s="9">
        <v>3479460</v>
      </c>
      <c r="G5" s="9">
        <v>3870776</v>
      </c>
      <c r="H5" s="9">
        <v>0</v>
      </c>
      <c r="I5" s="9">
        <v>4430000</v>
      </c>
      <c r="J5" s="9">
        <v>4430000</v>
      </c>
      <c r="K5" s="10">
        <v>1</v>
      </c>
      <c r="L5" s="8" t="s">
        <v>83</v>
      </c>
    </row>
    <row r="6" spans="1:12" x14ac:dyDescent="0.25">
      <c r="A6" s="14" t="s">
        <v>242</v>
      </c>
      <c r="B6" s="9">
        <v>555</v>
      </c>
      <c r="C6" s="9">
        <v>526</v>
      </c>
      <c r="D6" s="24">
        <v>0.51341350601295099</v>
      </c>
      <c r="E6" s="9">
        <v>2616631</v>
      </c>
      <c r="F6" s="9">
        <v>1131147</v>
      </c>
      <c r="G6" s="9">
        <v>3747778</v>
      </c>
      <c r="H6" s="9">
        <v>1500000</v>
      </c>
      <c r="I6" s="9">
        <v>2200000</v>
      </c>
      <c r="J6" s="9">
        <v>3700000</v>
      </c>
      <c r="K6" s="25">
        <v>2</v>
      </c>
      <c r="L6" s="8" t="s">
        <v>280</v>
      </c>
    </row>
    <row r="7" spans="1:12" x14ac:dyDescent="0.25">
      <c r="A7" s="14" t="s">
        <v>119</v>
      </c>
      <c r="B7" s="9">
        <v>501</v>
      </c>
      <c r="C7" s="9">
        <v>535</v>
      </c>
      <c r="D7" s="24">
        <v>0.48359073359073401</v>
      </c>
      <c r="E7" s="9">
        <v>2362040</v>
      </c>
      <c r="F7" s="9">
        <v>1150501</v>
      </c>
      <c r="G7" s="9">
        <v>3512541</v>
      </c>
      <c r="H7" s="9">
        <v>1500000</v>
      </c>
      <c r="I7" s="9">
        <v>2200000</v>
      </c>
      <c r="J7" s="9">
        <v>3700000</v>
      </c>
      <c r="K7" s="25">
        <v>2</v>
      </c>
      <c r="L7" s="8" t="s">
        <v>280</v>
      </c>
    </row>
    <row r="8" spans="1:12" x14ac:dyDescent="0.25">
      <c r="A8" s="14" t="s">
        <v>81</v>
      </c>
      <c r="B8" s="9">
        <v>56</v>
      </c>
      <c r="C8" s="9">
        <v>1327</v>
      </c>
      <c r="D8" s="19">
        <v>4.04916847433116E-2</v>
      </c>
      <c r="E8" s="9">
        <v>264020</v>
      </c>
      <c r="F8" s="9">
        <v>2853674</v>
      </c>
      <c r="G8" s="9">
        <v>3117694</v>
      </c>
      <c r="H8" s="9">
        <v>0</v>
      </c>
      <c r="I8" s="9">
        <v>3580000</v>
      </c>
      <c r="J8" s="9">
        <v>3580000</v>
      </c>
      <c r="K8" s="10">
        <v>1</v>
      </c>
      <c r="L8" s="8" t="s">
        <v>83</v>
      </c>
    </row>
    <row r="9" spans="1:12" x14ac:dyDescent="0.25">
      <c r="A9" s="14" t="s">
        <v>128</v>
      </c>
      <c r="B9" s="9">
        <v>311</v>
      </c>
      <c r="C9" s="9">
        <v>82</v>
      </c>
      <c r="D9" s="19">
        <v>0.79134860050890599</v>
      </c>
      <c r="E9" s="9">
        <v>1466256</v>
      </c>
      <c r="F9" s="9">
        <v>176339</v>
      </c>
      <c r="G9" s="9">
        <v>1642595</v>
      </c>
      <c r="H9" s="9">
        <v>1670000</v>
      </c>
      <c r="I9" s="9">
        <v>0</v>
      </c>
      <c r="J9" s="9">
        <v>1670000</v>
      </c>
      <c r="K9" s="10">
        <v>1</v>
      </c>
      <c r="L9" s="8" t="s">
        <v>89</v>
      </c>
    </row>
    <row r="10" spans="1:12" x14ac:dyDescent="0.25">
      <c r="A10" s="14" t="s">
        <v>114</v>
      </c>
      <c r="B10" s="9">
        <v>259</v>
      </c>
      <c r="C10" s="9">
        <v>63</v>
      </c>
      <c r="D10" s="19">
        <v>0.80434782608695699</v>
      </c>
      <c r="E10" s="9">
        <v>1221094</v>
      </c>
      <c r="F10" s="9">
        <v>135480</v>
      </c>
      <c r="G10" s="9">
        <v>1356574</v>
      </c>
      <c r="H10" s="9">
        <v>1500000</v>
      </c>
      <c r="I10" s="9">
        <v>0</v>
      </c>
      <c r="J10" s="9">
        <v>1500000</v>
      </c>
      <c r="K10" s="10">
        <v>1</v>
      </c>
      <c r="L10" s="8" t="s">
        <v>115</v>
      </c>
    </row>
    <row r="11" spans="1:12" x14ac:dyDescent="0.25">
      <c r="A11" s="14" t="s">
        <v>236</v>
      </c>
      <c r="B11" s="9">
        <v>27</v>
      </c>
      <c r="C11" s="9">
        <v>320</v>
      </c>
      <c r="D11" s="19">
        <v>7.7809798270893404E-2</v>
      </c>
      <c r="E11" s="9">
        <v>127296</v>
      </c>
      <c r="F11" s="9">
        <v>688150</v>
      </c>
      <c r="G11" s="9">
        <v>815446</v>
      </c>
      <c r="H11" s="9">
        <v>0</v>
      </c>
      <c r="I11" s="9">
        <v>1500000</v>
      </c>
      <c r="J11" s="9">
        <v>1500000</v>
      </c>
      <c r="K11" s="10">
        <v>1</v>
      </c>
      <c r="L11" s="8" t="s">
        <v>237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5D63C-F151-4324-B36D-53FFF9D73DBA}">
  <dimension ref="A1:O22"/>
  <sheetViews>
    <sheetView workbookViewId="0">
      <selection activeCell="G13" sqref="G13"/>
    </sheetView>
  </sheetViews>
  <sheetFormatPr defaultRowHeight="15" x14ac:dyDescent="0.25"/>
  <cols>
    <col min="2" max="2" width="35" customWidth="1"/>
    <col min="3" max="3" width="13.7109375" customWidth="1"/>
    <col min="6" max="6" width="10.42578125" customWidth="1"/>
    <col min="11" max="11" width="14.140625" customWidth="1"/>
    <col min="13" max="13" width="5.85546875" customWidth="1"/>
    <col min="14" max="14" width="37.5703125" customWidth="1"/>
    <col min="15" max="15" width="18.28515625" customWidth="1"/>
  </cols>
  <sheetData>
    <row r="1" spans="1:13" ht="15.75" thickBot="1" x14ac:dyDescent="0.3"/>
    <row r="2" spans="1:13" ht="51" customHeight="1" x14ac:dyDescent="0.25">
      <c r="A2" s="93" t="s">
        <v>284</v>
      </c>
      <c r="B2" s="94"/>
      <c r="C2" s="84" t="s">
        <v>287</v>
      </c>
      <c r="D2" s="85"/>
      <c r="E2" s="86"/>
      <c r="F2" s="87" t="s">
        <v>288</v>
      </c>
      <c r="G2" s="88"/>
      <c r="H2" s="89"/>
      <c r="I2" s="90" t="s">
        <v>289</v>
      </c>
      <c r="J2" s="91"/>
      <c r="K2" s="92"/>
    </row>
    <row r="3" spans="1:13" ht="39" thickBot="1" x14ac:dyDescent="0.3">
      <c r="A3" s="37" t="s">
        <v>286</v>
      </c>
      <c r="B3" s="37" t="s">
        <v>285</v>
      </c>
      <c r="C3" s="38" t="s">
        <v>282</v>
      </c>
      <c r="D3" s="39" t="s">
        <v>77</v>
      </c>
      <c r="E3" s="40" t="s">
        <v>75</v>
      </c>
      <c r="F3" s="41" t="s">
        <v>283</v>
      </c>
      <c r="G3" s="42" t="s">
        <v>77</v>
      </c>
      <c r="H3" s="43" t="s">
        <v>75</v>
      </c>
      <c r="I3" s="38" t="s">
        <v>282</v>
      </c>
      <c r="J3" s="39" t="s">
        <v>77</v>
      </c>
      <c r="K3" s="40" t="s">
        <v>75</v>
      </c>
    </row>
    <row r="4" spans="1:13" ht="15.75" thickBot="1" x14ac:dyDescent="0.3">
      <c r="A4" s="26">
        <v>243010</v>
      </c>
      <c r="B4" s="44" t="s">
        <v>291</v>
      </c>
      <c r="C4" s="27">
        <v>3700</v>
      </c>
      <c r="D4" s="35">
        <v>2106</v>
      </c>
      <c r="E4" s="28">
        <v>1594</v>
      </c>
      <c r="F4" s="27">
        <v>2142</v>
      </c>
      <c r="G4" s="35">
        <v>1117</v>
      </c>
      <c r="H4" s="28">
        <v>1025</v>
      </c>
      <c r="I4" s="36">
        <f t="shared" ref="I4:K5" si="0">C4-F4</f>
        <v>1558</v>
      </c>
      <c r="J4" s="34">
        <f t="shared" si="0"/>
        <v>989</v>
      </c>
      <c r="K4" s="34">
        <f t="shared" si="0"/>
        <v>569</v>
      </c>
    </row>
    <row r="5" spans="1:13" ht="15.75" thickBot="1" x14ac:dyDescent="0.3">
      <c r="A5" s="29">
        <v>101022</v>
      </c>
      <c r="B5" s="45" t="s">
        <v>290</v>
      </c>
      <c r="C5" s="30">
        <v>1600</v>
      </c>
      <c r="D5" s="31">
        <v>841</v>
      </c>
      <c r="E5" s="32">
        <v>649</v>
      </c>
      <c r="F5" s="30">
        <v>1025</v>
      </c>
      <c r="G5" s="31">
        <v>507</v>
      </c>
      <c r="H5" s="32">
        <v>482</v>
      </c>
      <c r="I5" s="33">
        <f t="shared" si="0"/>
        <v>575</v>
      </c>
      <c r="J5" s="34">
        <f t="shared" si="0"/>
        <v>334</v>
      </c>
      <c r="K5" s="34">
        <f t="shared" si="0"/>
        <v>167</v>
      </c>
    </row>
    <row r="6" spans="1:13" x14ac:dyDescent="0.25">
      <c r="C6" s="22"/>
      <c r="D6" s="22"/>
      <c r="E6" s="22"/>
    </row>
    <row r="8" spans="1:13" ht="18" x14ac:dyDescent="0.25">
      <c r="A8" s="78" t="s">
        <v>292</v>
      </c>
      <c r="B8" s="78"/>
      <c r="C8" s="78"/>
    </row>
    <row r="9" spans="1:13" ht="18" x14ac:dyDescent="0.25">
      <c r="A9" s="63" t="s">
        <v>293</v>
      </c>
      <c r="B9" s="1"/>
      <c r="C9" s="1"/>
    </row>
    <row r="10" spans="1:13" ht="15.75" thickBot="1" x14ac:dyDescent="0.3">
      <c r="B10" s="63"/>
      <c r="C10" s="63"/>
      <c r="D10" s="63"/>
      <c r="E10" s="63"/>
    </row>
    <row r="11" spans="1:13" ht="15.75" thickBot="1" x14ac:dyDescent="0.3">
      <c r="B11" s="99" t="s">
        <v>1</v>
      </c>
      <c r="C11" s="97" t="s">
        <v>294</v>
      </c>
      <c r="D11" s="95" t="s">
        <v>284</v>
      </c>
      <c r="E11" s="96"/>
    </row>
    <row r="12" spans="1:13" x14ac:dyDescent="0.25">
      <c r="A12" s="2"/>
      <c r="B12" s="100"/>
      <c r="C12" s="98"/>
      <c r="D12" s="64">
        <v>243010</v>
      </c>
      <c r="E12" s="65">
        <v>101022</v>
      </c>
    </row>
    <row r="13" spans="1:13" x14ac:dyDescent="0.25">
      <c r="A13" s="5"/>
      <c r="B13" s="75" t="s">
        <v>3</v>
      </c>
      <c r="C13" s="72">
        <v>540000000</v>
      </c>
      <c r="D13" s="66">
        <f>I4</f>
        <v>1558</v>
      </c>
      <c r="E13" s="67">
        <f>I5</f>
        <v>575</v>
      </c>
    </row>
    <row r="14" spans="1:13" x14ac:dyDescent="0.25">
      <c r="A14" s="2"/>
      <c r="B14" s="75" t="s">
        <v>5</v>
      </c>
      <c r="C14" s="72">
        <v>345000000</v>
      </c>
      <c r="D14" s="66">
        <f>J4</f>
        <v>989</v>
      </c>
      <c r="E14" s="67">
        <f>J5</f>
        <v>334</v>
      </c>
    </row>
    <row r="15" spans="1:13" x14ac:dyDescent="0.25">
      <c r="A15" s="2"/>
      <c r="B15" s="75" t="s">
        <v>7</v>
      </c>
      <c r="C15" s="72">
        <v>195000000</v>
      </c>
      <c r="D15" s="66">
        <f>K4</f>
        <v>569</v>
      </c>
      <c r="E15" s="67">
        <f>K5</f>
        <v>167</v>
      </c>
    </row>
    <row r="16" spans="1:13" x14ac:dyDescent="0.25">
      <c r="A16" s="5"/>
      <c r="B16" s="75" t="s">
        <v>10</v>
      </c>
      <c r="C16" s="73" t="s">
        <v>11</v>
      </c>
      <c r="D16" s="66">
        <f>D14+D15</f>
        <v>1558</v>
      </c>
      <c r="E16" s="67">
        <f>E14+E15</f>
        <v>501</v>
      </c>
      <c r="M16" s="5"/>
    </row>
    <row r="17" spans="1:15" x14ac:dyDescent="0.25">
      <c r="A17" s="2"/>
      <c r="B17" s="75" t="s">
        <v>296</v>
      </c>
      <c r="C17" s="73">
        <f>COUNTIF('Alokace MAS'!G2:G181,0)</f>
        <v>88</v>
      </c>
      <c r="D17" s="68"/>
      <c r="E17" s="69"/>
      <c r="M17" s="2"/>
      <c r="N17" s="2"/>
      <c r="O17" s="2"/>
    </row>
    <row r="18" spans="1:15" x14ac:dyDescent="0.25">
      <c r="A18" s="2"/>
      <c r="B18" s="75" t="s">
        <v>297</v>
      </c>
      <c r="C18" s="73">
        <f>COUNTIF('Alokace MAS'!H2:H181,0)</f>
        <v>90</v>
      </c>
      <c r="D18" s="68"/>
      <c r="E18" s="69"/>
    </row>
    <row r="19" spans="1:15" ht="26.25" x14ac:dyDescent="0.25">
      <c r="A19" s="2"/>
      <c r="B19" s="75" t="s">
        <v>301</v>
      </c>
      <c r="C19" s="74"/>
      <c r="D19" s="68"/>
      <c r="E19" s="69"/>
    </row>
    <row r="20" spans="1:15" x14ac:dyDescent="0.25">
      <c r="A20" s="5"/>
      <c r="B20" s="75" t="s">
        <v>298</v>
      </c>
      <c r="C20" s="74"/>
      <c r="D20" s="66">
        <f>C14/D14</f>
        <v>348837.20930232556</v>
      </c>
      <c r="E20" s="67">
        <f>C14/E14</f>
        <v>1032934.131736527</v>
      </c>
    </row>
    <row r="21" spans="1:15" x14ac:dyDescent="0.25">
      <c r="A21" s="5"/>
      <c r="B21" s="75" t="s">
        <v>297</v>
      </c>
      <c r="C21" s="74"/>
      <c r="D21" s="66">
        <f>C15/D15</f>
        <v>342706.50263620389</v>
      </c>
      <c r="E21" s="67">
        <f>C15/E15</f>
        <v>1167664.6706586827</v>
      </c>
    </row>
    <row r="22" spans="1:15" ht="15.75" thickBot="1" x14ac:dyDescent="0.3">
      <c r="A22" s="5"/>
      <c r="B22" s="76" t="s">
        <v>295</v>
      </c>
      <c r="C22" s="77">
        <v>1500000</v>
      </c>
      <c r="D22" s="70">
        <v>1</v>
      </c>
      <c r="E22" s="71">
        <v>1</v>
      </c>
    </row>
  </sheetData>
  <mergeCells count="8">
    <mergeCell ref="D11:E11"/>
    <mergeCell ref="C11:C12"/>
    <mergeCell ref="B11:B12"/>
    <mergeCell ref="C2:E2"/>
    <mergeCell ref="F2:H2"/>
    <mergeCell ref="I2:K2"/>
    <mergeCell ref="A2:B2"/>
    <mergeCell ref="A8:C8"/>
  </mergeCells>
  <pageMargins left="0.7" right="0.7" top="0.78740157499999996" bottom="0.78740157499999996" header="0.3" footer="0.3"/>
  <pageSetup paperSize="9" orientation="portrait" r:id="rId1"/>
  <ignoredErrors>
    <ignoredError sqref="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Postup výpočtu | Alokace</vt:lpstr>
      <vt:lpstr>Alokace MAS</vt:lpstr>
      <vt:lpstr>Indikátory MAS</vt:lpstr>
      <vt:lpstr>Smíšené MAS - detail</vt:lpstr>
      <vt:lpstr>Postup výpočtu | Indikátory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Skalník Jan</cp:lastModifiedBy>
  <cp:revision>0</cp:revision>
  <dcterms:created xsi:type="dcterms:W3CDTF">2026-04-01T00:59:44Z</dcterms:created>
  <dcterms:modified xsi:type="dcterms:W3CDTF">2026-04-01T12:30:42Z</dcterms:modified>
  <dc:language>en-US</dc:language>
</cp:coreProperties>
</file>