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65439372-06AC-4988-A31D-0E32150C1061}" xr6:coauthVersionLast="47" xr6:coauthVersionMax="47" xr10:uidLastSave="{00000000-0000-0000-0000-000000000000}"/>
  <bookViews>
    <workbookView xWindow="2640" yWindow="2640" windowWidth="21600" windowHeight="12675" xr2:uid="{00000000-000D-0000-FFFF-FFFF00000000}"/>
  </bookViews>
  <sheets>
    <sheet name="Silnice_II_třídy - 31. 3. 20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K16" i="3" l="1"/>
  <c r="G15" i="3"/>
  <c r="G14" i="3"/>
  <c r="G12" i="3"/>
  <c r="G10" i="3"/>
  <c r="G9" i="3"/>
  <c r="K8" i="3"/>
  <c r="G8" i="3"/>
  <c r="G7" i="3"/>
  <c r="G13" i="3" l="1"/>
  <c r="G17" i="3" s="1"/>
</calcChain>
</file>

<file path=xl/sharedStrings.xml><?xml version="1.0" encoding="utf-8"?>
<sst xmlns="http://schemas.openxmlformats.org/spreadsheetml/2006/main" count="90" uniqueCount="62">
  <si>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</si>
  <si>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</si>
  <si>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</si>
  <si>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</si>
  <si>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</si>
  <si>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</si>
  <si>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Naplňování indikátorů </t>
  </si>
  <si>
    <t xml:space="preserve">Stav připravenosti projektu k realizaci </t>
  </si>
  <si>
    <t>začátek</t>
  </si>
  <si>
    <t>konec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</si>
  <si>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</si>
  <si>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</si>
  <si>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</si>
  <si>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</si>
  <si>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</si>
  <si>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stručný popis např. zpracovaná PD, zajištěné výkupy, výber dodavatele</t>
  </si>
  <si>
    <t>vydané stavební povolení ano/ne</t>
  </si>
  <si>
    <t>Přerov - Doloplazy</t>
  </si>
  <si>
    <t>křiž. s II/437</t>
  </si>
  <si>
    <t>křiž. s I/55</t>
  </si>
  <si>
    <t>SP vydáno, PDPS zpracována</t>
  </si>
  <si>
    <t>ANO</t>
  </si>
  <si>
    <r>
      <t xml:space="preserve">II/448 Laškov - Kandia - hr. okr. Ol </t>
    </r>
    <r>
      <rPr>
        <i/>
        <sz val="11"/>
        <rFont val="Calibri"/>
        <family val="2"/>
        <charset val="238"/>
        <scheme val="minor"/>
      </rPr>
      <t>(Laškov - průtah)</t>
    </r>
  </si>
  <si>
    <t>Stavební řízení probíhá</t>
  </si>
  <si>
    <t>II/570 Slatinice - Olomouc (intravilány)</t>
  </si>
  <si>
    <t>křiž. s II/449</t>
  </si>
  <si>
    <t>PD zpracována, řeší se majetkoprávní vztahy (po uzavření BSOVB mezi městem Olomouc a Gaznetem vydá Gaznet stanovisko ke SP, je nutné aktualizovat již vydaná stanoviska a vyjádření DOSS)</t>
  </si>
  <si>
    <t>II/435, kř. II/367 - Tovačov, STAVBA 2
(intravilány Tovačov - Annín, Oplocany a Polkovice)</t>
  </si>
  <si>
    <t>křiž. s I/35</t>
  </si>
  <si>
    <t>křiž. s II/367</t>
  </si>
  <si>
    <t>hranice kraje</t>
  </si>
  <si>
    <t>II/434 Kozlovice - průtah</t>
  </si>
  <si>
    <t>křiž. s I/47</t>
  </si>
  <si>
    <t>hranice kraje   křiž. s II/446</t>
  </si>
  <si>
    <t>křiž. s II/446 křiž. s II/447</t>
  </si>
  <si>
    <t>NE</t>
  </si>
  <si>
    <t>II/150 Ohrozim - obchvat</t>
  </si>
  <si>
    <t>PD zpracována, proběhne kompletní aktualizace, příprava na VZ na DÚR a DSP, řeší se majetkoprávní vztahy</t>
  </si>
  <si>
    <t>hr.okr.Ustí nad O - křiž. II/446 před Hanušovicemi</t>
  </si>
  <si>
    <t>křiž. s II/446</t>
  </si>
  <si>
    <t>Vypracována DÚR a vydáno ÚR, DSP se zpracovává, řeší se majetkoprávní záležitosti. Jedná se o odhad nákladů.</t>
  </si>
  <si>
    <t>II/435, kř. II/367 - Tovačov, STAVBA 3
(extravilány Tovačov Annín - Oplocany a Oplocany - Polkovice)</t>
  </si>
  <si>
    <t>PD se zpracovává, řeší se majetkoprávní záležitosti</t>
  </si>
  <si>
    <t>100% alokace EFRR pro Olomoucký kraj
922 787 766,97 Kč</t>
  </si>
  <si>
    <t>130% alokace EFRR pro Olomoucký kraj
1 199 624 097,06 Kč</t>
  </si>
  <si>
    <t>DSP, řeší se majetkoprávní vztahy, vydáno ÚR, PD řeší město Uničov</t>
  </si>
  <si>
    <t>celkem</t>
  </si>
  <si>
    <t>Přáslavice – Lipník nad Bečvou 
(I. etapa)</t>
  </si>
  <si>
    <t>II/437 Lipník n Bečvou -Přáslavice 
(II. etapa)</t>
  </si>
  <si>
    <t>II/449 Uničov - přeložka silnice, 
I. etapa</t>
  </si>
  <si>
    <t>723 002 Délka rekonstruovaných nebo modernizovaných silnic – mimo TEN-T</t>
  </si>
  <si>
    <t>722 002 Délka nových nebo modernizovaných silnic – mimo TEN-T</t>
  </si>
  <si>
    <r>
      <t xml:space="preserve">cílová hodnota dosažená realizací  projektu
</t>
    </r>
    <r>
      <rPr>
        <i/>
        <sz val="10"/>
        <color theme="1"/>
        <rFont val="Calibri"/>
        <family val="2"/>
        <charset val="238"/>
        <scheme val="minor"/>
      </rPr>
      <t>v km</t>
    </r>
  </si>
  <si>
    <t>Zpracována PD,proběhne aktualizace a úprava PD na základě nových pravidel IROP (bezpečnostní audit, využití materiálu….)</t>
  </si>
  <si>
    <t>SP vydáno, PDPS zpracována, finální úpravy rozpočtu a změnových listů, na základě nových pravidel IROP (bezpečnostní audit, využití materiálu….)</t>
  </si>
  <si>
    <t>Stavební řízení/územní řízení probíhá</t>
  </si>
  <si>
    <t>PD zpracována, probíhá stavební řízení/územní řízení</t>
  </si>
  <si>
    <t>křiž. s II/366</t>
  </si>
  <si>
    <t>křiž. s III/4485</t>
  </si>
  <si>
    <t>Zpracována PD, proběhne aktualizace a úprava PD na základě nových pravidel IROP (bezpečnostní audit, využití materiálu), bude potřeba změna SP</t>
  </si>
  <si>
    <t xml:space="preserve">Regionální akční plán Olomouckého kraje </t>
  </si>
  <si>
    <t>Silnice II. třídy - aktualizace 31. 3.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</si>
</sst>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>
      <alignment vertical="top"/>
    </xf>
    <xf numFmtId="0" fontId="6" fillId="2" borderId="2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4" fontId="6" fillId="2" borderId="16" xfId="0" applyNumberFormat="1" applyFont="1" applyFill="1" applyBorder="1" applyAlignment="1">
      <alignment horizontal="right" vertical="center"/>
    </xf>
    <xf numFmtId="0" fontId="0" fillId="2" borderId="21" xfId="0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" fontId="6" fillId="2" borderId="29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/>
    </xf>
    <xf numFmtId="0" fontId="0" fillId="2" borderId="20" xfId="0" applyFill="1" applyBorder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2" borderId="11" xfId="0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0" fillId="2" borderId="2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4" fontId="0" fillId="2" borderId="34" xfId="0" applyNumberFormat="1" applyFont="1" applyFill="1" applyBorder="1" applyAlignment="1">
      <alignment horizontal="right" vertical="center"/>
    </xf>
    <xf numFmtId="4" fontId="0" fillId="2" borderId="5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6" fillId="2" borderId="3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20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0" fillId="0" borderId="18" xfId="0" applyBorder="1"/>
    <xf numFmtId="0" fontId="0" fillId="0" borderId="19" xfId="0" applyBorder="1" applyAlignment="1">
      <alignment wrapText="1"/>
    </xf>
    <xf numFmtId="4" fontId="1" fillId="0" borderId="19" xfId="0" applyNumberFormat="1" applyFont="1" applyBorder="1"/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0" fillId="0" borderId="0" xfId="0" applyFill="1"/>
    <xf numFmtId="4" fontId="0" fillId="0" borderId="0" xfId="0" applyNumberFormat="1"/>
    <xf numFmtId="0" fontId="6" fillId="0" borderId="21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/>
    </xf>
    <xf numFmtId="4" fontId="6" fillId="0" borderId="23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4" fontId="0" fillId="0" borderId="2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4" fontId="6" fillId="2" borderId="27" xfId="0" applyNumberFormat="1" applyFont="1" applyFill="1" applyBorder="1" applyAlignment="1">
      <alignment horizontal="right" vertical="center"/>
    </xf>
    <xf numFmtId="4" fontId="6" fillId="2" borderId="23" xfId="0" applyNumberFormat="1" applyFont="1" applyFill="1" applyBorder="1" applyAlignment="1">
      <alignment horizontal="right" vertical="center"/>
    </xf>
    <xf numFmtId="4" fontId="6" fillId="0" borderId="16" xfId="0" applyNumberFormat="1" applyFont="1" applyFill="1" applyBorder="1" applyAlignment="1">
      <alignment horizontal="right" vertical="center"/>
    </xf>
    <xf numFmtId="4" fontId="6" fillId="0" borderId="17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center" vertical="center"/>
    </xf>
    <xf numFmtId="4" fontId="6" fillId="2" borderId="17" xfId="0" applyNumberFormat="1" applyFont="1" applyFill="1" applyBorder="1" applyAlignment="1">
      <alignment horizontal="right" vertical="center"/>
    </xf>
    <xf numFmtId="4" fontId="6" fillId="2" borderId="14" xfId="0" applyNumberFormat="1" applyFont="1" applyFill="1" applyBorder="1" applyAlignment="1">
      <alignment horizontal="right" vertical="center"/>
    </xf>
    <xf numFmtId="4" fontId="6" fillId="0" borderId="2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0" fontId="6" fillId="0" borderId="18" xfId="0" applyFont="1" applyBorder="1"/>
    <xf numFmtId="4" fontId="9" fillId="0" borderId="35" xfId="0" applyNumberFormat="1" applyFont="1" applyBorder="1"/>
    <xf numFmtId="0" fontId="6" fillId="0" borderId="36" xfId="0" applyFont="1" applyBorder="1"/>
    <xf numFmtId="0" fontId="6" fillId="0" borderId="19" xfId="0" applyFont="1" applyBorder="1"/>
    <xf numFmtId="4" fontId="6" fillId="2" borderId="25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3" borderId="34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A4" workbookViewId="0">
      <selection activeCell="B8" sqref="B8"/>
    </sheetView>
  </sheetViews>
  <sheetFormatPr defaultRowHeight="15" x14ac:dyDescent="0.25"/>
  <cols>
    <col min="1" max="1" width="4.42578125" customWidth="1"/>
    <col min="2" max="2" width="33.85546875" customWidth="1"/>
    <col min="3" max="3" width="12.28515625" customWidth="1"/>
    <col min="4" max="4" width="13.28515625" customWidth="1"/>
    <col min="5" max="5" width="13.5703125" customWidth="1"/>
    <col min="6" max="6" width="14.5703125" customWidth="1"/>
    <col min="7" max="7" width="15.85546875" customWidth="1"/>
    <col min="10" max="10" width="25.7109375" customWidth="1"/>
    <col min="11" max="11" width="14.85546875" customWidth="1"/>
    <col min="12" max="12" width="42.5703125" customWidth="1"/>
    <col min="13" max="13" width="14.28515625" customWidth="1"/>
    <col min="14" max="14" width="18.140625" customWidth="1"/>
  </cols>
  <sheetData>
    <row r="1" spans="1:14" s="67" customFormat="1" x14ac:dyDescent="0.25">
      <c r="A1" s="105" t="s">
        <v>60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</row>
    <row r="2" spans="1:14" ht="15.75" thickBot="1" x14ac:dyDescent="0.3">
      <c r="A2" s="108" t="s">
        <v>61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4" s="1" customFormat="1" ht="57" customHeight="1" x14ac:dyDescent="0.25">
      <c r="A3" s="117" t="s">
        <v>0</v>
      </c>
      <c r="B3" s="119" t="s">
        <v>1</v>
      </c>
      <c r="C3" s="115" t="s">
        <v>2</v>
      </c>
      <c r="D3" s="113" t="s">
        <v>3</v>
      </c>
      <c r="E3" s="114"/>
      <c r="F3" s="111" t="s">
        <v>4</v>
      </c>
      <c r="G3" s="112"/>
      <c r="H3" s="113" t="s">
        <v>5</v>
      </c>
      <c r="I3" s="114"/>
      <c r="J3" s="113" t="s">
        <v>6</v>
      </c>
      <c r="K3" s="114"/>
      <c r="L3" s="113" t="s">
        <v>7</v>
      </c>
      <c r="M3" s="114"/>
    </row>
    <row r="4" spans="1:14" s="1" customFormat="1" ht="73.5" customHeight="1" thickBot="1" x14ac:dyDescent="0.3">
      <c r="A4" s="118"/>
      <c r="B4" s="120"/>
      <c r="C4" s="116"/>
      <c r="D4" s="25" t="s">
        <v>8</v>
      </c>
      <c r="E4" s="26" t="s">
        <v>9</v>
      </c>
      <c r="F4" s="46" t="s">
        <v>10</v>
      </c>
      <c r="G4" s="47" t="s">
        <v>11</v>
      </c>
      <c r="H4" s="48" t="s">
        <v>12</v>
      </c>
      <c r="I4" s="49" t="s">
        <v>13</v>
      </c>
      <c r="J4" s="48" t="s">
        <v>14</v>
      </c>
      <c r="K4" s="50" t="s">
        <v>52</v>
      </c>
      <c r="L4" s="48" t="s">
        <v>15</v>
      </c>
      <c r="M4" s="49" t="s">
        <v>16</v>
      </c>
    </row>
    <row r="5" spans="1:14" ht="60" x14ac:dyDescent="0.25">
      <c r="A5" s="60">
        <v>1</v>
      </c>
      <c r="B5" s="62" t="s">
        <v>17</v>
      </c>
      <c r="C5" s="23">
        <v>436</v>
      </c>
      <c r="D5" s="3" t="s">
        <v>18</v>
      </c>
      <c r="E5" s="4" t="s">
        <v>19</v>
      </c>
      <c r="F5" s="90">
        <v>178800000</v>
      </c>
      <c r="G5" s="91">
        <v>121000000</v>
      </c>
      <c r="H5" s="5">
        <v>2023</v>
      </c>
      <c r="I5" s="6">
        <v>2025</v>
      </c>
      <c r="J5" s="7" t="s">
        <v>50</v>
      </c>
      <c r="K5" s="8">
        <v>8.3629999999999995</v>
      </c>
      <c r="L5" s="24" t="s">
        <v>20</v>
      </c>
      <c r="M5" s="44" t="s">
        <v>21</v>
      </c>
    </row>
    <row r="6" spans="1:14" ht="60" x14ac:dyDescent="0.25">
      <c r="A6" s="59">
        <v>2</v>
      </c>
      <c r="B6" s="77" t="s">
        <v>22</v>
      </c>
      <c r="C6" s="78">
        <v>448</v>
      </c>
      <c r="D6" s="79" t="s">
        <v>57</v>
      </c>
      <c r="E6" s="79" t="s">
        <v>58</v>
      </c>
      <c r="F6" s="92">
        <v>23000000</v>
      </c>
      <c r="G6" s="93">
        <f>F6*0.85</f>
        <v>19550000</v>
      </c>
      <c r="H6" s="94">
        <v>2024</v>
      </c>
      <c r="I6" s="87">
        <v>2024</v>
      </c>
      <c r="J6" s="73" t="s">
        <v>50</v>
      </c>
      <c r="K6" s="80">
        <v>1.24</v>
      </c>
      <c r="L6" s="81" t="s">
        <v>53</v>
      </c>
      <c r="M6" s="82" t="s">
        <v>23</v>
      </c>
    </row>
    <row r="7" spans="1:14" ht="75" x14ac:dyDescent="0.25">
      <c r="A7" s="59">
        <v>3</v>
      </c>
      <c r="B7" s="63" t="s">
        <v>24</v>
      </c>
      <c r="C7" s="10">
        <v>570</v>
      </c>
      <c r="D7" s="3" t="s">
        <v>25</v>
      </c>
      <c r="E7" s="4" t="s">
        <v>19</v>
      </c>
      <c r="F7" s="12">
        <v>89000000</v>
      </c>
      <c r="G7" s="95">
        <f>F7*0.85</f>
        <v>75650000</v>
      </c>
      <c r="H7" s="5">
        <v>2024</v>
      </c>
      <c r="I7" s="6">
        <v>2025</v>
      </c>
      <c r="J7" s="7" t="s">
        <v>50</v>
      </c>
      <c r="K7" s="8">
        <v>3.931</v>
      </c>
      <c r="L7" s="11" t="s">
        <v>26</v>
      </c>
      <c r="M7" s="44" t="s">
        <v>23</v>
      </c>
    </row>
    <row r="8" spans="1:14" ht="60" x14ac:dyDescent="0.25">
      <c r="A8" s="59">
        <v>4</v>
      </c>
      <c r="B8" s="13" t="s">
        <v>27</v>
      </c>
      <c r="C8" s="14">
        <v>435</v>
      </c>
      <c r="D8" s="15" t="s">
        <v>28</v>
      </c>
      <c r="E8" s="16" t="s">
        <v>29</v>
      </c>
      <c r="F8" s="96">
        <v>93000000</v>
      </c>
      <c r="G8" s="95">
        <f t="shared" ref="G8:G9" si="0">F8*0.85</f>
        <v>79050000</v>
      </c>
      <c r="H8" s="17">
        <v>2024</v>
      </c>
      <c r="I8" s="18">
        <v>2026</v>
      </c>
      <c r="J8" s="7" t="s">
        <v>50</v>
      </c>
      <c r="K8" s="19">
        <f>0.125+1.036+0.832</f>
        <v>1.9929999999999999</v>
      </c>
      <c r="L8" s="20" t="s">
        <v>20</v>
      </c>
      <c r="M8" s="44" t="s">
        <v>21</v>
      </c>
    </row>
    <row r="9" spans="1:14" ht="60" x14ac:dyDescent="0.25">
      <c r="A9" s="59">
        <v>5</v>
      </c>
      <c r="B9" s="85" t="s">
        <v>47</v>
      </c>
      <c r="C9" s="86">
        <v>437</v>
      </c>
      <c r="D9" s="70" t="s">
        <v>28</v>
      </c>
      <c r="E9" s="83" t="s">
        <v>30</v>
      </c>
      <c r="F9" s="92">
        <v>236000000</v>
      </c>
      <c r="G9" s="97">
        <f t="shared" si="0"/>
        <v>200600000</v>
      </c>
      <c r="H9" s="94">
        <v>2023</v>
      </c>
      <c r="I9" s="87">
        <v>2025</v>
      </c>
      <c r="J9" s="73" t="s">
        <v>50</v>
      </c>
      <c r="K9" s="88">
        <v>5.5</v>
      </c>
      <c r="L9" s="89" t="s">
        <v>54</v>
      </c>
      <c r="M9" s="82" t="s">
        <v>21</v>
      </c>
    </row>
    <row r="10" spans="1:14" ht="60" x14ac:dyDescent="0.25">
      <c r="A10" s="59">
        <v>6</v>
      </c>
      <c r="B10" s="64" t="s">
        <v>31</v>
      </c>
      <c r="C10" s="69">
        <v>434</v>
      </c>
      <c r="D10" s="70" t="s">
        <v>19</v>
      </c>
      <c r="E10" s="70" t="s">
        <v>32</v>
      </c>
      <c r="F10" s="92">
        <v>34368699</v>
      </c>
      <c r="G10" s="93">
        <f>F10*0.85</f>
        <v>29213394.149999999</v>
      </c>
      <c r="H10" s="71">
        <v>2024</v>
      </c>
      <c r="I10" s="72">
        <v>2025</v>
      </c>
      <c r="J10" s="73" t="s">
        <v>50</v>
      </c>
      <c r="K10" s="74">
        <v>1.012</v>
      </c>
      <c r="L10" s="75" t="s">
        <v>59</v>
      </c>
      <c r="M10" s="76" t="s">
        <v>21</v>
      </c>
    </row>
    <row r="11" spans="1:14" ht="60" x14ac:dyDescent="0.25">
      <c r="A11" s="59">
        <v>7</v>
      </c>
      <c r="B11" s="77" t="s">
        <v>48</v>
      </c>
      <c r="C11" s="69">
        <v>437</v>
      </c>
      <c r="D11" s="70" t="s">
        <v>28</v>
      </c>
      <c r="E11" s="83" t="s">
        <v>30</v>
      </c>
      <c r="F11" s="92">
        <v>175000000</v>
      </c>
      <c r="G11" s="93">
        <v>100224372.81999999</v>
      </c>
      <c r="H11" s="71">
        <v>2025</v>
      </c>
      <c r="I11" s="72">
        <v>2026</v>
      </c>
      <c r="J11" s="73" t="s">
        <v>50</v>
      </c>
      <c r="K11" s="74">
        <v>4.8099999999999996</v>
      </c>
      <c r="L11" s="75" t="s">
        <v>56</v>
      </c>
      <c r="M11" s="84" t="s">
        <v>55</v>
      </c>
    </row>
    <row r="12" spans="1:14" ht="45.75" thickBot="1" x14ac:dyDescent="0.3">
      <c r="A12" s="61">
        <v>8</v>
      </c>
      <c r="B12" s="29" t="s">
        <v>49</v>
      </c>
      <c r="C12" s="30">
        <v>449</v>
      </c>
      <c r="D12" s="41" t="s">
        <v>33</v>
      </c>
      <c r="E12" s="41" t="s">
        <v>34</v>
      </c>
      <c r="F12" s="98">
        <v>350000000</v>
      </c>
      <c r="G12" s="99">
        <f t="shared" ref="G12" si="1">F12*0.85</f>
        <v>297500000</v>
      </c>
      <c r="H12" s="35">
        <v>2024</v>
      </c>
      <c r="I12" s="36">
        <v>2026</v>
      </c>
      <c r="J12" s="38" t="s">
        <v>51</v>
      </c>
      <c r="K12" s="42">
        <v>1.5</v>
      </c>
      <c r="L12" s="43" t="s">
        <v>45</v>
      </c>
      <c r="M12" s="39" t="s">
        <v>35</v>
      </c>
    </row>
    <row r="13" spans="1:14" ht="58.5" customHeight="1" thickBot="1" x14ac:dyDescent="0.3">
      <c r="A13" s="52"/>
      <c r="B13" s="51"/>
      <c r="C13" s="51"/>
      <c r="D13" s="55"/>
      <c r="E13" s="53"/>
      <c r="F13" s="100" t="s">
        <v>46</v>
      </c>
      <c r="G13" s="101">
        <f>SUM(G5:G12)</f>
        <v>922787766.97000003</v>
      </c>
      <c r="H13" s="102"/>
      <c r="I13" s="103"/>
      <c r="J13" s="56"/>
      <c r="K13" s="54"/>
      <c r="L13" s="55"/>
      <c r="M13" s="57"/>
      <c r="N13" s="27" t="s">
        <v>43</v>
      </c>
    </row>
    <row r="14" spans="1:14" ht="45" x14ac:dyDescent="0.25">
      <c r="A14" s="60">
        <v>9</v>
      </c>
      <c r="B14" s="65" t="s">
        <v>36</v>
      </c>
      <c r="C14" s="10">
        <v>150</v>
      </c>
      <c r="D14" s="40" t="s">
        <v>30</v>
      </c>
      <c r="E14" s="21" t="s">
        <v>19</v>
      </c>
      <c r="F14" s="104">
        <v>100000000</v>
      </c>
      <c r="G14" s="91">
        <f>F14*0.85</f>
        <v>85000000</v>
      </c>
      <c r="H14" s="5">
        <v>2026</v>
      </c>
      <c r="I14" s="6">
        <v>2028</v>
      </c>
      <c r="J14" s="22" t="s">
        <v>51</v>
      </c>
      <c r="K14" s="8">
        <v>1.58</v>
      </c>
      <c r="L14" s="11" t="s">
        <v>37</v>
      </c>
      <c r="M14" s="45" t="s">
        <v>35</v>
      </c>
    </row>
    <row r="15" spans="1:14" ht="60" x14ac:dyDescent="0.25">
      <c r="A15" s="59">
        <v>10</v>
      </c>
      <c r="B15" s="66" t="s">
        <v>38</v>
      </c>
      <c r="C15" s="2">
        <v>312</v>
      </c>
      <c r="D15" s="3" t="s">
        <v>30</v>
      </c>
      <c r="E15" s="4" t="s">
        <v>39</v>
      </c>
      <c r="F15" s="12">
        <v>140000000</v>
      </c>
      <c r="G15" s="91">
        <f t="shared" ref="G15" si="2">F15*0.85</f>
        <v>119000000</v>
      </c>
      <c r="H15" s="5">
        <v>2026</v>
      </c>
      <c r="I15" s="6">
        <v>2028</v>
      </c>
      <c r="J15" s="7" t="s">
        <v>50</v>
      </c>
      <c r="K15" s="8">
        <v>4</v>
      </c>
      <c r="L15" s="9" t="s">
        <v>40</v>
      </c>
      <c r="M15" s="44" t="s">
        <v>35</v>
      </c>
    </row>
    <row r="16" spans="1:14" ht="60.75" thickBot="1" x14ac:dyDescent="0.3">
      <c r="A16" s="61">
        <v>11</v>
      </c>
      <c r="B16" s="29" t="s">
        <v>41</v>
      </c>
      <c r="C16" s="30">
        <v>435</v>
      </c>
      <c r="D16" s="31" t="s">
        <v>28</v>
      </c>
      <c r="E16" s="32" t="s">
        <v>29</v>
      </c>
      <c r="F16" s="33">
        <v>85689799.299999997</v>
      </c>
      <c r="G16" s="34">
        <v>72836329.400999993</v>
      </c>
      <c r="H16" s="35">
        <v>2027</v>
      </c>
      <c r="I16" s="36">
        <v>2029</v>
      </c>
      <c r="J16" s="7" t="s">
        <v>50</v>
      </c>
      <c r="K16" s="37">
        <f>1.424+1.353</f>
        <v>2.7770000000000001</v>
      </c>
      <c r="L16" s="38" t="s">
        <v>42</v>
      </c>
      <c r="M16" s="39" t="s">
        <v>35</v>
      </c>
    </row>
    <row r="17" spans="1:14" ht="60.75" thickBot="1" x14ac:dyDescent="0.3">
      <c r="A17" s="56"/>
      <c r="B17" s="51"/>
      <c r="C17" s="51"/>
      <c r="D17" s="56"/>
      <c r="E17" s="54"/>
      <c r="F17" s="55" t="s">
        <v>46</v>
      </c>
      <c r="G17" s="58">
        <f>SUM(G13:G16)</f>
        <v>1199624096.3710001</v>
      </c>
      <c r="H17" s="56"/>
      <c r="I17" s="54"/>
      <c r="J17" s="55"/>
      <c r="K17" s="53"/>
      <c r="L17" s="55"/>
      <c r="M17" s="57"/>
      <c r="N17" s="28" t="s">
        <v>44</v>
      </c>
    </row>
    <row r="21" spans="1:14" x14ac:dyDescent="0.25">
      <c r="G21" s="68"/>
    </row>
  </sheetData>
  <mergeCells count="10">
    <mergeCell ref="A1:M1"/>
    <mergeCell ref="A2:M2"/>
    <mergeCell ref="F3:G3"/>
    <mergeCell ref="H3:I3"/>
    <mergeCell ref="J3:K3"/>
    <mergeCell ref="L3:M3"/>
    <mergeCell ref="C3:C4"/>
    <mergeCell ref="A3:A4"/>
    <mergeCell ref="B3:B4"/>
    <mergeCell ref="D3:E3"/>
  </mergeCells>
  <pageMargins left="0.31496062992125984" right="0.31496062992125984" top="0.39370078740157483" bottom="0.39370078740157483" header="0.31496062992125984" footer="0.31496062992125984"/>
  <pageSetup paperSize="8" scale="80" orientation="landscape" r:id="rId1"/>
  <ignoredErrors>
    <ignoredError sqref="G1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7F017AA-C801-45B3-8D41-A4EBA7EFC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f488231-a473-4606-8d11-a0c0514f434a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Silnice_II_třídy - 31. 3.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2023-02-17T07:46:42Z</cp:lastPrinted>
  <dcterms:created xsi:type="dcterms:W3CDTF">2020-05-27T13:32:17Z</dcterms:created>
  <dcterms:modified xsi:type="dcterms:W3CDTF">2023-03-31T09:20:53Z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