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Oddělení 525\__CLLD\_2022_koncepční části v MS21\Modifikace-02-IROP\FINAL\"/>
    </mc:Choice>
  </mc:AlternateContent>
  <xr:revisionPtr revIDLastSave="0" documentId="13_ncr:1_{5A05A005-1D47-499D-90D1-A7F5B1FDBAD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ROP 5.1" sheetId="3" r:id="rId1"/>
  </sheets>
  <definedNames>
    <definedName name="_xlnm._FilterDatabase" localSheetId="0" hidden="1">'IROP 5.1'!$A$15:$R$15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6" i="3" l="1"/>
  <c r="F196" i="3"/>
  <c r="G196" i="3"/>
  <c r="H196" i="3"/>
  <c r="I196" i="3"/>
  <c r="D196" i="3"/>
  <c r="J11" i="3" l="1"/>
  <c r="E10" i="3"/>
  <c r="E11" i="3" s="1"/>
  <c r="D10" i="3"/>
  <c r="D12" i="3" s="1"/>
  <c r="E12" i="3" l="1"/>
  <c r="E13" i="3" s="1"/>
  <c r="D13" i="3"/>
  <c r="L10" i="3" l="1"/>
  <c r="L9" i="3"/>
  <c r="L8" i="3"/>
  <c r="K9" i="3"/>
  <c r="K8" i="3"/>
  <c r="K10" i="3"/>
  <c r="L21" i="3" l="1"/>
  <c r="L26" i="3"/>
  <c r="L33" i="3"/>
  <c r="L36" i="3"/>
  <c r="L39" i="3"/>
  <c r="L45" i="3"/>
  <c r="L49" i="3"/>
  <c r="L54" i="3"/>
  <c r="L59" i="3"/>
  <c r="L61" i="3"/>
  <c r="L68" i="3"/>
  <c r="L77" i="3"/>
  <c r="L84" i="3"/>
  <c r="L93" i="3"/>
  <c r="L100" i="3"/>
  <c r="L109" i="3"/>
  <c r="L116" i="3"/>
  <c r="L17" i="3"/>
  <c r="R17" i="3" s="1"/>
  <c r="L24" i="3"/>
  <c r="L41" i="3"/>
  <c r="L66" i="3"/>
  <c r="L71" i="3"/>
  <c r="L82" i="3"/>
  <c r="L87" i="3"/>
  <c r="L98" i="3"/>
  <c r="L103" i="3"/>
  <c r="L114" i="3"/>
  <c r="L119" i="3"/>
  <c r="L130" i="3"/>
  <c r="L132" i="3"/>
  <c r="L135" i="3"/>
  <c r="L156" i="3"/>
  <c r="L158" i="3"/>
  <c r="L171" i="3"/>
  <c r="L177" i="3"/>
  <c r="L22" i="3"/>
  <c r="L27" i="3"/>
  <c r="L34" i="3"/>
  <c r="L64" i="3"/>
  <c r="L73" i="3"/>
  <c r="L80" i="3"/>
  <c r="L89" i="3"/>
  <c r="L96" i="3"/>
  <c r="L105" i="3"/>
  <c r="L112" i="3"/>
  <c r="L121" i="3"/>
  <c r="L128" i="3"/>
  <c r="L137" i="3"/>
  <c r="L150" i="3"/>
  <c r="L152" i="3"/>
  <c r="L154" i="3"/>
  <c r="L167" i="3"/>
  <c r="L173" i="3"/>
  <c r="L186" i="3"/>
  <c r="L188" i="3"/>
  <c r="L191" i="3"/>
  <c r="L194" i="3"/>
  <c r="L30" i="3"/>
  <c r="L18" i="3"/>
  <c r="L20" i="3"/>
  <c r="L29" i="3"/>
  <c r="L42" i="3"/>
  <c r="L44" i="3"/>
  <c r="L46" i="3"/>
  <c r="L48" i="3"/>
  <c r="L50" i="3"/>
  <c r="L52" i="3"/>
  <c r="L55" i="3"/>
  <c r="L57" i="3"/>
  <c r="L62" i="3"/>
  <c r="L67" i="3"/>
  <c r="L78" i="3"/>
  <c r="L83" i="3"/>
  <c r="L94" i="3"/>
  <c r="L99" i="3"/>
  <c r="L110" i="3"/>
  <c r="L115" i="3"/>
  <c r="L126" i="3"/>
  <c r="L131" i="3"/>
  <c r="L142" i="3"/>
  <c r="L144" i="3"/>
  <c r="L146" i="3"/>
  <c r="L148" i="3"/>
  <c r="L163" i="3"/>
  <c r="L169" i="3"/>
  <c r="L180" i="3"/>
  <c r="L182" i="3"/>
  <c r="L184" i="3"/>
  <c r="R184" i="3" s="1"/>
  <c r="L19" i="3"/>
  <c r="L23" i="3"/>
  <c r="L32" i="3"/>
  <c r="L35" i="3"/>
  <c r="L37" i="3"/>
  <c r="L40" i="3"/>
  <c r="L69" i="3"/>
  <c r="L76" i="3"/>
  <c r="L85" i="3"/>
  <c r="L92" i="3"/>
  <c r="L101" i="3"/>
  <c r="L108" i="3"/>
  <c r="L117" i="3"/>
  <c r="L124" i="3"/>
  <c r="L133" i="3"/>
  <c r="L151" i="3"/>
  <c r="L159" i="3"/>
  <c r="L165" i="3"/>
  <c r="L176" i="3"/>
  <c r="L178" i="3"/>
  <c r="L189" i="3"/>
  <c r="L25" i="3"/>
  <c r="L38" i="3"/>
  <c r="L43" i="3"/>
  <c r="L47" i="3"/>
  <c r="L51" i="3"/>
  <c r="L53" i="3"/>
  <c r="L58" i="3"/>
  <c r="L65" i="3"/>
  <c r="L72" i="3"/>
  <c r="L81" i="3"/>
  <c r="L88" i="3"/>
  <c r="L97" i="3"/>
  <c r="L104" i="3"/>
  <c r="L113" i="3"/>
  <c r="L120" i="3"/>
  <c r="L129" i="3"/>
  <c r="L157" i="3"/>
  <c r="L168" i="3"/>
  <c r="L170" i="3"/>
  <c r="L187" i="3"/>
  <c r="L190" i="3"/>
  <c r="L192" i="3"/>
  <c r="L195" i="3"/>
  <c r="L28" i="3"/>
  <c r="L31" i="3"/>
  <c r="L86" i="3"/>
  <c r="L122" i="3"/>
  <c r="L134" i="3"/>
  <c r="L140" i="3"/>
  <c r="L145" i="3"/>
  <c r="L162" i="3"/>
  <c r="L174" i="3"/>
  <c r="L185" i="3"/>
  <c r="L181" i="3"/>
  <c r="L166" i="3"/>
  <c r="L60" i="3"/>
  <c r="L79" i="3"/>
  <c r="L106" i="3"/>
  <c r="L123" i="3"/>
  <c r="L147" i="3"/>
  <c r="L63" i="3"/>
  <c r="L90" i="3"/>
  <c r="L136" i="3"/>
  <c r="L118" i="3"/>
  <c r="L125" i="3"/>
  <c r="L138" i="3"/>
  <c r="L155" i="3"/>
  <c r="L172" i="3"/>
  <c r="L183" i="3"/>
  <c r="L75" i="3"/>
  <c r="L102" i="3"/>
  <c r="L127" i="3"/>
  <c r="L139" i="3"/>
  <c r="L161" i="3"/>
  <c r="L95" i="3"/>
  <c r="L179" i="3"/>
  <c r="L70" i="3"/>
  <c r="L107" i="3"/>
  <c r="L141" i="3"/>
  <c r="L164" i="3"/>
  <c r="L175" i="3"/>
  <c r="L193" i="3"/>
  <c r="L143" i="3"/>
  <c r="L153" i="3"/>
  <c r="L91" i="3"/>
  <c r="L74" i="3"/>
  <c r="L111" i="3"/>
  <c r="L149" i="3"/>
  <c r="L160" i="3"/>
  <c r="L56" i="3"/>
  <c r="K17" i="3"/>
  <c r="K24" i="3"/>
  <c r="Q24" i="3" s="1"/>
  <c r="K41" i="3"/>
  <c r="Q41" i="3" s="1"/>
  <c r="K66" i="3"/>
  <c r="Q66" i="3" s="1"/>
  <c r="K71" i="3"/>
  <c r="Q71" i="3" s="1"/>
  <c r="K82" i="3"/>
  <c r="Q82" i="3" s="1"/>
  <c r="K87" i="3"/>
  <c r="Q87" i="3" s="1"/>
  <c r="K98" i="3"/>
  <c r="Q98" i="3" s="1"/>
  <c r="K103" i="3"/>
  <c r="Q103" i="3" s="1"/>
  <c r="K114" i="3"/>
  <c r="Q114" i="3" s="1"/>
  <c r="K119" i="3"/>
  <c r="Q119" i="3" s="1"/>
  <c r="K22" i="3"/>
  <c r="Q22" i="3" s="1"/>
  <c r="K27" i="3"/>
  <c r="Q27" i="3" s="1"/>
  <c r="K34" i="3"/>
  <c r="Q34" i="3" s="1"/>
  <c r="K64" i="3"/>
  <c r="Q64" i="3" s="1"/>
  <c r="K73" i="3"/>
  <c r="Q73" i="3" s="1"/>
  <c r="K80" i="3"/>
  <c r="Q80" i="3" s="1"/>
  <c r="K89" i="3"/>
  <c r="Q89" i="3" s="1"/>
  <c r="K96" i="3"/>
  <c r="Q96" i="3" s="1"/>
  <c r="K105" i="3"/>
  <c r="Q105" i="3" s="1"/>
  <c r="K112" i="3"/>
  <c r="Q112" i="3" s="1"/>
  <c r="K121" i="3"/>
  <c r="Q121" i="3" s="1"/>
  <c r="K128" i="3"/>
  <c r="Q128" i="3" s="1"/>
  <c r="K137" i="3"/>
  <c r="Q137" i="3" s="1"/>
  <c r="K150" i="3"/>
  <c r="Q150" i="3" s="1"/>
  <c r="K152" i="3"/>
  <c r="Q152" i="3" s="1"/>
  <c r="K154" i="3"/>
  <c r="Q154" i="3" s="1"/>
  <c r="K167" i="3"/>
  <c r="Q167" i="3" s="1"/>
  <c r="K173" i="3"/>
  <c r="Q173" i="3" s="1"/>
  <c r="K186" i="3"/>
  <c r="Q186" i="3" s="1"/>
  <c r="K188" i="3"/>
  <c r="Q188" i="3" s="1"/>
  <c r="K191" i="3"/>
  <c r="Q191" i="3" s="1"/>
  <c r="K194" i="3"/>
  <c r="Q194" i="3" s="1"/>
  <c r="K16" i="3"/>
  <c r="K25" i="3"/>
  <c r="Q25" i="3" s="1"/>
  <c r="K38" i="3"/>
  <c r="Q38" i="3" s="1"/>
  <c r="K18" i="3"/>
  <c r="Q18" i="3" s="1"/>
  <c r="K20" i="3"/>
  <c r="Q20" i="3" s="1"/>
  <c r="K29" i="3"/>
  <c r="Q29" i="3" s="1"/>
  <c r="K42" i="3"/>
  <c r="Q42" i="3" s="1"/>
  <c r="K44" i="3"/>
  <c r="Q44" i="3" s="1"/>
  <c r="K46" i="3"/>
  <c r="Q46" i="3" s="1"/>
  <c r="K48" i="3"/>
  <c r="Q48" i="3" s="1"/>
  <c r="K50" i="3"/>
  <c r="Q50" i="3" s="1"/>
  <c r="K52" i="3"/>
  <c r="Q52" i="3" s="1"/>
  <c r="K55" i="3"/>
  <c r="Q55" i="3" s="1"/>
  <c r="K57" i="3"/>
  <c r="Q57" i="3" s="1"/>
  <c r="K62" i="3"/>
  <c r="Q62" i="3" s="1"/>
  <c r="K67" i="3"/>
  <c r="Q67" i="3" s="1"/>
  <c r="K78" i="3"/>
  <c r="Q78" i="3" s="1"/>
  <c r="K83" i="3"/>
  <c r="Q83" i="3" s="1"/>
  <c r="K94" i="3"/>
  <c r="Q94" i="3" s="1"/>
  <c r="K99" i="3"/>
  <c r="Q99" i="3" s="1"/>
  <c r="K110" i="3"/>
  <c r="Q110" i="3" s="1"/>
  <c r="K115" i="3"/>
  <c r="Q115" i="3" s="1"/>
  <c r="K126" i="3"/>
  <c r="Q126" i="3" s="1"/>
  <c r="K131" i="3"/>
  <c r="Q131" i="3" s="1"/>
  <c r="K142" i="3"/>
  <c r="Q142" i="3" s="1"/>
  <c r="K144" i="3"/>
  <c r="Q144" i="3" s="1"/>
  <c r="K146" i="3"/>
  <c r="Q146" i="3" s="1"/>
  <c r="K148" i="3"/>
  <c r="Q148" i="3" s="1"/>
  <c r="K163" i="3"/>
  <c r="Q163" i="3" s="1"/>
  <c r="K169" i="3"/>
  <c r="Q169" i="3" s="1"/>
  <c r="K180" i="3"/>
  <c r="Q180" i="3" s="1"/>
  <c r="K182" i="3"/>
  <c r="Q182" i="3" s="1"/>
  <c r="K184" i="3"/>
  <c r="K43" i="3"/>
  <c r="Q43" i="3" s="1"/>
  <c r="K51" i="3"/>
  <c r="Q51" i="3" s="1"/>
  <c r="K23" i="3"/>
  <c r="Q23" i="3" s="1"/>
  <c r="K32" i="3"/>
  <c r="Q32" i="3" s="1"/>
  <c r="K35" i="3"/>
  <c r="Q35" i="3" s="1"/>
  <c r="K37" i="3"/>
  <c r="Q37" i="3" s="1"/>
  <c r="K40" i="3"/>
  <c r="Q40" i="3" s="1"/>
  <c r="K69" i="3"/>
  <c r="Q69" i="3" s="1"/>
  <c r="K76" i="3"/>
  <c r="Q76" i="3" s="1"/>
  <c r="K85" i="3"/>
  <c r="Q85" i="3" s="1"/>
  <c r="K92" i="3"/>
  <c r="Q92" i="3" s="1"/>
  <c r="K101" i="3"/>
  <c r="Q101" i="3" s="1"/>
  <c r="K108" i="3"/>
  <c r="Q108" i="3" s="1"/>
  <c r="K117" i="3"/>
  <c r="Q117" i="3" s="1"/>
  <c r="K124" i="3"/>
  <c r="Q124" i="3" s="1"/>
  <c r="K133" i="3"/>
  <c r="Q133" i="3" s="1"/>
  <c r="K151" i="3"/>
  <c r="Q151" i="3" s="1"/>
  <c r="K159" i="3"/>
  <c r="Q159" i="3" s="1"/>
  <c r="K165" i="3"/>
  <c r="Q165" i="3" s="1"/>
  <c r="K176" i="3"/>
  <c r="Q176" i="3" s="1"/>
  <c r="K178" i="3"/>
  <c r="Q178" i="3" s="1"/>
  <c r="K189" i="3"/>
  <c r="Q189" i="3" s="1"/>
  <c r="K19" i="3"/>
  <c r="Q19" i="3" s="1"/>
  <c r="K30" i="3"/>
  <c r="Q30" i="3" s="1"/>
  <c r="K60" i="3"/>
  <c r="Q60" i="3" s="1"/>
  <c r="K63" i="3"/>
  <c r="Q63" i="3" s="1"/>
  <c r="K74" i="3"/>
  <c r="Q74" i="3" s="1"/>
  <c r="K79" i="3"/>
  <c r="Q79" i="3" s="1"/>
  <c r="K90" i="3"/>
  <c r="Q90" i="3" s="1"/>
  <c r="K95" i="3"/>
  <c r="Q95" i="3" s="1"/>
  <c r="K106" i="3"/>
  <c r="Q106" i="3" s="1"/>
  <c r="K111" i="3"/>
  <c r="Q111" i="3" s="1"/>
  <c r="K122" i="3"/>
  <c r="Q122" i="3" s="1"/>
  <c r="K127" i="3"/>
  <c r="Q127" i="3" s="1"/>
  <c r="K138" i="3"/>
  <c r="Q138" i="3" s="1"/>
  <c r="K140" i="3"/>
  <c r="Q140" i="3" s="1"/>
  <c r="K143" i="3"/>
  <c r="Q143" i="3" s="1"/>
  <c r="K147" i="3"/>
  <c r="Q147" i="3" s="1"/>
  <c r="K155" i="3"/>
  <c r="Q155" i="3" s="1"/>
  <c r="K161" i="3"/>
  <c r="Q161" i="3" s="1"/>
  <c r="K172" i="3"/>
  <c r="Q172" i="3" s="1"/>
  <c r="K174" i="3"/>
  <c r="Q174" i="3" s="1"/>
  <c r="K47" i="3"/>
  <c r="Q47" i="3" s="1"/>
  <c r="K53" i="3"/>
  <c r="Q53" i="3" s="1"/>
  <c r="K28" i="3"/>
  <c r="Q28" i="3" s="1"/>
  <c r="K31" i="3"/>
  <c r="Q31" i="3" s="1"/>
  <c r="K56" i="3"/>
  <c r="Q56" i="3" s="1"/>
  <c r="K70" i="3"/>
  <c r="Q70" i="3" s="1"/>
  <c r="K75" i="3"/>
  <c r="Q75" i="3" s="1"/>
  <c r="K86" i="3"/>
  <c r="Q86" i="3" s="1"/>
  <c r="K91" i="3"/>
  <c r="Q91" i="3" s="1"/>
  <c r="K102" i="3"/>
  <c r="Q102" i="3" s="1"/>
  <c r="K107" i="3"/>
  <c r="Q107" i="3" s="1"/>
  <c r="K118" i="3"/>
  <c r="Q118" i="3" s="1"/>
  <c r="K123" i="3"/>
  <c r="Q123" i="3" s="1"/>
  <c r="K134" i="3"/>
  <c r="Q134" i="3" s="1"/>
  <c r="K136" i="3"/>
  <c r="Q136" i="3" s="1"/>
  <c r="K139" i="3"/>
  <c r="Q139" i="3" s="1"/>
  <c r="K149" i="3"/>
  <c r="Q149" i="3" s="1"/>
  <c r="K153" i="3"/>
  <c r="Q153" i="3" s="1"/>
  <c r="K164" i="3"/>
  <c r="Q164" i="3" s="1"/>
  <c r="K166" i="3"/>
  <c r="Q166" i="3" s="1"/>
  <c r="K179" i="3"/>
  <c r="Q179" i="3" s="1"/>
  <c r="K183" i="3"/>
  <c r="Q183" i="3" s="1"/>
  <c r="K185" i="3"/>
  <c r="Q185" i="3" s="1"/>
  <c r="K21" i="3"/>
  <c r="Q21" i="3" s="1"/>
  <c r="K26" i="3"/>
  <c r="Q26" i="3" s="1"/>
  <c r="K59" i="3"/>
  <c r="Q59" i="3" s="1"/>
  <c r="K68" i="3"/>
  <c r="Q68" i="3" s="1"/>
  <c r="K77" i="3"/>
  <c r="Q77" i="3" s="1"/>
  <c r="K157" i="3"/>
  <c r="Q157" i="3" s="1"/>
  <c r="K192" i="3"/>
  <c r="Q192" i="3" s="1"/>
  <c r="K33" i="3"/>
  <c r="Q33" i="3" s="1"/>
  <c r="K65" i="3"/>
  <c r="Q65" i="3" s="1"/>
  <c r="K120" i="3"/>
  <c r="Q120" i="3" s="1"/>
  <c r="K190" i="3"/>
  <c r="Q190" i="3" s="1"/>
  <c r="K113" i="3"/>
  <c r="Q113" i="3" s="1"/>
  <c r="K145" i="3"/>
  <c r="Q145" i="3" s="1"/>
  <c r="K45" i="3"/>
  <c r="Q45" i="3" s="1"/>
  <c r="K88" i="3"/>
  <c r="Q88" i="3" s="1"/>
  <c r="K97" i="3"/>
  <c r="Q97" i="3" s="1"/>
  <c r="K129" i="3"/>
  <c r="Q129" i="3" s="1"/>
  <c r="K135" i="3"/>
  <c r="Q135" i="3" s="1"/>
  <c r="K141" i="3"/>
  <c r="Q141" i="3" s="1"/>
  <c r="K175" i="3"/>
  <c r="Q175" i="3" s="1"/>
  <c r="K193" i="3"/>
  <c r="Q193" i="3" s="1"/>
  <c r="K72" i="3"/>
  <c r="Q72" i="3" s="1"/>
  <c r="K100" i="3"/>
  <c r="Q100" i="3" s="1"/>
  <c r="K160" i="3"/>
  <c r="Q160" i="3" s="1"/>
  <c r="K171" i="3"/>
  <c r="Q171" i="3" s="1"/>
  <c r="K36" i="3"/>
  <c r="Q36" i="3" s="1"/>
  <c r="K39" i="3"/>
  <c r="Q39" i="3" s="1"/>
  <c r="K58" i="3"/>
  <c r="Q58" i="3" s="1"/>
  <c r="K162" i="3"/>
  <c r="Q162" i="3" s="1"/>
  <c r="K61" i="3"/>
  <c r="Q61" i="3" s="1"/>
  <c r="K116" i="3"/>
  <c r="Q116" i="3" s="1"/>
  <c r="K158" i="3"/>
  <c r="Q158" i="3" s="1"/>
  <c r="K170" i="3"/>
  <c r="Q170" i="3" s="1"/>
  <c r="K181" i="3"/>
  <c r="Q181" i="3" s="1"/>
  <c r="K187" i="3"/>
  <c r="Q187" i="3" s="1"/>
  <c r="K49" i="3"/>
  <c r="Q49" i="3" s="1"/>
  <c r="K81" i="3"/>
  <c r="Q81" i="3" s="1"/>
  <c r="K130" i="3"/>
  <c r="Q130" i="3" s="1"/>
  <c r="K195" i="3"/>
  <c r="Q195" i="3" s="1"/>
  <c r="K109" i="3"/>
  <c r="Q109" i="3" s="1"/>
  <c r="K125" i="3"/>
  <c r="Q125" i="3" s="1"/>
  <c r="K54" i="3"/>
  <c r="Q54" i="3" s="1"/>
  <c r="K177" i="3"/>
  <c r="Q177" i="3" s="1"/>
  <c r="K84" i="3"/>
  <c r="Q84" i="3" s="1"/>
  <c r="K93" i="3"/>
  <c r="Q93" i="3" s="1"/>
  <c r="K132" i="3"/>
  <c r="Q132" i="3" s="1"/>
  <c r="K104" i="3"/>
  <c r="Q104" i="3" s="1"/>
  <c r="K156" i="3"/>
  <c r="Q156" i="3" s="1"/>
  <c r="K168" i="3"/>
  <c r="Q168" i="3" s="1"/>
  <c r="L16" i="3"/>
  <c r="O141" i="3" l="1"/>
  <c r="R141" i="3"/>
  <c r="O122" i="3"/>
  <c r="R122" i="3"/>
  <c r="O151" i="3"/>
  <c r="R151" i="3"/>
  <c r="O142" i="3"/>
  <c r="R142" i="3"/>
  <c r="O78" i="3"/>
  <c r="R78" i="3"/>
  <c r="O73" i="3"/>
  <c r="R73" i="3"/>
  <c r="O156" i="3"/>
  <c r="R156" i="3"/>
  <c r="O87" i="3"/>
  <c r="R87" i="3"/>
  <c r="O109" i="3"/>
  <c r="R109" i="3"/>
  <c r="O54" i="3"/>
  <c r="R54" i="3"/>
  <c r="O74" i="3"/>
  <c r="R74" i="3"/>
  <c r="O107" i="3"/>
  <c r="R107" i="3"/>
  <c r="O75" i="3"/>
  <c r="R75" i="3"/>
  <c r="O90" i="3"/>
  <c r="R90" i="3"/>
  <c r="O181" i="3"/>
  <c r="R181" i="3"/>
  <c r="O86" i="3"/>
  <c r="R86" i="3"/>
  <c r="O168" i="3"/>
  <c r="R168" i="3"/>
  <c r="O81" i="3"/>
  <c r="R81" i="3"/>
  <c r="O38" i="3"/>
  <c r="R38" i="3"/>
  <c r="O133" i="3"/>
  <c r="R133" i="3"/>
  <c r="O69" i="3"/>
  <c r="R69" i="3"/>
  <c r="O182" i="3"/>
  <c r="R182" i="3"/>
  <c r="O131" i="3"/>
  <c r="R131" i="3"/>
  <c r="O67" i="3"/>
  <c r="R67" i="3"/>
  <c r="O44" i="3"/>
  <c r="R44" i="3"/>
  <c r="O188" i="3"/>
  <c r="R188" i="3"/>
  <c r="O128" i="3"/>
  <c r="R128" i="3"/>
  <c r="O64" i="3"/>
  <c r="R64" i="3"/>
  <c r="O135" i="3"/>
  <c r="R135" i="3"/>
  <c r="O82" i="3"/>
  <c r="R82" i="3"/>
  <c r="O100" i="3"/>
  <c r="R100" i="3"/>
  <c r="O49" i="3"/>
  <c r="R49" i="3"/>
  <c r="O136" i="3"/>
  <c r="R136" i="3"/>
  <c r="O43" i="3"/>
  <c r="R43" i="3"/>
  <c r="O46" i="3"/>
  <c r="R46" i="3"/>
  <c r="O91" i="3"/>
  <c r="R91" i="3"/>
  <c r="O70" i="3"/>
  <c r="R70" i="3"/>
  <c r="O183" i="3"/>
  <c r="R183" i="3"/>
  <c r="O63" i="3"/>
  <c r="R63" i="3"/>
  <c r="O185" i="3"/>
  <c r="R185" i="3"/>
  <c r="O31" i="3"/>
  <c r="R31" i="3"/>
  <c r="O157" i="3"/>
  <c r="R157" i="3"/>
  <c r="O72" i="3"/>
  <c r="R72" i="3"/>
  <c r="O25" i="3"/>
  <c r="R25" i="3"/>
  <c r="O124" i="3"/>
  <c r="R124" i="3"/>
  <c r="O40" i="3"/>
  <c r="R40" i="3"/>
  <c r="O180" i="3"/>
  <c r="R180" i="3"/>
  <c r="O126" i="3"/>
  <c r="R126" i="3"/>
  <c r="O62" i="3"/>
  <c r="R62" i="3"/>
  <c r="O42" i="3"/>
  <c r="R42" i="3"/>
  <c r="O186" i="3"/>
  <c r="R186" i="3"/>
  <c r="O121" i="3"/>
  <c r="R121" i="3"/>
  <c r="O34" i="3"/>
  <c r="R34" i="3"/>
  <c r="O132" i="3"/>
  <c r="R132" i="3"/>
  <c r="O71" i="3"/>
  <c r="R71" i="3"/>
  <c r="O93" i="3"/>
  <c r="R93" i="3"/>
  <c r="O45" i="3"/>
  <c r="R45" i="3"/>
  <c r="O111" i="3"/>
  <c r="R111" i="3"/>
  <c r="O166" i="3"/>
  <c r="R166" i="3"/>
  <c r="O88" i="3"/>
  <c r="R88" i="3"/>
  <c r="O76" i="3"/>
  <c r="R76" i="3"/>
  <c r="O137" i="3"/>
  <c r="R137" i="3"/>
  <c r="N184" i="3"/>
  <c r="Q184" i="3"/>
  <c r="Q16" i="3"/>
  <c r="K196" i="3"/>
  <c r="O153" i="3"/>
  <c r="R153" i="3"/>
  <c r="O179" i="3"/>
  <c r="R179" i="3"/>
  <c r="O172" i="3"/>
  <c r="R172" i="3"/>
  <c r="O147" i="3"/>
  <c r="R147" i="3"/>
  <c r="O174" i="3"/>
  <c r="R174" i="3"/>
  <c r="O28" i="3"/>
  <c r="R28" i="3"/>
  <c r="O129" i="3"/>
  <c r="R129" i="3"/>
  <c r="O65" i="3"/>
  <c r="R65" i="3"/>
  <c r="O189" i="3"/>
  <c r="R189" i="3"/>
  <c r="O117" i="3"/>
  <c r="R117" i="3"/>
  <c r="O37" i="3"/>
  <c r="R37" i="3"/>
  <c r="O169" i="3"/>
  <c r="R169" i="3"/>
  <c r="O115" i="3"/>
  <c r="R115" i="3"/>
  <c r="O57" i="3"/>
  <c r="R57" i="3"/>
  <c r="O29" i="3"/>
  <c r="R29" i="3"/>
  <c r="O173" i="3"/>
  <c r="R173" i="3"/>
  <c r="O112" i="3"/>
  <c r="R112" i="3"/>
  <c r="O27" i="3"/>
  <c r="R27" i="3"/>
  <c r="O130" i="3"/>
  <c r="R130" i="3"/>
  <c r="O66" i="3"/>
  <c r="R66" i="3"/>
  <c r="O84" i="3"/>
  <c r="R84" i="3"/>
  <c r="O39" i="3"/>
  <c r="R39" i="3"/>
  <c r="O102" i="3"/>
  <c r="R102" i="3"/>
  <c r="O170" i="3"/>
  <c r="R170" i="3"/>
  <c r="O191" i="3"/>
  <c r="R191" i="3"/>
  <c r="N17" i="3"/>
  <c r="Q17" i="3"/>
  <c r="O143" i="3"/>
  <c r="R143" i="3"/>
  <c r="O95" i="3"/>
  <c r="R95" i="3"/>
  <c r="O155" i="3"/>
  <c r="R155" i="3"/>
  <c r="O123" i="3"/>
  <c r="R123" i="3"/>
  <c r="O162" i="3"/>
  <c r="R162" i="3"/>
  <c r="O195" i="3"/>
  <c r="R195" i="3"/>
  <c r="O120" i="3"/>
  <c r="R120" i="3"/>
  <c r="O58" i="3"/>
  <c r="R58" i="3"/>
  <c r="O178" i="3"/>
  <c r="R178" i="3"/>
  <c r="O108" i="3"/>
  <c r="R108" i="3"/>
  <c r="O35" i="3"/>
  <c r="R35" i="3"/>
  <c r="O163" i="3"/>
  <c r="R163" i="3"/>
  <c r="O110" i="3"/>
  <c r="R110" i="3"/>
  <c r="O55" i="3"/>
  <c r="R55" i="3"/>
  <c r="O20" i="3"/>
  <c r="R20" i="3"/>
  <c r="O167" i="3"/>
  <c r="R167" i="3"/>
  <c r="O105" i="3"/>
  <c r="R105" i="3"/>
  <c r="O22" i="3"/>
  <c r="R22" i="3"/>
  <c r="O119" i="3"/>
  <c r="R119" i="3"/>
  <c r="O41" i="3"/>
  <c r="R41" i="3"/>
  <c r="O77" i="3"/>
  <c r="R77" i="3"/>
  <c r="O36" i="3"/>
  <c r="R36" i="3"/>
  <c r="O56" i="3"/>
  <c r="R56" i="3"/>
  <c r="O193" i="3"/>
  <c r="R193" i="3"/>
  <c r="O161" i="3"/>
  <c r="R161" i="3"/>
  <c r="O138" i="3"/>
  <c r="R138" i="3"/>
  <c r="O106" i="3"/>
  <c r="R106" i="3"/>
  <c r="O145" i="3"/>
  <c r="R145" i="3"/>
  <c r="O192" i="3"/>
  <c r="R192" i="3"/>
  <c r="O113" i="3"/>
  <c r="R113" i="3"/>
  <c r="O53" i="3"/>
  <c r="R53" i="3"/>
  <c r="O176" i="3"/>
  <c r="R176" i="3"/>
  <c r="O101" i="3"/>
  <c r="R101" i="3"/>
  <c r="O32" i="3"/>
  <c r="R32" i="3"/>
  <c r="O148" i="3"/>
  <c r="R148" i="3"/>
  <c r="O99" i="3"/>
  <c r="R99" i="3"/>
  <c r="O52" i="3"/>
  <c r="R52" i="3"/>
  <c r="O18" i="3"/>
  <c r="R18" i="3"/>
  <c r="O154" i="3"/>
  <c r="R154" i="3"/>
  <c r="O96" i="3"/>
  <c r="R96" i="3"/>
  <c r="O177" i="3"/>
  <c r="R177" i="3"/>
  <c r="O114" i="3"/>
  <c r="R114" i="3"/>
  <c r="O24" i="3"/>
  <c r="R24" i="3"/>
  <c r="O68" i="3"/>
  <c r="R68" i="3"/>
  <c r="O33" i="3"/>
  <c r="R33" i="3"/>
  <c r="O16" i="3"/>
  <c r="L196" i="3"/>
  <c r="R16" i="3"/>
  <c r="O160" i="3"/>
  <c r="R160" i="3"/>
  <c r="O175" i="3"/>
  <c r="R175" i="3"/>
  <c r="O139" i="3"/>
  <c r="R139" i="3"/>
  <c r="O125" i="3"/>
  <c r="R125" i="3"/>
  <c r="O79" i="3"/>
  <c r="R79" i="3"/>
  <c r="O140" i="3"/>
  <c r="R140" i="3"/>
  <c r="O190" i="3"/>
  <c r="R190" i="3"/>
  <c r="O104" i="3"/>
  <c r="R104" i="3"/>
  <c r="O51" i="3"/>
  <c r="R51" i="3"/>
  <c r="O165" i="3"/>
  <c r="R165" i="3"/>
  <c r="O92" i="3"/>
  <c r="R92" i="3"/>
  <c r="O23" i="3"/>
  <c r="R23" i="3"/>
  <c r="O146" i="3"/>
  <c r="R146" i="3"/>
  <c r="O94" i="3"/>
  <c r="R94" i="3"/>
  <c r="O50" i="3"/>
  <c r="R50" i="3"/>
  <c r="O30" i="3"/>
  <c r="R30" i="3"/>
  <c r="O152" i="3"/>
  <c r="R152" i="3"/>
  <c r="O89" i="3"/>
  <c r="R89" i="3"/>
  <c r="O171" i="3"/>
  <c r="R171" i="3"/>
  <c r="O103" i="3"/>
  <c r="R103" i="3"/>
  <c r="O61" i="3"/>
  <c r="R61" i="3"/>
  <c r="O26" i="3"/>
  <c r="R26" i="3"/>
  <c r="O149" i="3"/>
  <c r="R149" i="3"/>
  <c r="O164" i="3"/>
  <c r="R164" i="3"/>
  <c r="O127" i="3"/>
  <c r="R127" i="3"/>
  <c r="O118" i="3"/>
  <c r="R118" i="3"/>
  <c r="O60" i="3"/>
  <c r="R60" i="3"/>
  <c r="O134" i="3"/>
  <c r="R134" i="3"/>
  <c r="O187" i="3"/>
  <c r="R187" i="3"/>
  <c r="O97" i="3"/>
  <c r="R97" i="3"/>
  <c r="O47" i="3"/>
  <c r="R47" i="3"/>
  <c r="O159" i="3"/>
  <c r="R159" i="3"/>
  <c r="O85" i="3"/>
  <c r="R85" i="3"/>
  <c r="O19" i="3"/>
  <c r="R19" i="3"/>
  <c r="O144" i="3"/>
  <c r="R144" i="3"/>
  <c r="O83" i="3"/>
  <c r="R83" i="3"/>
  <c r="O48" i="3"/>
  <c r="R48" i="3"/>
  <c r="O194" i="3"/>
  <c r="R194" i="3"/>
  <c r="O150" i="3"/>
  <c r="R150" i="3"/>
  <c r="O80" i="3"/>
  <c r="R80" i="3"/>
  <c r="O158" i="3"/>
  <c r="R158" i="3"/>
  <c r="O98" i="3"/>
  <c r="R98" i="3"/>
  <c r="O116" i="3"/>
  <c r="R116" i="3"/>
  <c r="O59" i="3"/>
  <c r="R59" i="3"/>
  <c r="O21" i="3"/>
  <c r="R21" i="3"/>
  <c r="J72" i="3"/>
  <c r="N72" i="3"/>
  <c r="J123" i="3"/>
  <c r="N123" i="3"/>
  <c r="J124" i="3"/>
  <c r="N124" i="3"/>
  <c r="J44" i="3"/>
  <c r="N44" i="3"/>
  <c r="J103" i="3"/>
  <c r="N103" i="3"/>
  <c r="N162" i="3"/>
  <c r="J162" i="3"/>
  <c r="J118" i="3"/>
  <c r="N118" i="3"/>
  <c r="N117" i="3"/>
  <c r="J117" i="3"/>
  <c r="J180" i="3"/>
  <c r="N180" i="3"/>
  <c r="N84" i="3"/>
  <c r="J84" i="3"/>
  <c r="J175" i="3"/>
  <c r="N175" i="3"/>
  <c r="J107" i="3"/>
  <c r="N107" i="3"/>
  <c r="J90" i="3"/>
  <c r="N90" i="3"/>
  <c r="J35" i="3"/>
  <c r="N35" i="3"/>
  <c r="N29" i="3"/>
  <c r="J29" i="3"/>
  <c r="J87" i="3"/>
  <c r="N87" i="3"/>
  <c r="J187" i="3"/>
  <c r="N187" i="3"/>
  <c r="N190" i="3"/>
  <c r="J190" i="3"/>
  <c r="N53" i="3"/>
  <c r="J53" i="3"/>
  <c r="J79" i="3"/>
  <c r="N79" i="3"/>
  <c r="N32" i="3"/>
  <c r="J32" i="3"/>
  <c r="J55" i="3"/>
  <c r="N55" i="3"/>
  <c r="N181" i="3"/>
  <c r="J181" i="3"/>
  <c r="J120" i="3"/>
  <c r="N120" i="3"/>
  <c r="J91" i="3"/>
  <c r="N91" i="3"/>
  <c r="J74" i="3"/>
  <c r="N74" i="3"/>
  <c r="J23" i="3"/>
  <c r="N23" i="3"/>
  <c r="N52" i="3"/>
  <c r="J52" i="3"/>
  <c r="J112" i="3"/>
  <c r="N112" i="3"/>
  <c r="J71" i="3"/>
  <c r="N71" i="3"/>
  <c r="J184" i="3"/>
  <c r="O184" i="3"/>
  <c r="J168" i="3"/>
  <c r="N168" i="3"/>
  <c r="N125" i="3"/>
  <c r="J125" i="3"/>
  <c r="N170" i="3"/>
  <c r="J170" i="3"/>
  <c r="J171" i="3"/>
  <c r="N171" i="3"/>
  <c r="N129" i="3"/>
  <c r="J129" i="3"/>
  <c r="N65" i="3"/>
  <c r="J65" i="3"/>
  <c r="N21" i="3"/>
  <c r="J21" i="3"/>
  <c r="J139" i="3"/>
  <c r="N139" i="3"/>
  <c r="J86" i="3"/>
  <c r="N86" i="3"/>
  <c r="N174" i="3"/>
  <c r="J174" i="3"/>
  <c r="J127" i="3"/>
  <c r="N127" i="3"/>
  <c r="J63" i="3"/>
  <c r="N63" i="3"/>
  <c r="J159" i="3"/>
  <c r="N159" i="3"/>
  <c r="N85" i="3"/>
  <c r="J85" i="3"/>
  <c r="J51" i="3"/>
  <c r="N51" i="3"/>
  <c r="J146" i="3"/>
  <c r="N146" i="3"/>
  <c r="J94" i="3"/>
  <c r="N94" i="3"/>
  <c r="N50" i="3"/>
  <c r="J50" i="3"/>
  <c r="J38" i="3"/>
  <c r="N38" i="3"/>
  <c r="J167" i="3"/>
  <c r="N167" i="3"/>
  <c r="N105" i="3"/>
  <c r="J105" i="3"/>
  <c r="N22" i="3"/>
  <c r="J22" i="3"/>
  <c r="J66" i="3"/>
  <c r="N66" i="3"/>
  <c r="N61" i="3"/>
  <c r="J61" i="3"/>
  <c r="N56" i="3"/>
  <c r="J56" i="3"/>
  <c r="J40" i="3"/>
  <c r="N40" i="3"/>
  <c r="N194" i="3"/>
  <c r="J194" i="3"/>
  <c r="N193" i="3"/>
  <c r="J193" i="3"/>
  <c r="J147" i="3"/>
  <c r="N147" i="3"/>
  <c r="N42" i="3"/>
  <c r="J42" i="3"/>
  <c r="J58" i="3"/>
  <c r="N58" i="3"/>
  <c r="N68" i="3"/>
  <c r="J68" i="3"/>
  <c r="J143" i="3"/>
  <c r="N143" i="3"/>
  <c r="J108" i="3"/>
  <c r="N108" i="3"/>
  <c r="J57" i="3"/>
  <c r="N57" i="3"/>
  <c r="J64" i="3"/>
  <c r="N64" i="3"/>
  <c r="J39" i="3"/>
  <c r="N39" i="3"/>
  <c r="J59" i="3"/>
  <c r="N59" i="3"/>
  <c r="N140" i="3"/>
  <c r="J140" i="3"/>
  <c r="N101" i="3"/>
  <c r="J101" i="3"/>
  <c r="J163" i="3"/>
  <c r="N163" i="3"/>
  <c r="J20" i="3"/>
  <c r="N20" i="3"/>
  <c r="J82" i="3"/>
  <c r="N82" i="3"/>
  <c r="J135" i="3"/>
  <c r="N135" i="3"/>
  <c r="N149" i="3"/>
  <c r="J149" i="3"/>
  <c r="J138" i="3"/>
  <c r="N138" i="3"/>
  <c r="J92" i="3"/>
  <c r="N92" i="3"/>
  <c r="J99" i="3"/>
  <c r="N99" i="3"/>
  <c r="N173" i="3"/>
  <c r="J173" i="3"/>
  <c r="N156" i="3"/>
  <c r="J156" i="3"/>
  <c r="N109" i="3"/>
  <c r="J109" i="3"/>
  <c r="N158" i="3"/>
  <c r="J158" i="3"/>
  <c r="N160" i="3"/>
  <c r="J160" i="3"/>
  <c r="N97" i="3"/>
  <c r="J97" i="3"/>
  <c r="N33" i="3"/>
  <c r="J33" i="3"/>
  <c r="N185" i="3"/>
  <c r="J185" i="3"/>
  <c r="N136" i="3"/>
  <c r="J136" i="3"/>
  <c r="J75" i="3"/>
  <c r="N75" i="3"/>
  <c r="J172" i="3"/>
  <c r="N172" i="3"/>
  <c r="J122" i="3"/>
  <c r="N122" i="3"/>
  <c r="N60" i="3"/>
  <c r="J60" i="3"/>
  <c r="J151" i="3"/>
  <c r="N151" i="3"/>
  <c r="J76" i="3"/>
  <c r="N76" i="3"/>
  <c r="J43" i="3"/>
  <c r="N43" i="3"/>
  <c r="J144" i="3"/>
  <c r="N144" i="3"/>
  <c r="J83" i="3"/>
  <c r="N83" i="3"/>
  <c r="J48" i="3"/>
  <c r="N48" i="3"/>
  <c r="N25" i="3"/>
  <c r="J25" i="3"/>
  <c r="N154" i="3"/>
  <c r="J154" i="3"/>
  <c r="J96" i="3"/>
  <c r="N96" i="3"/>
  <c r="J119" i="3"/>
  <c r="N119" i="3"/>
  <c r="N41" i="3"/>
  <c r="J41" i="3"/>
  <c r="N45" i="3"/>
  <c r="J45" i="3"/>
  <c r="J106" i="3"/>
  <c r="N106" i="3"/>
  <c r="J131" i="3"/>
  <c r="N131" i="3"/>
  <c r="J80" i="3"/>
  <c r="N80" i="3"/>
  <c r="N81" i="3"/>
  <c r="J81" i="3"/>
  <c r="N166" i="3"/>
  <c r="J166" i="3"/>
  <c r="N189" i="3"/>
  <c r="J189" i="3"/>
  <c r="J126" i="3"/>
  <c r="N126" i="3"/>
  <c r="N49" i="3"/>
  <c r="J49" i="3"/>
  <c r="J164" i="3"/>
  <c r="N164" i="3"/>
  <c r="N178" i="3"/>
  <c r="J178" i="3"/>
  <c r="J115" i="3"/>
  <c r="N115" i="3"/>
  <c r="J188" i="3"/>
  <c r="N188" i="3"/>
  <c r="J17" i="3"/>
  <c r="O17" i="3"/>
  <c r="N177" i="3"/>
  <c r="J177" i="3"/>
  <c r="N141" i="3"/>
  <c r="J141" i="3"/>
  <c r="J102" i="3"/>
  <c r="N102" i="3"/>
  <c r="J176" i="3"/>
  <c r="N176" i="3"/>
  <c r="J110" i="3"/>
  <c r="N110" i="3"/>
  <c r="N186" i="3"/>
  <c r="J186" i="3"/>
  <c r="J34" i="3"/>
  <c r="N34" i="3"/>
  <c r="N54" i="3"/>
  <c r="J54" i="3"/>
  <c r="N36" i="3"/>
  <c r="J36" i="3"/>
  <c r="J26" i="3"/>
  <c r="N26" i="3"/>
  <c r="J47" i="3"/>
  <c r="N47" i="3"/>
  <c r="J165" i="3"/>
  <c r="N165" i="3"/>
  <c r="N148" i="3"/>
  <c r="J148" i="3"/>
  <c r="N18" i="3"/>
  <c r="J18" i="3"/>
  <c r="J27" i="3"/>
  <c r="N27" i="3"/>
  <c r="J104" i="3"/>
  <c r="N104" i="3"/>
  <c r="J195" i="3"/>
  <c r="N195" i="3"/>
  <c r="N116" i="3"/>
  <c r="J116" i="3"/>
  <c r="N100" i="3"/>
  <c r="J100" i="3"/>
  <c r="J88" i="3"/>
  <c r="N88" i="3"/>
  <c r="J192" i="3"/>
  <c r="N192" i="3"/>
  <c r="N183" i="3"/>
  <c r="J183" i="3"/>
  <c r="J134" i="3"/>
  <c r="N134" i="3"/>
  <c r="J70" i="3"/>
  <c r="N70" i="3"/>
  <c r="J161" i="3"/>
  <c r="N161" i="3"/>
  <c r="J111" i="3"/>
  <c r="N111" i="3"/>
  <c r="J30" i="3"/>
  <c r="N30" i="3"/>
  <c r="N133" i="3"/>
  <c r="J133" i="3"/>
  <c r="N69" i="3"/>
  <c r="J69" i="3"/>
  <c r="J142" i="3"/>
  <c r="N142" i="3"/>
  <c r="J78" i="3"/>
  <c r="N78" i="3"/>
  <c r="N46" i="3"/>
  <c r="J46" i="3"/>
  <c r="J16" i="3"/>
  <c r="N16" i="3"/>
  <c r="N152" i="3"/>
  <c r="J152" i="3"/>
  <c r="N89" i="3"/>
  <c r="J89" i="3"/>
  <c r="J114" i="3"/>
  <c r="N114" i="3"/>
  <c r="N24" i="3"/>
  <c r="J24" i="3"/>
  <c r="J130" i="3"/>
  <c r="N130" i="3"/>
  <c r="N179" i="3"/>
  <c r="J179" i="3"/>
  <c r="J19" i="3"/>
  <c r="N19" i="3"/>
  <c r="J67" i="3"/>
  <c r="N67" i="3"/>
  <c r="N145" i="3"/>
  <c r="J145" i="3"/>
  <c r="J31" i="3"/>
  <c r="N31" i="3"/>
  <c r="N37" i="3"/>
  <c r="J37" i="3"/>
  <c r="N191" i="3"/>
  <c r="J191" i="3"/>
  <c r="N137" i="3"/>
  <c r="J137" i="3"/>
  <c r="N73" i="3"/>
  <c r="J73" i="3"/>
  <c r="J98" i="3"/>
  <c r="N98" i="3"/>
  <c r="N132" i="3"/>
  <c r="J132" i="3"/>
  <c r="J157" i="3"/>
  <c r="N157" i="3"/>
  <c r="J155" i="3"/>
  <c r="N155" i="3"/>
  <c r="N182" i="3"/>
  <c r="J182" i="3"/>
  <c r="J150" i="3"/>
  <c r="N150" i="3"/>
  <c r="N93" i="3"/>
  <c r="J93" i="3"/>
  <c r="N77" i="3"/>
  <c r="J77" i="3"/>
  <c r="J95" i="3"/>
  <c r="N95" i="3"/>
  <c r="J62" i="3"/>
  <c r="N62" i="3"/>
  <c r="N113" i="3"/>
  <c r="J113" i="3"/>
  <c r="N28" i="3"/>
  <c r="J28" i="3"/>
  <c r="J169" i="3"/>
  <c r="N169" i="3"/>
  <c r="N128" i="3"/>
  <c r="J128" i="3"/>
  <c r="N153" i="3"/>
  <c r="J153" i="3"/>
  <c r="N121" i="3"/>
  <c r="J121" i="3"/>
  <c r="R196" i="3" l="1"/>
  <c r="M121" i="3"/>
  <c r="P121" i="3"/>
  <c r="M73" i="3"/>
  <c r="P73" i="3"/>
  <c r="M155" i="3"/>
  <c r="P155" i="3"/>
  <c r="M78" i="3"/>
  <c r="P78" i="3"/>
  <c r="M153" i="3"/>
  <c r="P153" i="3"/>
  <c r="M93" i="3"/>
  <c r="P93" i="3"/>
  <c r="M137" i="3"/>
  <c r="P137" i="3"/>
  <c r="M152" i="3"/>
  <c r="P152" i="3"/>
  <c r="M18" i="3"/>
  <c r="P18" i="3"/>
  <c r="M186" i="3"/>
  <c r="P186" i="3"/>
  <c r="M41" i="3"/>
  <c r="P41" i="3"/>
  <c r="M185" i="3"/>
  <c r="P185" i="3"/>
  <c r="M68" i="3"/>
  <c r="P68" i="3"/>
  <c r="M130" i="3"/>
  <c r="P130" i="3"/>
  <c r="M142" i="3"/>
  <c r="P142" i="3"/>
  <c r="M115" i="3"/>
  <c r="P115" i="3"/>
  <c r="M80" i="3"/>
  <c r="P80" i="3"/>
  <c r="M122" i="3"/>
  <c r="P122" i="3"/>
  <c r="M135" i="3"/>
  <c r="P135" i="3"/>
  <c r="M64" i="3"/>
  <c r="P64" i="3"/>
  <c r="M167" i="3"/>
  <c r="P167" i="3"/>
  <c r="M63" i="3"/>
  <c r="P63" i="3"/>
  <c r="M171" i="3"/>
  <c r="P171" i="3"/>
  <c r="M23" i="3"/>
  <c r="P23" i="3"/>
  <c r="M175" i="3"/>
  <c r="P175" i="3"/>
  <c r="M124" i="3"/>
  <c r="P124" i="3"/>
  <c r="N196" i="3"/>
  <c r="M69" i="3"/>
  <c r="P69" i="3"/>
  <c r="M148" i="3"/>
  <c r="P148" i="3"/>
  <c r="M36" i="3"/>
  <c r="P36" i="3"/>
  <c r="M177" i="3"/>
  <c r="P177" i="3"/>
  <c r="M178" i="3"/>
  <c r="P178" i="3"/>
  <c r="M189" i="3"/>
  <c r="P189" i="3"/>
  <c r="M33" i="3"/>
  <c r="P33" i="3"/>
  <c r="M109" i="3"/>
  <c r="P109" i="3"/>
  <c r="M140" i="3"/>
  <c r="P140" i="3"/>
  <c r="M194" i="3"/>
  <c r="P194" i="3"/>
  <c r="M21" i="3"/>
  <c r="P21" i="3"/>
  <c r="M170" i="3"/>
  <c r="P170" i="3"/>
  <c r="M190" i="3"/>
  <c r="P190" i="3"/>
  <c r="M84" i="3"/>
  <c r="P84" i="3"/>
  <c r="M162" i="3"/>
  <c r="P162" i="3"/>
  <c r="O196" i="3"/>
  <c r="Q196" i="3"/>
  <c r="M179" i="3"/>
  <c r="P179" i="3"/>
  <c r="M47" i="3"/>
  <c r="P47" i="3"/>
  <c r="M113" i="3"/>
  <c r="P113" i="3"/>
  <c r="M183" i="3"/>
  <c r="P183" i="3"/>
  <c r="M141" i="3"/>
  <c r="P141" i="3"/>
  <c r="M25" i="3"/>
  <c r="P25" i="3"/>
  <c r="M61" i="3"/>
  <c r="P61" i="3"/>
  <c r="M157" i="3"/>
  <c r="P157" i="3"/>
  <c r="M111" i="3"/>
  <c r="P111" i="3"/>
  <c r="M26" i="3"/>
  <c r="P26" i="3"/>
  <c r="M126" i="3"/>
  <c r="P126" i="3"/>
  <c r="M43" i="3"/>
  <c r="P43" i="3"/>
  <c r="M99" i="3"/>
  <c r="P99" i="3"/>
  <c r="M146" i="3"/>
  <c r="P146" i="3"/>
  <c r="M139" i="3"/>
  <c r="P139" i="3"/>
  <c r="M184" i="3"/>
  <c r="P184" i="3"/>
  <c r="M118" i="3"/>
  <c r="P118" i="3"/>
  <c r="M128" i="3"/>
  <c r="P128" i="3"/>
  <c r="M132" i="3"/>
  <c r="P132" i="3"/>
  <c r="M191" i="3"/>
  <c r="P191" i="3"/>
  <c r="M24" i="3"/>
  <c r="P24" i="3"/>
  <c r="M62" i="3"/>
  <c r="P62" i="3"/>
  <c r="M150" i="3"/>
  <c r="P150" i="3"/>
  <c r="M67" i="3"/>
  <c r="P67" i="3"/>
  <c r="M16" i="3"/>
  <c r="J196" i="3"/>
  <c r="P16" i="3"/>
  <c r="M161" i="3"/>
  <c r="P161" i="3"/>
  <c r="M192" i="3"/>
  <c r="P192" i="3"/>
  <c r="M195" i="3"/>
  <c r="P195" i="3"/>
  <c r="M110" i="3"/>
  <c r="P110" i="3"/>
  <c r="M131" i="3"/>
  <c r="P131" i="3"/>
  <c r="M119" i="3"/>
  <c r="P119" i="3"/>
  <c r="M48" i="3"/>
  <c r="P48" i="3"/>
  <c r="M76" i="3"/>
  <c r="P76" i="3"/>
  <c r="M172" i="3"/>
  <c r="P172" i="3"/>
  <c r="M92" i="3"/>
  <c r="P92" i="3"/>
  <c r="M82" i="3"/>
  <c r="P82" i="3"/>
  <c r="M57" i="3"/>
  <c r="P57" i="3"/>
  <c r="M58" i="3"/>
  <c r="P58" i="3"/>
  <c r="M66" i="3"/>
  <c r="P66" i="3"/>
  <c r="M38" i="3"/>
  <c r="P38" i="3"/>
  <c r="M51" i="3"/>
  <c r="P51" i="3"/>
  <c r="M127" i="3"/>
  <c r="P127" i="3"/>
  <c r="M71" i="3"/>
  <c r="P71" i="3"/>
  <c r="M74" i="3"/>
  <c r="P74" i="3"/>
  <c r="M55" i="3"/>
  <c r="P55" i="3"/>
  <c r="M35" i="3"/>
  <c r="P35" i="3"/>
  <c r="M123" i="3"/>
  <c r="P123" i="3"/>
  <c r="M182" i="3"/>
  <c r="P182" i="3"/>
  <c r="M37" i="3"/>
  <c r="P37" i="3"/>
  <c r="M46" i="3"/>
  <c r="P46" i="3"/>
  <c r="M133" i="3"/>
  <c r="P133" i="3"/>
  <c r="M54" i="3"/>
  <c r="P54" i="3"/>
  <c r="M166" i="3"/>
  <c r="P166" i="3"/>
  <c r="M156" i="3"/>
  <c r="P156" i="3"/>
  <c r="M50" i="3"/>
  <c r="P50" i="3"/>
  <c r="M65" i="3"/>
  <c r="P65" i="3"/>
  <c r="M32" i="3"/>
  <c r="P32" i="3"/>
  <c r="M97" i="3"/>
  <c r="P97" i="3"/>
  <c r="M42" i="3"/>
  <c r="P42" i="3"/>
  <c r="M22" i="3"/>
  <c r="P22" i="3"/>
  <c r="M85" i="3"/>
  <c r="P85" i="3"/>
  <c r="M174" i="3"/>
  <c r="P174" i="3"/>
  <c r="M125" i="3"/>
  <c r="P125" i="3"/>
  <c r="M169" i="3"/>
  <c r="P169" i="3"/>
  <c r="M95" i="3"/>
  <c r="P95" i="3"/>
  <c r="M98" i="3"/>
  <c r="P98" i="3"/>
  <c r="M19" i="3"/>
  <c r="P19" i="3"/>
  <c r="M114" i="3"/>
  <c r="P114" i="3"/>
  <c r="M70" i="3"/>
  <c r="P70" i="3"/>
  <c r="M88" i="3"/>
  <c r="P88" i="3"/>
  <c r="M104" i="3"/>
  <c r="P104" i="3"/>
  <c r="M165" i="3"/>
  <c r="P165" i="3"/>
  <c r="M176" i="3"/>
  <c r="P176" i="3"/>
  <c r="M17" i="3"/>
  <c r="P17" i="3"/>
  <c r="M164" i="3"/>
  <c r="P164" i="3"/>
  <c r="M106" i="3"/>
  <c r="P106" i="3"/>
  <c r="M96" i="3"/>
  <c r="P96" i="3"/>
  <c r="M83" i="3"/>
  <c r="P83" i="3"/>
  <c r="M151" i="3"/>
  <c r="P151" i="3"/>
  <c r="M75" i="3"/>
  <c r="P75" i="3"/>
  <c r="M138" i="3"/>
  <c r="P138" i="3"/>
  <c r="M20" i="3"/>
  <c r="P20" i="3"/>
  <c r="M59" i="3"/>
  <c r="P59" i="3"/>
  <c r="M108" i="3"/>
  <c r="P108" i="3"/>
  <c r="M40" i="3"/>
  <c r="P40" i="3"/>
  <c r="M112" i="3"/>
  <c r="P112" i="3"/>
  <c r="M91" i="3"/>
  <c r="P91" i="3"/>
  <c r="M187" i="3"/>
  <c r="P187" i="3"/>
  <c r="M90" i="3"/>
  <c r="P90" i="3"/>
  <c r="M180" i="3"/>
  <c r="P180" i="3"/>
  <c r="M103" i="3"/>
  <c r="P103" i="3"/>
  <c r="M72" i="3"/>
  <c r="P72" i="3"/>
  <c r="M77" i="3"/>
  <c r="P77" i="3"/>
  <c r="M89" i="3"/>
  <c r="P89" i="3"/>
  <c r="M100" i="3"/>
  <c r="P100" i="3"/>
  <c r="M49" i="3"/>
  <c r="P49" i="3"/>
  <c r="M81" i="3"/>
  <c r="P81" i="3"/>
  <c r="M45" i="3"/>
  <c r="P45" i="3"/>
  <c r="M154" i="3"/>
  <c r="P154" i="3"/>
  <c r="M60" i="3"/>
  <c r="P60" i="3"/>
  <c r="M136" i="3"/>
  <c r="P136" i="3"/>
  <c r="M160" i="3"/>
  <c r="P160" i="3"/>
  <c r="M173" i="3"/>
  <c r="P173" i="3"/>
  <c r="M149" i="3"/>
  <c r="P149" i="3"/>
  <c r="M56" i="3"/>
  <c r="P56" i="3"/>
  <c r="M105" i="3"/>
  <c r="P105" i="3"/>
  <c r="M129" i="3"/>
  <c r="P129" i="3"/>
  <c r="M52" i="3"/>
  <c r="P52" i="3"/>
  <c r="M117" i="3"/>
  <c r="P117" i="3"/>
  <c r="M28" i="3"/>
  <c r="P28" i="3"/>
  <c r="M31" i="3"/>
  <c r="P31" i="3"/>
  <c r="M30" i="3"/>
  <c r="P30" i="3"/>
  <c r="M27" i="3"/>
  <c r="P27" i="3"/>
  <c r="M34" i="3"/>
  <c r="P34" i="3"/>
  <c r="M102" i="3"/>
  <c r="P102" i="3"/>
  <c r="M188" i="3"/>
  <c r="P188" i="3"/>
  <c r="M144" i="3"/>
  <c r="P144" i="3"/>
  <c r="M163" i="3"/>
  <c r="P163" i="3"/>
  <c r="M39" i="3"/>
  <c r="P39" i="3"/>
  <c r="M143" i="3"/>
  <c r="P143" i="3"/>
  <c r="M147" i="3"/>
  <c r="P147" i="3"/>
  <c r="M94" i="3"/>
  <c r="P94" i="3"/>
  <c r="M159" i="3"/>
  <c r="P159" i="3"/>
  <c r="M86" i="3"/>
  <c r="P86" i="3"/>
  <c r="M168" i="3"/>
  <c r="P168" i="3"/>
  <c r="M120" i="3"/>
  <c r="P120" i="3"/>
  <c r="M79" i="3"/>
  <c r="P79" i="3"/>
  <c r="M87" i="3"/>
  <c r="P87" i="3"/>
  <c r="M107" i="3"/>
  <c r="P107" i="3"/>
  <c r="M44" i="3"/>
  <c r="P44" i="3"/>
  <c r="M134" i="3"/>
  <c r="P134" i="3"/>
  <c r="M145" i="3"/>
  <c r="P145" i="3"/>
  <c r="M116" i="3"/>
  <c r="P116" i="3"/>
  <c r="M158" i="3"/>
  <c r="P158" i="3"/>
  <c r="M101" i="3"/>
  <c r="P101" i="3"/>
  <c r="M193" i="3"/>
  <c r="P193" i="3"/>
  <c r="M181" i="3"/>
  <c r="P181" i="3"/>
  <c r="M53" i="3"/>
  <c r="P53" i="3"/>
  <c r="M29" i="3"/>
  <c r="P29" i="3"/>
  <c r="M196" i="3" l="1"/>
  <c r="P196" i="3"/>
</calcChain>
</file>

<file path=xl/sharedStrings.xml><?xml version="1.0" encoding="utf-8"?>
<sst xmlns="http://schemas.openxmlformats.org/spreadsheetml/2006/main" count="583" uniqueCount="234">
  <si>
    <t>název MAS</t>
  </si>
  <si>
    <t>MRR</t>
  </si>
  <si>
    <t>PR</t>
  </si>
  <si>
    <t>CZV MRR</t>
  </si>
  <si>
    <t>CZV PR</t>
  </si>
  <si>
    <t>CZV</t>
  </si>
  <si>
    <t>Obcí MRR</t>
  </si>
  <si>
    <t>Obcí PR</t>
  </si>
  <si>
    <t>SR</t>
  </si>
  <si>
    <t>žadatel</t>
  </si>
  <si>
    <t>Kč / 1 EUR</t>
  </si>
  <si>
    <t>EU - EUR</t>
  </si>
  <si>
    <t>EU - Kč</t>
  </si>
  <si>
    <t>alokace IROP 5.1</t>
  </si>
  <si>
    <t>počet obyv.</t>
  </si>
  <si>
    <t>počet obcí</t>
  </si>
  <si>
    <t>území všech MAS</t>
  </si>
  <si>
    <t>váha ukazatelů</t>
  </si>
  <si>
    <t>CZV CELKEM</t>
  </si>
  <si>
    <t>návrh Výboru NS MAS z 10.5.2022</t>
  </si>
  <si>
    <t>MRR = Karlovarský, Ústecký, Liberecký, Královehradecký, Pardubický, Olomoucký, Moravskoslezský a Zlínský kraj.</t>
  </si>
  <si>
    <r>
      <t>Rozloha MRR
(km</t>
    </r>
    <r>
      <rPr>
        <b/>
        <vertAlign val="superscript"/>
        <sz val="10"/>
        <color theme="1"/>
        <rFont val="Calibri"/>
        <family val="2"/>
        <charset val="238"/>
        <scheme val="minor"/>
      </rPr>
      <t>2</t>
    </r>
    <r>
      <rPr>
        <b/>
        <sz val="10"/>
        <color theme="1"/>
        <rFont val="Calibri"/>
        <family val="2"/>
        <charset val="238"/>
        <scheme val="minor"/>
      </rPr>
      <t>)</t>
    </r>
  </si>
  <si>
    <t>Obyv MRR
(31.12.2019)</t>
  </si>
  <si>
    <t>Obyv PR
(31.12.2019)</t>
  </si>
  <si>
    <t>kurz IROP</t>
  </si>
  <si>
    <t>PR = Plzeňský, Jihočeský, Středočeský a Jihomoravský kraj a Kraj Vysočina.</t>
  </si>
  <si>
    <r>
      <t>Rozloha PR
(km</t>
    </r>
    <r>
      <rPr>
        <b/>
        <vertAlign val="superscript"/>
        <sz val="10"/>
        <color theme="1"/>
        <rFont val="Calibri"/>
        <family val="2"/>
        <charset val="238"/>
        <scheme val="minor"/>
      </rPr>
      <t>2</t>
    </r>
    <r>
      <rPr>
        <b/>
        <sz val="10"/>
        <color theme="1"/>
        <rFont val="Calibri"/>
        <family val="2"/>
        <charset val="238"/>
        <scheme val="minor"/>
      </rPr>
      <t>)</t>
    </r>
  </si>
  <si>
    <t>kraj</t>
  </si>
  <si>
    <t>70% CZV</t>
  </si>
  <si>
    <t>70% CZV MRR</t>
  </si>
  <si>
    <t>70% CZV PR</t>
  </si>
  <si>
    <t>kategorie regionu</t>
  </si>
  <si>
    <t>MRR+PR</t>
  </si>
  <si>
    <t>Středočeský</t>
  </si>
  <si>
    <t>Olomoucký</t>
  </si>
  <si>
    <t>Plzeňský</t>
  </si>
  <si>
    <t>Vysočina</t>
  </si>
  <si>
    <t>Královéhradecký</t>
  </si>
  <si>
    <t>Zlínský</t>
  </si>
  <si>
    <t>Jihomoravský</t>
  </si>
  <si>
    <t>Liberecký</t>
  </si>
  <si>
    <t>Karlovarský</t>
  </si>
  <si>
    <t>JIhomoravský</t>
  </si>
  <si>
    <t>Pardubický</t>
  </si>
  <si>
    <t>Jihočeský</t>
  </si>
  <si>
    <t>Ústecký</t>
  </si>
  <si>
    <t>Moravskoslezský</t>
  </si>
  <si>
    <t>Brdy - Vltava o.p.s.</t>
  </si>
  <si>
    <t>Bystřička, o.p.s.</t>
  </si>
  <si>
    <t>Dolní Pojizeří z.ú.</t>
  </si>
  <si>
    <t>Ekoregion Úhlava, z.s.</t>
  </si>
  <si>
    <t>Havlíčkův kraj, o.p.s.</t>
  </si>
  <si>
    <t>Hradecký venkov o.p.s.</t>
  </si>
  <si>
    <t>Jižní Haná o. p. s.</t>
  </si>
  <si>
    <t>Královská stezka o.p.s.</t>
  </si>
  <si>
    <t>Kyjovské Slovácko v pohybu, z. s.</t>
  </si>
  <si>
    <t>LAG Podralsko z. s.</t>
  </si>
  <si>
    <t>Lípa pro venkov z.s.</t>
  </si>
  <si>
    <t>Luhačovské Zálesí, o.p.s.</t>
  </si>
  <si>
    <t>MAS - Partnerství Moštěnka, o.p.s.</t>
  </si>
  <si>
    <t>MAS - Střední Polabí, z. s.</t>
  </si>
  <si>
    <t>MAS "Přiďte pobejt!" z. s.</t>
  </si>
  <si>
    <t>MAS 21, o.p.s.</t>
  </si>
  <si>
    <t>MAS Achát z.s.</t>
  </si>
  <si>
    <t>MAS Aktivios, z.s.</t>
  </si>
  <si>
    <t>MAS Blaník, z. s.</t>
  </si>
  <si>
    <t>MAS Bobrava, z.s.</t>
  </si>
  <si>
    <t>MAS Bohdanečsko, z. s.</t>
  </si>
  <si>
    <t>MAS Bojkovska, z.s.</t>
  </si>
  <si>
    <t>MAS Boleslavsko z.ú.</t>
  </si>
  <si>
    <t>MAS Brána do Českého ráje, z.s.</t>
  </si>
  <si>
    <t>MAS BRÁNA PÍSECKA z.s.</t>
  </si>
  <si>
    <t>MAS Brdy, z.ú.</t>
  </si>
  <si>
    <t>MAS Broumovsko+, z. s.</t>
  </si>
  <si>
    <t>MAS Buchlov, z.s.</t>
  </si>
  <si>
    <t>MAS CÍNOVECKO o. p. s.</t>
  </si>
  <si>
    <t>MAS Česká Kanada o.p.s.</t>
  </si>
  <si>
    <t>MAS České středohoří, z.s.</t>
  </si>
  <si>
    <t>MAS Českomoravské pomezí o.p.s.</t>
  </si>
  <si>
    <t>MAS Český les, z. s.</t>
  </si>
  <si>
    <t>MAS Český sever, z.s.</t>
  </si>
  <si>
    <t>MAS Český Západ, z.s.</t>
  </si>
  <si>
    <t>MAS Dolnobřežansko o.p.s.</t>
  </si>
  <si>
    <t>MAS Frýdlantsko - Beskydy z.s.</t>
  </si>
  <si>
    <t>MAS Frýdlantsko, z.s.</t>
  </si>
  <si>
    <t>MAS Hanácké Království, z.s.</t>
  </si>
  <si>
    <t>MAS Hanácký venkov, z. s.</t>
  </si>
  <si>
    <t>MAS Holicko, o.p.s.</t>
  </si>
  <si>
    <t>MAS Horňácko a Ostrožsko z.s.</t>
  </si>
  <si>
    <t>MAS Horní Pomoraví o.p.s.</t>
  </si>
  <si>
    <t>MAS Hornolidečska, z.s.</t>
  </si>
  <si>
    <t>MAS Hranicko z. s.</t>
  </si>
  <si>
    <t>MAS Hrubý Jeseník, z.s.</t>
  </si>
  <si>
    <t>MAS Hrušovansko, z. s.</t>
  </si>
  <si>
    <t>MAS Hustopečsko, z. s.</t>
  </si>
  <si>
    <t>MAS Chrudimsko, z.s.</t>
  </si>
  <si>
    <t>MAS Jablunkovsko, z. s.</t>
  </si>
  <si>
    <t>MAS Jihozápad o.p.s.</t>
  </si>
  <si>
    <t>MAS Karlštejnsko, z.ú.</t>
  </si>
  <si>
    <t>MAS Kraj živých vod, z.s.</t>
  </si>
  <si>
    <t>MAS Krajina srdce, z.s.</t>
  </si>
  <si>
    <t>MAS Královédvorsko, z. s.</t>
  </si>
  <si>
    <t>MAS Krušné hory, o.p.s.</t>
  </si>
  <si>
    <t>MAS Labské skály, z.s.</t>
  </si>
  <si>
    <t>MAS Lašsko, z. s.</t>
  </si>
  <si>
    <t>MAS LEADER - Loucko, z. s.</t>
  </si>
  <si>
    <t>MAS Lednicko-valtický areál, z.s.</t>
  </si>
  <si>
    <t>MAS Litomyšlsko o.p.s.</t>
  </si>
  <si>
    <t>MAS Lužnice, z.s.</t>
  </si>
  <si>
    <t>MAS Mezi Hrady, z.s.</t>
  </si>
  <si>
    <t>MAS Mikulovsko o.p.s.</t>
  </si>
  <si>
    <t>MAS Mohelnicko, z.s.</t>
  </si>
  <si>
    <t>MAS MORAVSKÁ BRÁNA, z.s.</t>
  </si>
  <si>
    <t>MAS Moravská cesta, z. s.</t>
  </si>
  <si>
    <t>MAS Moravskotřebovsko a Jevíčsko o.p.s.</t>
  </si>
  <si>
    <t>MAS Moravský kras z.s.</t>
  </si>
  <si>
    <t>MAS Nad Prahou o.p.s.</t>
  </si>
  <si>
    <t>MAS Naděje o.p.s.</t>
  </si>
  <si>
    <t>MAS ORLICKO, z.s.</t>
  </si>
  <si>
    <t>MAS Partnerství venkova, z. s.</t>
  </si>
  <si>
    <t>MAS Ploština, z. s.</t>
  </si>
  <si>
    <t>MAS Pobeskydí, z. s.</t>
  </si>
  <si>
    <t>MAS PODBRDSKO, z.s.</t>
  </si>
  <si>
    <t>MAS Podchlumí, z. s.</t>
  </si>
  <si>
    <t>MAS Podlipansko, o.p.s.</t>
  </si>
  <si>
    <t>MAS POLIČSKO z.s.</t>
  </si>
  <si>
    <t>MAS Radbuza, z.s.</t>
  </si>
  <si>
    <t>MAS Region Kunětické hory, z.s.</t>
  </si>
  <si>
    <t>MAS Regionu Poodří, z.s.</t>
  </si>
  <si>
    <t>MAS Rokytná, o.p.s.</t>
  </si>
  <si>
    <t>MAS Rozkvět, z.s.</t>
  </si>
  <si>
    <t>MAS rozvoj Kladenska a Prahy-západ, z.s.</t>
  </si>
  <si>
    <t>MAS Říčansko o.p.s.</t>
  </si>
  <si>
    <t>MAS Sdružení Růže z.s.</t>
  </si>
  <si>
    <t>MAS Sdružení Západní Krušnohoří, z.s.</t>
  </si>
  <si>
    <t>MAS Sedlčansko, o.p.s.</t>
  </si>
  <si>
    <t>MAS Skutečsko, Košumbersko a Chrastecko, z.s.</t>
  </si>
  <si>
    <t>MAS Slavkovské bojiště, z.s.</t>
  </si>
  <si>
    <t>MAS Slezská brána, z. s.</t>
  </si>
  <si>
    <t>MAS Sokolovsko o.p.s.</t>
  </si>
  <si>
    <t>MAS Staroměstsko, z.s.</t>
  </si>
  <si>
    <t>MAS Strakonicko, z.s.</t>
  </si>
  <si>
    <t>MAS Strážnicko, z.s.</t>
  </si>
  <si>
    <t>MAS Střední Vsetínsko, z. s.</t>
  </si>
  <si>
    <t>MAS SVATOVÁCLAVSKO, z.s.</t>
  </si>
  <si>
    <t>MAS Světovina o.p.s.</t>
  </si>
  <si>
    <t>MAS Šternbersko o.p.s.</t>
  </si>
  <si>
    <t>MAS Šumavsko, z.s.</t>
  </si>
  <si>
    <t>MAS Šumperský venkov, z. s.</t>
  </si>
  <si>
    <t>MAS Uničovsko, o.p.s.</t>
  </si>
  <si>
    <t>MAS Vincenze Priessnitze pro Jesenicko, o.p.s.</t>
  </si>
  <si>
    <t>MAS Vizovicko a Slušovicko, o.p.s.</t>
  </si>
  <si>
    <t>MAS Vladař o.p.s.</t>
  </si>
  <si>
    <t>MAS VLTAVA, z.s.</t>
  </si>
  <si>
    <t>MAS Vodňanská ryba, z.s.</t>
  </si>
  <si>
    <t>MAS Vyhlídky,z.s.</t>
  </si>
  <si>
    <t>MAS Východní Slovácko, z.s.</t>
  </si>
  <si>
    <t>MAS Vyškovsko, z.s.</t>
  </si>
  <si>
    <t>MAS Zlatá cesta, o.p.s.</t>
  </si>
  <si>
    <t>MAS Znojemské vinařství, z.s.</t>
  </si>
  <si>
    <t>MAS Zubří země, o.p.s.</t>
  </si>
  <si>
    <t>MAS Železnohorský region, z.s.</t>
  </si>
  <si>
    <t>Místní akční skupina Blanský les - Netolicko o.p.s.</t>
  </si>
  <si>
    <t>Místní akční skupina Blatensko, o.p.s.</t>
  </si>
  <si>
    <t>Místní akční skupina Bohumínsko, z.s.</t>
  </si>
  <si>
    <t>Místní akční skupina Boskovicko PLUS, z. s.</t>
  </si>
  <si>
    <t>Místní akční skupina Brána Brněnska, z.s.</t>
  </si>
  <si>
    <t>Místní akční skupina Brána Vysočiny, z.s.</t>
  </si>
  <si>
    <t>Místní akční skupina Dolní Poolšaví, z.s.</t>
  </si>
  <si>
    <t>Místní akční skupina Hlinecko, z. s.</t>
  </si>
  <si>
    <t>Místní akční skupina Hlubocko - Lišovsko o.p.s.</t>
  </si>
  <si>
    <t>Místní akční skupina Hlučínsko z.s.</t>
  </si>
  <si>
    <t>Místní akční skupina Hříběcí hory, z.s.</t>
  </si>
  <si>
    <t>Místní akční skupina Jemnicko, o.p.s.</t>
  </si>
  <si>
    <t>Místní akční skupina Jižní Slovácko, z. s.</t>
  </si>
  <si>
    <t>Místní akční skupina Království - Jestřebí hory, o.p.s.</t>
  </si>
  <si>
    <t>Místní akční skupina Krkonoše, z. s.</t>
  </si>
  <si>
    <t>Místní akční skupina Lanškrounsko, z.s.</t>
  </si>
  <si>
    <t>Místní akční skupina Mezi Úpou a Metují, z. s.</t>
  </si>
  <si>
    <t>Místní akční skupina Mezilesí, z.s.</t>
  </si>
  <si>
    <t>Místní akční skupina Mikroregionu Telčsko, z. s.</t>
  </si>
  <si>
    <t>Místní akční skupina Opavsko z.s.</t>
  </si>
  <si>
    <t>Místní akční skupina Podbrněnsko, spolek</t>
  </si>
  <si>
    <t>Místní akční skupina Podhostýnska, z. s.</t>
  </si>
  <si>
    <t>Místní akční skupina Podještědí, z.s.</t>
  </si>
  <si>
    <t>Místní akční skupina Podřipsko, z.s.</t>
  </si>
  <si>
    <t>Místní akční skupina POHODA venkova, z.s.</t>
  </si>
  <si>
    <t>Místní akční skupina Pomalší o.p.s.</t>
  </si>
  <si>
    <t>Místní akční skupina POŠUMAVÍ, zapsaný spolek</t>
  </si>
  <si>
    <t>Místní akční skupina Rožnovsko, z.s.</t>
  </si>
  <si>
    <t>Místní akční skupina Severní Chřiby a Pomoraví, z.s.</t>
  </si>
  <si>
    <t>Místní akční skupina Stolové hory, z. s.</t>
  </si>
  <si>
    <t>Místní akční skupina Střední Povltaví z. s.</t>
  </si>
  <si>
    <t>Místní akční skupina svatého Jana z Nepomuku, z.s.</t>
  </si>
  <si>
    <t>Místní akční skupina SVATOJIŘSKÝ LES, z.s.</t>
  </si>
  <si>
    <t>Místní akční skupina Svitava z. s.</t>
  </si>
  <si>
    <t>Místní akční skupina Šipka, z. s.</t>
  </si>
  <si>
    <t>Místní akční skupina Třeboňsko o.p.s.</t>
  </si>
  <si>
    <t>Místní akční skupina Třešťsko, o.p.s.</t>
  </si>
  <si>
    <t>Místní akční skupina Valašsko - Horní Vsacko, z.s.</t>
  </si>
  <si>
    <t>Místní akční skupina Zálabí, z. s.</t>
  </si>
  <si>
    <t>MOST Vysočiny, o.p.s.</t>
  </si>
  <si>
    <t>NAD ORLICÍ, o.p.s.</t>
  </si>
  <si>
    <t>Obecně prospěšná společnost pro Český ráj</t>
  </si>
  <si>
    <t>OSLAVKA o.p.s.</t>
  </si>
  <si>
    <t>Otevřené zahrady Jičínska z. s.</t>
  </si>
  <si>
    <t>Podhorácko, o.p.s.</t>
  </si>
  <si>
    <t>Podhůří Železných hor o.p.s.</t>
  </si>
  <si>
    <t>Posázaví o.p.s.</t>
  </si>
  <si>
    <t>Prostějov venkov o.p.s.</t>
  </si>
  <si>
    <t>Přemyslovské střední Čechy o.p.s.</t>
  </si>
  <si>
    <t>Rakovnicko o. p. s.</t>
  </si>
  <si>
    <t>Region HANÁ, z. s.</t>
  </si>
  <si>
    <t>Region Pošembeří o.p.s.</t>
  </si>
  <si>
    <t>Rozvoj Krnovska o.p.s.</t>
  </si>
  <si>
    <t>Rozvoj Tanvaldska z.s.</t>
  </si>
  <si>
    <t>RÝMAŘOVSKO, o.p.s.</t>
  </si>
  <si>
    <t>Sdružení SPLAV, z.s.</t>
  </si>
  <si>
    <t>SERVISO, o. p. s.</t>
  </si>
  <si>
    <t>Společná CIDLINA, z.s.</t>
  </si>
  <si>
    <t>Společnost pro rozvoj Humpolecka, z.s.</t>
  </si>
  <si>
    <t>Střední Haná, o.p.s.</t>
  </si>
  <si>
    <t>Via rustica z.s.</t>
  </si>
  <si>
    <t>Živé pomezí Krumlovsko-Jevišovicko, z.s.</t>
  </si>
  <si>
    <t>MAS Voticko z.s.</t>
  </si>
  <si>
    <t>MAS Hřebeny, z. s.</t>
  </si>
  <si>
    <t>MAS Kralupsko, z.s.</t>
  </si>
  <si>
    <t>30% CZV</t>
  </si>
  <si>
    <t>30% CZV MRR</t>
  </si>
  <si>
    <t>30% CZV PR</t>
  </si>
  <si>
    <t>CELKEM</t>
  </si>
  <si>
    <r>
      <t>počet km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</si>
  <si>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 xml:space="preserve">Vzorec pro rozdělení alokace IROP 5.1 CLLD na MAS </t>
    </r>
    <r>
      <rPr>
        <b/>
        <sz val="10"/>
        <color theme="4"/>
        <rFont val="Calibri"/>
        <family val="2"/>
        <charset val="238"/>
        <scheme val="minor"/>
      </rPr>
      <t>- návrh Výboru NS MAS ČR 10.5.2022 - rozpočítáno na jednotlivé MAS</t>
    </r>
  </si>
  <si>
    <t xml:space="preserve">Příloha č. 3 - Rozdělení alokace mezi jednotlivé SCLLD, resp. MAS, pro programový rámec IROP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</si>
</sst>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3" formatCode="_-* #,##0.00_-;\-* #,##0.00_-;_-* &quot;-&quot;??_-;_-@_-"/>
    <numFmt numFmtId="164" formatCode="0.0%"/>
    <numFmt numFmtId="165" formatCode="_-* #,##0\ _K_č_-;\-* #,##0\ _K_č_-;_-* &quot;-&quot;??\ _K_č_-;_-@_-"/>
    <numFmt numFmtId="166" formatCode="#,##0.00_ ;\-#,##0.00\ "/>
    <numFmt numFmtId="167" formatCode="_-* #,##0\ [$€-1]_-;\-* #,##0\ [$€-1]_-;_-* &quot;-&quot;??\ [$€-1]_-;_-@_-"/>
    <numFmt numFmtId="168" formatCode="_-* #,##0.00\ [$Kč-405]_-;\-* #,##0.00\ [$Kč-405]_-;_-* &quot;-&quot;??\ [$Kč-405]_-;_-@_-"/>
    <numFmt numFmtId="169" formatCode="_-* #,##0\ [$Kč-405]_-;\-* #,##0\ [$Kč-405]_-;_-* &quot;-&quot;??\ [$Kč-405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6" borderId="0" xfId="0" applyFont="1" applyFill="1"/>
    <xf numFmtId="0" fontId="2" fillId="3" borderId="0" xfId="0" applyFont="1" applyFill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0" fontId="3" fillId="7" borderId="19" xfId="0" applyFont="1" applyFill="1" applyBorder="1" applyAlignment="1">
      <alignment wrapText="1"/>
    </xf>
    <xf numFmtId="3" fontId="3" fillId="7" borderId="20" xfId="0" applyNumberFormat="1" applyFont="1" applyFill="1" applyBorder="1"/>
    <xf numFmtId="3" fontId="3" fillId="7" borderId="21" xfId="0" applyNumberFormat="1" applyFont="1" applyFill="1" applyBorder="1"/>
    <xf numFmtId="6" fontId="2" fillId="8" borderId="3" xfId="0" applyNumberFormat="1" applyFont="1" applyFill="1" applyBorder="1"/>
    <xf numFmtId="6" fontId="2" fillId="9" borderId="2" xfId="0" applyNumberFormat="1" applyFont="1" applyFill="1" applyBorder="1"/>
    <xf numFmtId="6" fontId="2" fillId="7" borderId="13" xfId="0" applyNumberFormat="1" applyFont="1" applyFill="1" applyBorder="1"/>
    <xf numFmtId="6" fontId="2" fillId="9" borderId="1" xfId="0" applyNumberFormat="1" applyFont="1" applyFill="1" applyBorder="1"/>
    <xf numFmtId="6" fontId="2" fillId="8" borderId="17" xfId="0" applyNumberFormat="1" applyFont="1" applyFill="1" applyBorder="1"/>
    <xf numFmtId="6" fontId="2" fillId="9" borderId="16" xfId="0" applyNumberFormat="1" applyFont="1" applyFill="1" applyBorder="1"/>
    <xf numFmtId="6" fontId="2" fillId="7" borderId="18" xfId="0" applyNumberFormat="1" applyFont="1" applyFill="1" applyBorder="1"/>
    <xf numFmtId="6" fontId="2" fillId="9" borderId="4" xfId="0" applyNumberFormat="1" applyFont="1" applyFill="1" applyBorder="1"/>
    <xf numFmtId="0" fontId="2" fillId="0" borderId="0" xfId="0" applyFont="1"/>
    <xf numFmtId="3" fontId="2" fillId="0" borderId="2" xfId="0" applyNumberFormat="1" applyFont="1" applyBorder="1" applyAlignment="1">
      <alignment horizontal="right" wrapText="1"/>
    </xf>
    <xf numFmtId="3" fontId="2" fillId="0" borderId="16" xfId="0" applyNumberFormat="1" applyFont="1" applyBorder="1" applyAlignment="1">
      <alignment horizontal="right" wrapText="1"/>
    </xf>
    <xf numFmtId="3" fontId="3" fillId="7" borderId="22" xfId="0" applyNumberFormat="1" applyFont="1" applyFill="1" applyBorder="1"/>
    <xf numFmtId="3" fontId="3" fillId="7" borderId="23" xfId="0" applyNumberFormat="1" applyFont="1" applyFill="1" applyBorder="1"/>
    <xf numFmtId="6" fontId="3" fillId="7" borderId="13" xfId="0" applyNumberFormat="1" applyFont="1" applyFill="1" applyBorder="1"/>
    <xf numFmtId="6" fontId="3" fillId="7" borderId="18" xfId="0" applyNumberFormat="1" applyFont="1" applyFill="1" applyBorder="1"/>
    <xf numFmtId="3" fontId="3" fillId="7" borderId="15" xfId="0" applyNumberFormat="1" applyFont="1" applyFill="1" applyBorder="1"/>
    <xf numFmtId="0" fontId="2" fillId="0" borderId="0" xfId="0" applyFont="1" applyBorder="1"/>
    <xf numFmtId="0" fontId="2" fillId="0" borderId="0" xfId="0" applyFont="1" applyFill="1"/>
    <xf numFmtId="0" fontId="3" fillId="0" borderId="1" xfId="0" applyFont="1" applyFill="1" applyBorder="1"/>
    <xf numFmtId="166" fontId="3" fillId="0" borderId="1" xfId="2" applyNumberFormat="1" applyFont="1" applyFill="1" applyBorder="1"/>
    <xf numFmtId="165" fontId="3" fillId="0" borderId="1" xfId="2" applyNumberFormat="1" applyFont="1" applyFill="1" applyBorder="1"/>
    <xf numFmtId="165" fontId="3" fillId="0" borderId="0" xfId="2" applyNumberFormat="1" applyFont="1" applyFill="1" applyBorder="1"/>
    <xf numFmtId="164" fontId="2" fillId="0" borderId="0" xfId="1" applyNumberFormat="1" applyFont="1" applyFill="1" applyBorder="1"/>
    <xf numFmtId="0" fontId="3" fillId="0" borderId="0" xfId="0" applyFont="1" applyFill="1" applyBorder="1"/>
    <xf numFmtId="165" fontId="3" fillId="6" borderId="1" xfId="2" applyNumberFormat="1" applyFont="1" applyFill="1" applyBorder="1"/>
    <xf numFmtId="165" fontId="3" fillId="3" borderId="2" xfId="2" applyNumberFormat="1" applyFont="1" applyFill="1" applyBorder="1"/>
    <xf numFmtId="0" fontId="3" fillId="0" borderId="11" xfId="0" applyFont="1" applyFill="1" applyBorder="1"/>
    <xf numFmtId="0" fontId="3" fillId="6" borderId="1" xfId="0" applyFont="1" applyFill="1" applyBorder="1"/>
    <xf numFmtId="0" fontId="3" fillId="3" borderId="8" xfId="0" applyFont="1" applyFill="1" applyBorder="1"/>
    <xf numFmtId="0" fontId="3" fillId="0" borderId="1" xfId="0" applyFont="1" applyBorder="1"/>
    <xf numFmtId="0" fontId="3" fillId="3" borderId="1" xfId="0" applyFont="1" applyFill="1" applyBorder="1"/>
    <xf numFmtId="0" fontId="2" fillId="0" borderId="1" xfId="0" applyFont="1" applyFill="1" applyBorder="1"/>
    <xf numFmtId="3" fontId="3" fillId="0" borderId="1" xfId="0" applyNumberFormat="1" applyFont="1" applyFill="1" applyBorder="1"/>
    <xf numFmtId="3" fontId="3" fillId="0" borderId="2" xfId="0" applyNumberFormat="1" applyFont="1" applyFill="1" applyBorder="1"/>
    <xf numFmtId="9" fontId="3" fillId="2" borderId="12" xfId="1" applyFont="1" applyFill="1" applyBorder="1"/>
    <xf numFmtId="168" fontId="2" fillId="0" borderId="3" xfId="0" applyNumberFormat="1" applyFont="1" applyFill="1" applyBorder="1"/>
    <xf numFmtId="168" fontId="2" fillId="0" borderId="8" xfId="0" applyNumberFormat="1" applyFont="1" applyFill="1" applyBorder="1"/>
    <xf numFmtId="167" fontId="2" fillId="4" borderId="1" xfId="0" applyNumberFormat="1" applyFont="1" applyFill="1" applyBorder="1"/>
    <xf numFmtId="9" fontId="3" fillId="2" borderId="13" xfId="1" applyFont="1" applyFill="1" applyBorder="1"/>
    <xf numFmtId="169" fontId="2" fillId="0" borderId="1" xfId="0" applyNumberFormat="1" applyFont="1" applyBorder="1"/>
    <xf numFmtId="9" fontId="3" fillId="2" borderId="14" xfId="1" applyFont="1" applyFill="1" applyBorder="1"/>
    <xf numFmtId="168" fontId="2" fillId="0" borderId="10" xfId="0" applyNumberFormat="1" applyFont="1" applyFill="1" applyBorder="1"/>
    <xf numFmtId="168" fontId="2" fillId="0" borderId="9" xfId="0" applyNumberFormat="1" applyFont="1" applyFill="1" applyBorder="1"/>
    <xf numFmtId="0" fontId="2" fillId="0" borderId="0" xfId="0" applyFont="1" applyFill="1" applyBorder="1"/>
    <xf numFmtId="165" fontId="2" fillId="0" borderId="0" xfId="2" applyNumberFormat="1" applyFont="1" applyFill="1" applyBorder="1"/>
    <xf numFmtId="9" fontId="3" fillId="0" borderId="0" xfId="0" applyNumberFormat="1" applyFont="1"/>
    <xf numFmtId="0" fontId="3" fillId="5" borderId="1" xfId="0" applyFont="1" applyFill="1" applyBorder="1"/>
    <xf numFmtId="169" fontId="3" fillId="5" borderId="1" xfId="0" applyNumberFormat="1" applyFont="1" applyFill="1" applyBorder="1"/>
    <xf numFmtId="0" fontId="2" fillId="0" borderId="24" xfId="0" applyFont="1" applyBorder="1" applyAlignment="1">
      <alignment wrapText="1"/>
    </xf>
    <xf numFmtId="3" fontId="2" fillId="0" borderId="24" xfId="0" applyNumberFormat="1" applyFont="1" applyBorder="1" applyAlignment="1">
      <alignment horizontal="right" wrapText="1"/>
    </xf>
    <xf numFmtId="4" fontId="2" fillId="0" borderId="24" xfId="0" applyNumberFormat="1" applyFont="1" applyBorder="1" applyAlignment="1">
      <alignment horizontal="right" wrapText="1"/>
    </xf>
    <xf numFmtId="3" fontId="2" fillId="0" borderId="25" xfId="0" applyNumberFormat="1" applyFont="1" applyBorder="1" applyAlignment="1">
      <alignment horizontal="right" wrapText="1"/>
    </xf>
    <xf numFmtId="6" fontId="3" fillId="7" borderId="26" xfId="0" applyNumberFormat="1" applyFont="1" applyFill="1" applyBorder="1"/>
    <xf numFmtId="6" fontId="2" fillId="8" borderId="27" xfId="0" applyNumberFormat="1" applyFont="1" applyFill="1" applyBorder="1"/>
    <xf numFmtId="6" fontId="2" fillId="9" borderId="25" xfId="0" applyNumberFormat="1" applyFont="1" applyFill="1" applyBorder="1"/>
    <xf numFmtId="6" fontId="2" fillId="7" borderId="26" xfId="0" applyNumberFormat="1" applyFont="1" applyFill="1" applyBorder="1"/>
    <xf numFmtId="6" fontId="2" fillId="9" borderId="24" xfId="0" applyNumberFormat="1" applyFont="1" applyFill="1" applyBorder="1"/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4" fontId="3" fillId="7" borderId="20" xfId="0" applyNumberFormat="1" applyFont="1" applyFill="1" applyBorder="1"/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</cellXfs>
  <cellStyles count="3">
    <cellStyle name="Čárka" xfId="2" builtinId="3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96"/>
  <sheetViews>
    <sheetView tabSelected="1" topLeftCell="A49" zoomScaleNormal="100" workbookViewId="0">
      <selection activeCell="H4" sqref="H4"/>
    </sheetView>
  </sheetViews>
  <sheetFormatPr defaultRowHeight="12.75" x14ac:dyDescent="0.2"/>
  <cols>
    <col min="1" max="1" width="8.42578125" style="20" customWidth="1"/>
    <col min="2" max="2" width="14.5703125" style="20" bestFit="1" customWidth="1"/>
    <col min="3" max="3" width="43.42578125" style="20" customWidth="1"/>
    <col min="4" max="4" width="16.85546875" style="20" bestFit="1" customWidth="1"/>
    <col min="5" max="6" width="16.42578125" style="20" bestFit="1" customWidth="1"/>
    <col min="7" max="7" width="16.85546875" style="20" bestFit="1" customWidth="1"/>
    <col min="8" max="8" width="16.7109375" style="20" customWidth="1"/>
    <col min="9" max="9" width="15" style="20" bestFit="1" customWidth="1"/>
    <col min="10" max="18" width="13.85546875" style="20" customWidth="1"/>
    <col min="19" max="16384" width="9.140625" style="20"/>
  </cols>
  <sheetData>
    <row r="1" spans="1:18" ht="18.75" x14ac:dyDescent="0.3">
      <c r="A1" s="80"/>
      <c r="B1" s="80"/>
      <c r="C1" s="81"/>
    </row>
    <row r="2" spans="1:18" ht="21" x14ac:dyDescent="0.35">
      <c r="A2" s="82" t="s">
        <v>233</v>
      </c>
      <c r="B2" s="80"/>
      <c r="C2" s="81"/>
    </row>
    <row r="4" spans="1:18" s="28" customFormat="1" ht="12.75" customHeight="1" x14ac:dyDescent="0.2">
      <c r="A4" s="79" t="s">
        <v>232</v>
      </c>
      <c r="C4" s="78"/>
      <c r="D4" s="78"/>
      <c r="E4" s="78"/>
    </row>
    <row r="5" spans="1:18" s="28" customFormat="1" ht="13.5" thickBot="1" x14ac:dyDescent="0.25">
      <c r="B5" s="78"/>
      <c r="C5" s="78"/>
      <c r="D5" s="78"/>
      <c r="E5" s="78"/>
    </row>
    <row r="6" spans="1:18" x14ac:dyDescent="0.2">
      <c r="B6" s="29"/>
      <c r="C6" s="30" t="s">
        <v>24</v>
      </c>
      <c r="D6" s="31">
        <v>24.5</v>
      </c>
      <c r="E6" s="32" t="s">
        <v>10</v>
      </c>
      <c r="F6" s="33"/>
      <c r="G6" s="29"/>
      <c r="H6" s="33"/>
      <c r="I6" s="34"/>
      <c r="J6" s="83" t="s">
        <v>19</v>
      </c>
      <c r="K6" s="84"/>
      <c r="L6" s="85"/>
    </row>
    <row r="7" spans="1:18" ht="13.5" thickBot="1" x14ac:dyDescent="0.25">
      <c r="B7" s="29"/>
      <c r="C7" s="35"/>
      <c r="D7" s="33"/>
      <c r="E7" s="33"/>
      <c r="F7" s="33"/>
      <c r="G7" s="30" t="s">
        <v>16</v>
      </c>
      <c r="H7" s="36" t="s">
        <v>1</v>
      </c>
      <c r="I7" s="37" t="s">
        <v>2</v>
      </c>
      <c r="J7" s="38" t="s">
        <v>17</v>
      </c>
      <c r="K7" s="39" t="s">
        <v>1</v>
      </c>
      <c r="L7" s="40" t="s">
        <v>2</v>
      </c>
    </row>
    <row r="8" spans="1:18" x14ac:dyDescent="0.2">
      <c r="B8" s="29"/>
      <c r="C8" s="41" t="s">
        <v>13</v>
      </c>
      <c r="D8" s="39" t="s">
        <v>1</v>
      </c>
      <c r="E8" s="42" t="s">
        <v>2</v>
      </c>
      <c r="G8" s="43" t="s">
        <v>14</v>
      </c>
      <c r="H8" s="44">
        <v>3229410</v>
      </c>
      <c r="I8" s="45">
        <v>3223218</v>
      </c>
      <c r="J8" s="46">
        <v>0.45</v>
      </c>
      <c r="K8" s="47">
        <f>$D$13*J8/$H8</f>
        <v>750.19835204540368</v>
      </c>
      <c r="L8" s="48">
        <f>$E$13*J8/$I8</f>
        <v>498.07543447262952</v>
      </c>
    </row>
    <row r="9" spans="1:18" ht="15" x14ac:dyDescent="0.2">
      <c r="B9" s="29"/>
      <c r="C9" s="30" t="s">
        <v>11</v>
      </c>
      <c r="D9" s="49">
        <v>208758563</v>
      </c>
      <c r="E9" s="49">
        <v>116492024</v>
      </c>
      <c r="G9" s="43" t="s">
        <v>231</v>
      </c>
      <c r="H9" s="44">
        <v>32782.716697999997</v>
      </c>
      <c r="I9" s="45">
        <v>40297.202798999999</v>
      </c>
      <c r="J9" s="50">
        <v>0.1</v>
      </c>
      <c r="K9" s="47">
        <f>$D$13*J9/$H9</f>
        <v>16422.597054534403</v>
      </c>
      <c r="L9" s="48">
        <f>$E$13*J9/$I9</f>
        <v>8853.1411294099344</v>
      </c>
    </row>
    <row r="10" spans="1:18" ht="13.5" thickBot="1" x14ac:dyDescent="0.25">
      <c r="B10" s="29"/>
      <c r="C10" s="30" t="s">
        <v>12</v>
      </c>
      <c r="D10" s="51">
        <f>D9*D6</f>
        <v>5114584793.5</v>
      </c>
      <c r="E10" s="51">
        <f>E9*D6</f>
        <v>2854054588</v>
      </c>
      <c r="G10" s="43" t="s">
        <v>15</v>
      </c>
      <c r="H10" s="44">
        <v>2527</v>
      </c>
      <c r="I10" s="45">
        <v>3474</v>
      </c>
      <c r="J10" s="52">
        <v>0.45</v>
      </c>
      <c r="K10" s="53">
        <f>$D$13*J10/$H10</f>
        <v>958724.9940953491</v>
      </c>
      <c r="L10" s="54">
        <f>$E$13*J10/$I10</f>
        <v>462120.23769430054</v>
      </c>
    </row>
    <row r="11" spans="1:18" x14ac:dyDescent="0.2">
      <c r="B11" s="29"/>
      <c r="C11" s="30" t="s">
        <v>8</v>
      </c>
      <c r="D11" s="51">
        <v>0</v>
      </c>
      <c r="E11" s="51">
        <f>E10/80*15</f>
        <v>535135235.25</v>
      </c>
      <c r="G11" s="55"/>
      <c r="H11" s="56"/>
      <c r="I11" s="56"/>
      <c r="J11" s="57">
        <f>SUM(J8:J10)</f>
        <v>1</v>
      </c>
    </row>
    <row r="12" spans="1:18" x14ac:dyDescent="0.2">
      <c r="B12" s="29"/>
      <c r="C12" s="30" t="s">
        <v>9</v>
      </c>
      <c r="D12" s="51">
        <f>D10/95*5</f>
        <v>269188673.34210527</v>
      </c>
      <c r="E12" s="51">
        <f>E10/80*5</f>
        <v>178378411.75</v>
      </c>
      <c r="G12" s="1" t="s">
        <v>20</v>
      </c>
      <c r="H12" s="1"/>
      <c r="I12" s="1"/>
      <c r="J12" s="1"/>
      <c r="K12" s="1"/>
      <c r="L12" s="1"/>
    </row>
    <row r="13" spans="1:18" x14ac:dyDescent="0.2">
      <c r="B13" s="29"/>
      <c r="C13" s="58" t="s">
        <v>5</v>
      </c>
      <c r="D13" s="59">
        <f>SUM(D10:D12)</f>
        <v>5383773466.8421049</v>
      </c>
      <c r="E13" s="59">
        <f>SUM(E10:E12)</f>
        <v>3567568235</v>
      </c>
      <c r="G13" s="2" t="s">
        <v>25</v>
      </c>
      <c r="H13" s="2"/>
      <c r="I13" s="2"/>
      <c r="J13" s="2"/>
      <c r="K13" s="2"/>
      <c r="L13" s="2"/>
    </row>
    <row r="14" spans="1:18" ht="13.5" thickBot="1" x14ac:dyDescent="0.25">
      <c r="B14" s="29"/>
      <c r="C14" s="29"/>
      <c r="D14" s="29"/>
      <c r="E14" s="29"/>
      <c r="G14" s="29"/>
      <c r="H14" s="29"/>
      <c r="I14" s="29"/>
      <c r="K14" s="29"/>
    </row>
    <row r="15" spans="1:18" ht="28.5" thickBot="1" x14ac:dyDescent="0.25">
      <c r="A15" s="69" t="s">
        <v>31</v>
      </c>
      <c r="B15" s="70" t="s">
        <v>27</v>
      </c>
      <c r="C15" s="70" t="s">
        <v>0</v>
      </c>
      <c r="D15" s="71" t="s">
        <v>22</v>
      </c>
      <c r="E15" s="72" t="s">
        <v>23</v>
      </c>
      <c r="F15" s="71" t="s">
        <v>21</v>
      </c>
      <c r="G15" s="72" t="s">
        <v>26</v>
      </c>
      <c r="H15" s="71" t="s">
        <v>6</v>
      </c>
      <c r="I15" s="73" t="s">
        <v>7</v>
      </c>
      <c r="J15" s="74" t="s">
        <v>18</v>
      </c>
      <c r="K15" s="75" t="s">
        <v>3</v>
      </c>
      <c r="L15" s="73" t="s">
        <v>4</v>
      </c>
      <c r="M15" s="74" t="s">
        <v>28</v>
      </c>
      <c r="N15" s="75" t="s">
        <v>29</v>
      </c>
      <c r="O15" s="73" t="s">
        <v>30</v>
      </c>
      <c r="P15" s="74" t="s">
        <v>227</v>
      </c>
      <c r="Q15" s="75" t="s">
        <v>228</v>
      </c>
      <c r="R15" s="76" t="s">
        <v>229</v>
      </c>
    </row>
    <row r="16" spans="1:18" x14ac:dyDescent="0.2">
      <c r="A16" s="60" t="s">
        <v>2</v>
      </c>
      <c r="B16" s="60" t="s">
        <v>33</v>
      </c>
      <c r="C16" s="60" t="s">
        <v>47</v>
      </c>
      <c r="D16" s="61">
        <v>0</v>
      </c>
      <c r="E16" s="61">
        <v>30410</v>
      </c>
      <c r="F16" s="62">
        <v>0</v>
      </c>
      <c r="G16" s="62">
        <v>398.41087299999998</v>
      </c>
      <c r="H16" s="61">
        <v>0</v>
      </c>
      <c r="I16" s="63">
        <v>32</v>
      </c>
      <c r="J16" s="64">
        <f t="shared" ref="J16:J47" si="0">SUM(K16:L16)</f>
        <v>33461509.254690699</v>
      </c>
      <c r="K16" s="65">
        <f t="shared" ref="K16:K47" si="1">$D16*K$8+$F16*K$9+$H16*K$10</f>
        <v>0</v>
      </c>
      <c r="L16" s="66">
        <f t="shared" ref="L16:L47" si="2">$E16*L$8+$G16*L$9+$I16*L$10</f>
        <v>33461509.254690699</v>
      </c>
      <c r="M16" s="67">
        <f t="shared" ref="M16:M47" si="3">0.7*J16</f>
        <v>23423056.478283487</v>
      </c>
      <c r="N16" s="65">
        <f t="shared" ref="N16:N47" si="4">0.7*K16</f>
        <v>0</v>
      </c>
      <c r="O16" s="66">
        <f t="shared" ref="O16:O47" si="5">0.7*L16</f>
        <v>23423056.478283487</v>
      </c>
      <c r="P16" s="67">
        <f t="shared" ref="P16:P47" si="6">0.3*J16</f>
        <v>10038452.77640721</v>
      </c>
      <c r="Q16" s="65">
        <f t="shared" ref="Q16:Q47" si="7">0.3*K16</f>
        <v>0</v>
      </c>
      <c r="R16" s="68">
        <f t="shared" ref="R16:R47" si="8">0.3*L16</f>
        <v>10038452.77640721</v>
      </c>
    </row>
    <row r="17" spans="1:18" x14ac:dyDescent="0.2">
      <c r="A17" s="3" t="s">
        <v>1</v>
      </c>
      <c r="B17" s="3" t="s">
        <v>34</v>
      </c>
      <c r="C17" s="3" t="s">
        <v>48</v>
      </c>
      <c r="D17" s="4">
        <v>21868</v>
      </c>
      <c r="E17" s="4">
        <v>0</v>
      </c>
      <c r="F17" s="5">
        <v>281.02601499999997</v>
      </c>
      <c r="G17" s="5">
        <v>0</v>
      </c>
      <c r="H17" s="4">
        <v>17</v>
      </c>
      <c r="I17" s="21">
        <v>0</v>
      </c>
      <c r="J17" s="25">
        <f t="shared" si="0"/>
        <v>37318839.468336359</v>
      </c>
      <c r="K17" s="12">
        <f t="shared" si="1"/>
        <v>37318839.468336359</v>
      </c>
      <c r="L17" s="13">
        <f t="shared" si="2"/>
        <v>0</v>
      </c>
      <c r="M17" s="14">
        <f t="shared" si="3"/>
        <v>26123187.627835449</v>
      </c>
      <c r="N17" s="12">
        <f t="shared" si="4"/>
        <v>26123187.627835449</v>
      </c>
      <c r="O17" s="13">
        <f t="shared" si="5"/>
        <v>0</v>
      </c>
      <c r="P17" s="14">
        <f t="shared" si="6"/>
        <v>11195651.840500908</v>
      </c>
      <c r="Q17" s="12">
        <f t="shared" si="7"/>
        <v>11195651.840500908</v>
      </c>
      <c r="R17" s="15">
        <f t="shared" si="8"/>
        <v>0</v>
      </c>
    </row>
    <row r="18" spans="1:18" x14ac:dyDescent="0.2">
      <c r="A18" s="3" t="s">
        <v>2</v>
      </c>
      <c r="B18" s="3" t="s">
        <v>33</v>
      </c>
      <c r="C18" s="3" t="s">
        <v>49</v>
      </c>
      <c r="D18" s="4">
        <v>0</v>
      </c>
      <c r="E18" s="4">
        <v>53211</v>
      </c>
      <c r="F18" s="5">
        <v>0</v>
      </c>
      <c r="G18" s="5">
        <v>451.936374</v>
      </c>
      <c r="H18" s="4">
        <v>0</v>
      </c>
      <c r="I18" s="21">
        <v>53</v>
      </c>
      <c r="J18" s="25">
        <f t="shared" si="0"/>
        <v>54996521.042056814</v>
      </c>
      <c r="K18" s="12">
        <f t="shared" si="1"/>
        <v>0</v>
      </c>
      <c r="L18" s="13">
        <f t="shared" si="2"/>
        <v>54996521.042056814</v>
      </c>
      <c r="M18" s="14">
        <f t="shared" si="3"/>
        <v>38497564.729439765</v>
      </c>
      <c r="N18" s="12">
        <f t="shared" si="4"/>
        <v>0</v>
      </c>
      <c r="O18" s="13">
        <f t="shared" si="5"/>
        <v>38497564.729439765</v>
      </c>
      <c r="P18" s="14">
        <f t="shared" si="6"/>
        <v>16498956.312617043</v>
      </c>
      <c r="Q18" s="12">
        <f t="shared" si="7"/>
        <v>0</v>
      </c>
      <c r="R18" s="15">
        <f t="shared" si="8"/>
        <v>16498956.312617043</v>
      </c>
    </row>
    <row r="19" spans="1:18" x14ac:dyDescent="0.2">
      <c r="A19" s="3" t="s">
        <v>2</v>
      </c>
      <c r="B19" s="3" t="s">
        <v>35</v>
      </c>
      <c r="C19" s="3" t="s">
        <v>50</v>
      </c>
      <c r="D19" s="4">
        <v>0</v>
      </c>
      <c r="E19" s="4">
        <v>13723</v>
      </c>
      <c r="F19" s="5">
        <v>0</v>
      </c>
      <c r="G19" s="5">
        <v>624.39963599999999</v>
      </c>
      <c r="H19" s="4">
        <v>0</v>
      </c>
      <c r="I19" s="21">
        <v>13</v>
      </c>
      <c r="J19" s="25">
        <f t="shared" si="0"/>
        <v>18370550.375953995</v>
      </c>
      <c r="K19" s="12">
        <f t="shared" si="1"/>
        <v>0</v>
      </c>
      <c r="L19" s="13">
        <f t="shared" si="2"/>
        <v>18370550.375953995</v>
      </c>
      <c r="M19" s="14">
        <f t="shared" si="3"/>
        <v>12859385.263167795</v>
      </c>
      <c r="N19" s="12">
        <f t="shared" si="4"/>
        <v>0</v>
      </c>
      <c r="O19" s="13">
        <f t="shared" si="5"/>
        <v>12859385.263167795</v>
      </c>
      <c r="P19" s="14">
        <f t="shared" si="6"/>
        <v>5511165.112786198</v>
      </c>
      <c r="Q19" s="12">
        <f t="shared" si="7"/>
        <v>0</v>
      </c>
      <c r="R19" s="15">
        <f t="shared" si="8"/>
        <v>5511165.112786198</v>
      </c>
    </row>
    <row r="20" spans="1:18" x14ac:dyDescent="0.2">
      <c r="A20" s="3" t="s">
        <v>32</v>
      </c>
      <c r="B20" s="3" t="s">
        <v>36</v>
      </c>
      <c r="C20" s="3" t="s">
        <v>51</v>
      </c>
      <c r="D20" s="4">
        <v>2355</v>
      </c>
      <c r="E20" s="4">
        <v>56636</v>
      </c>
      <c r="F20" s="5">
        <v>40.097343000000002</v>
      </c>
      <c r="G20" s="5">
        <v>676.04158299999995</v>
      </c>
      <c r="H20" s="4">
        <v>4</v>
      </c>
      <c r="I20" s="21">
        <v>61</v>
      </c>
      <c r="J20" s="25">
        <f t="shared" si="0"/>
        <v>68643545.952287659</v>
      </c>
      <c r="K20" s="12">
        <f t="shared" si="1"/>
        <v>6260119.6024947781</v>
      </c>
      <c r="L20" s="13">
        <f t="shared" si="2"/>
        <v>62383426.349792883</v>
      </c>
      <c r="M20" s="14">
        <f t="shared" si="3"/>
        <v>48050482.16660136</v>
      </c>
      <c r="N20" s="12">
        <f t="shared" si="4"/>
        <v>4382083.7217463441</v>
      </c>
      <c r="O20" s="13">
        <f t="shared" si="5"/>
        <v>43668398.444855012</v>
      </c>
      <c r="P20" s="14">
        <f t="shared" si="6"/>
        <v>20593063.785686295</v>
      </c>
      <c r="Q20" s="12">
        <f t="shared" si="7"/>
        <v>1878035.8807484333</v>
      </c>
      <c r="R20" s="15">
        <f t="shared" si="8"/>
        <v>18715027.904937863</v>
      </c>
    </row>
    <row r="21" spans="1:18" x14ac:dyDescent="0.2">
      <c r="A21" s="3" t="s">
        <v>1</v>
      </c>
      <c r="B21" s="3" t="s">
        <v>37</v>
      </c>
      <c r="C21" s="3" t="s">
        <v>52</v>
      </c>
      <c r="D21" s="4">
        <v>32783</v>
      </c>
      <c r="E21" s="4">
        <v>0</v>
      </c>
      <c r="F21" s="5">
        <v>409.85620399999999</v>
      </c>
      <c r="G21" s="5">
        <v>0</v>
      </c>
      <c r="H21" s="4">
        <v>63</v>
      </c>
      <c r="I21" s="21">
        <v>0</v>
      </c>
      <c r="J21" s="25">
        <f t="shared" si="0"/>
        <v>91724330.491704509</v>
      </c>
      <c r="K21" s="12">
        <f t="shared" si="1"/>
        <v>91724330.491704509</v>
      </c>
      <c r="L21" s="13">
        <f t="shared" si="2"/>
        <v>0</v>
      </c>
      <c r="M21" s="14">
        <f t="shared" si="3"/>
        <v>64207031.344193153</v>
      </c>
      <c r="N21" s="12">
        <f t="shared" si="4"/>
        <v>64207031.344193153</v>
      </c>
      <c r="O21" s="13">
        <f t="shared" si="5"/>
        <v>0</v>
      </c>
      <c r="P21" s="14">
        <f t="shared" si="6"/>
        <v>27517299.147511352</v>
      </c>
      <c r="Q21" s="12">
        <f t="shared" si="7"/>
        <v>27517299.147511352</v>
      </c>
      <c r="R21" s="15">
        <f t="shared" si="8"/>
        <v>0</v>
      </c>
    </row>
    <row r="22" spans="1:18" x14ac:dyDescent="0.2">
      <c r="A22" s="3" t="s">
        <v>1</v>
      </c>
      <c r="B22" s="3" t="s">
        <v>38</v>
      </c>
      <c r="C22" s="3" t="s">
        <v>53</v>
      </c>
      <c r="D22" s="4">
        <v>19106</v>
      </c>
      <c r="E22" s="4">
        <v>0</v>
      </c>
      <c r="F22" s="5">
        <v>115.299414</v>
      </c>
      <c r="G22" s="5">
        <v>0</v>
      </c>
      <c r="H22" s="4">
        <v>11</v>
      </c>
      <c r="I22" s="21">
        <v>0</v>
      </c>
      <c r="J22" s="25">
        <f t="shared" si="0"/>
        <v>26772780.465974264</v>
      </c>
      <c r="K22" s="12">
        <f t="shared" si="1"/>
        <v>26772780.465974264</v>
      </c>
      <c r="L22" s="13">
        <f t="shared" si="2"/>
        <v>0</v>
      </c>
      <c r="M22" s="14">
        <f t="shared" si="3"/>
        <v>18740946.326181982</v>
      </c>
      <c r="N22" s="12">
        <f t="shared" si="4"/>
        <v>18740946.326181982</v>
      </c>
      <c r="O22" s="13">
        <f t="shared" si="5"/>
        <v>0</v>
      </c>
      <c r="P22" s="14">
        <f t="shared" si="6"/>
        <v>8031834.1397922784</v>
      </c>
      <c r="Q22" s="12">
        <f t="shared" si="7"/>
        <v>8031834.1397922784</v>
      </c>
      <c r="R22" s="15">
        <f t="shared" si="8"/>
        <v>0</v>
      </c>
    </row>
    <row r="23" spans="1:18" x14ac:dyDescent="0.2">
      <c r="A23" s="3" t="s">
        <v>2</v>
      </c>
      <c r="B23" s="3" t="s">
        <v>36</v>
      </c>
      <c r="C23" s="3" t="s">
        <v>54</v>
      </c>
      <c r="D23" s="4">
        <v>0</v>
      </c>
      <c r="E23" s="4">
        <v>58668</v>
      </c>
      <c r="F23" s="5">
        <v>0</v>
      </c>
      <c r="G23" s="5">
        <v>708.35269600000004</v>
      </c>
      <c r="H23" s="4">
        <v>0</v>
      </c>
      <c r="I23" s="21">
        <v>71</v>
      </c>
      <c r="J23" s="25">
        <f t="shared" si="0"/>
        <v>68302772.853021577</v>
      </c>
      <c r="K23" s="12">
        <f t="shared" si="1"/>
        <v>0</v>
      </c>
      <c r="L23" s="13">
        <f t="shared" si="2"/>
        <v>68302772.853021577</v>
      </c>
      <c r="M23" s="14">
        <f t="shared" si="3"/>
        <v>47811940.997115098</v>
      </c>
      <c r="N23" s="12">
        <f t="shared" si="4"/>
        <v>0</v>
      </c>
      <c r="O23" s="13">
        <f t="shared" si="5"/>
        <v>47811940.997115098</v>
      </c>
      <c r="P23" s="14">
        <f t="shared" si="6"/>
        <v>20490831.855906472</v>
      </c>
      <c r="Q23" s="12">
        <f t="shared" si="7"/>
        <v>0</v>
      </c>
      <c r="R23" s="15">
        <f t="shared" si="8"/>
        <v>20490831.855906472</v>
      </c>
    </row>
    <row r="24" spans="1:18" x14ac:dyDescent="0.2">
      <c r="A24" s="3" t="s">
        <v>2</v>
      </c>
      <c r="B24" s="3" t="s">
        <v>39</v>
      </c>
      <c r="C24" s="3" t="s">
        <v>55</v>
      </c>
      <c r="D24" s="4">
        <v>0</v>
      </c>
      <c r="E24" s="4">
        <v>61861</v>
      </c>
      <c r="F24" s="5">
        <v>0</v>
      </c>
      <c r="G24" s="5">
        <v>500.04662200000001</v>
      </c>
      <c r="H24" s="4">
        <v>0</v>
      </c>
      <c r="I24" s="21">
        <v>45</v>
      </c>
      <c r="J24" s="25">
        <f t="shared" si="0"/>
        <v>56033838.46400556</v>
      </c>
      <c r="K24" s="12">
        <f t="shared" si="1"/>
        <v>0</v>
      </c>
      <c r="L24" s="13">
        <f t="shared" si="2"/>
        <v>56033838.46400556</v>
      </c>
      <c r="M24" s="14">
        <f t="shared" si="3"/>
        <v>39223686.92480389</v>
      </c>
      <c r="N24" s="12">
        <f t="shared" si="4"/>
        <v>0</v>
      </c>
      <c r="O24" s="13">
        <f t="shared" si="5"/>
        <v>39223686.92480389</v>
      </c>
      <c r="P24" s="14">
        <f t="shared" si="6"/>
        <v>16810151.539201666</v>
      </c>
      <c r="Q24" s="12">
        <f t="shared" si="7"/>
        <v>0</v>
      </c>
      <c r="R24" s="15">
        <f t="shared" si="8"/>
        <v>16810151.539201666</v>
      </c>
    </row>
    <row r="25" spans="1:18" x14ac:dyDescent="0.2">
      <c r="A25" s="3" t="s">
        <v>32</v>
      </c>
      <c r="B25" s="3" t="s">
        <v>40</v>
      </c>
      <c r="C25" s="3" t="s">
        <v>56</v>
      </c>
      <c r="D25" s="4">
        <v>63196</v>
      </c>
      <c r="E25" s="4">
        <v>9138</v>
      </c>
      <c r="F25" s="5">
        <v>1045.2606510000001</v>
      </c>
      <c r="G25" s="5">
        <v>167.45021499999999</v>
      </c>
      <c r="H25" s="4">
        <v>53</v>
      </c>
      <c r="I25" s="21">
        <v>9</v>
      </c>
      <c r="J25" s="25">
        <f t="shared" si="0"/>
        <v>125580810.07625277</v>
      </c>
      <c r="K25" s="12">
        <f t="shared" si="1"/>
        <v>115387854.23124814</v>
      </c>
      <c r="L25" s="13">
        <f t="shared" si="2"/>
        <v>10192955.845004629</v>
      </c>
      <c r="M25" s="14">
        <f t="shared" si="3"/>
        <v>87906567.053376943</v>
      </c>
      <c r="N25" s="12">
        <f t="shared" si="4"/>
        <v>80771497.961873695</v>
      </c>
      <c r="O25" s="13">
        <f t="shared" si="5"/>
        <v>7135069.0915032402</v>
      </c>
      <c r="P25" s="14">
        <f t="shared" si="6"/>
        <v>37674243.022875831</v>
      </c>
      <c r="Q25" s="12">
        <f t="shared" si="7"/>
        <v>34616356.269374438</v>
      </c>
      <c r="R25" s="15">
        <f t="shared" si="8"/>
        <v>3057886.7535013887</v>
      </c>
    </row>
    <row r="26" spans="1:18" x14ac:dyDescent="0.2">
      <c r="A26" s="3" t="s">
        <v>2</v>
      </c>
      <c r="B26" s="3" t="s">
        <v>33</v>
      </c>
      <c r="C26" s="3" t="s">
        <v>57</v>
      </c>
      <c r="D26" s="4">
        <v>0</v>
      </c>
      <c r="E26" s="4">
        <v>71970</v>
      </c>
      <c r="F26" s="5">
        <v>0</v>
      </c>
      <c r="G26" s="5">
        <v>872.65151200000003</v>
      </c>
      <c r="H26" s="4">
        <v>0</v>
      </c>
      <c r="I26" s="21">
        <v>80</v>
      </c>
      <c r="J26" s="25">
        <f t="shared" si="0"/>
        <v>80541815.027068153</v>
      </c>
      <c r="K26" s="12">
        <f t="shared" si="1"/>
        <v>0</v>
      </c>
      <c r="L26" s="13">
        <f t="shared" si="2"/>
        <v>80541815.027068153</v>
      </c>
      <c r="M26" s="14">
        <f t="shared" si="3"/>
        <v>56379270.518947706</v>
      </c>
      <c r="N26" s="12">
        <f t="shared" si="4"/>
        <v>0</v>
      </c>
      <c r="O26" s="13">
        <f t="shared" si="5"/>
        <v>56379270.518947706</v>
      </c>
      <c r="P26" s="14">
        <f t="shared" si="6"/>
        <v>24162544.508120444</v>
      </c>
      <c r="Q26" s="12">
        <f t="shared" si="7"/>
        <v>0</v>
      </c>
      <c r="R26" s="15">
        <f t="shared" si="8"/>
        <v>24162544.508120444</v>
      </c>
    </row>
    <row r="27" spans="1:18" x14ac:dyDescent="0.2">
      <c r="A27" s="3" t="s">
        <v>1</v>
      </c>
      <c r="B27" s="3" t="s">
        <v>38</v>
      </c>
      <c r="C27" s="3" t="s">
        <v>58</v>
      </c>
      <c r="D27" s="4">
        <v>26159</v>
      </c>
      <c r="E27" s="4">
        <v>0</v>
      </c>
      <c r="F27" s="5">
        <v>259.22506299999998</v>
      </c>
      <c r="G27" s="5">
        <v>0</v>
      </c>
      <c r="H27" s="4">
        <v>25</v>
      </c>
      <c r="I27" s="21">
        <v>0</v>
      </c>
      <c r="J27" s="25">
        <f t="shared" si="0"/>
        <v>47849712.299624741</v>
      </c>
      <c r="K27" s="12">
        <f t="shared" si="1"/>
        <v>47849712.299624741</v>
      </c>
      <c r="L27" s="13">
        <f t="shared" si="2"/>
        <v>0</v>
      </c>
      <c r="M27" s="14">
        <f t="shared" si="3"/>
        <v>33494798.609737318</v>
      </c>
      <c r="N27" s="12">
        <f t="shared" si="4"/>
        <v>33494798.609737318</v>
      </c>
      <c r="O27" s="13">
        <f t="shared" si="5"/>
        <v>0</v>
      </c>
      <c r="P27" s="14">
        <f t="shared" si="6"/>
        <v>14354913.689887421</v>
      </c>
      <c r="Q27" s="12">
        <f t="shared" si="7"/>
        <v>14354913.689887421</v>
      </c>
      <c r="R27" s="15">
        <f t="shared" si="8"/>
        <v>0</v>
      </c>
    </row>
    <row r="28" spans="1:18" x14ac:dyDescent="0.2">
      <c r="A28" s="3" t="s">
        <v>1</v>
      </c>
      <c r="B28" s="3" t="s">
        <v>34</v>
      </c>
      <c r="C28" s="3" t="s">
        <v>59</v>
      </c>
      <c r="D28" s="4">
        <v>42032</v>
      </c>
      <c r="E28" s="4">
        <v>0</v>
      </c>
      <c r="F28" s="5">
        <v>324.85194000000001</v>
      </c>
      <c r="G28" s="5">
        <v>0</v>
      </c>
      <c r="H28" s="4">
        <v>49</v>
      </c>
      <c r="I28" s="21">
        <v>0</v>
      </c>
      <c r="J28" s="25">
        <f t="shared" si="0"/>
        <v>83844774.3568483</v>
      </c>
      <c r="K28" s="12">
        <f t="shared" si="1"/>
        <v>83844774.3568483</v>
      </c>
      <c r="L28" s="13">
        <f t="shared" si="2"/>
        <v>0</v>
      </c>
      <c r="M28" s="14">
        <f t="shared" si="3"/>
        <v>58691342.04979381</v>
      </c>
      <c r="N28" s="12">
        <f t="shared" si="4"/>
        <v>58691342.04979381</v>
      </c>
      <c r="O28" s="13">
        <f t="shared" si="5"/>
        <v>0</v>
      </c>
      <c r="P28" s="14">
        <f t="shared" si="6"/>
        <v>25153432.30705449</v>
      </c>
      <c r="Q28" s="12">
        <f t="shared" si="7"/>
        <v>25153432.30705449</v>
      </c>
      <c r="R28" s="15">
        <f t="shared" si="8"/>
        <v>0</v>
      </c>
    </row>
    <row r="29" spans="1:18" x14ac:dyDescent="0.2">
      <c r="A29" s="3" t="s">
        <v>2</v>
      </c>
      <c r="B29" s="3" t="s">
        <v>33</v>
      </c>
      <c r="C29" s="3" t="s">
        <v>60</v>
      </c>
      <c r="D29" s="4">
        <v>0</v>
      </c>
      <c r="E29" s="4">
        <v>55978</v>
      </c>
      <c r="F29" s="5">
        <v>0</v>
      </c>
      <c r="G29" s="5">
        <v>190.55465799999999</v>
      </c>
      <c r="H29" s="4">
        <v>0</v>
      </c>
      <c r="I29" s="21">
        <v>25</v>
      </c>
      <c r="J29" s="25">
        <f t="shared" si="0"/>
        <v>41121279.893406816</v>
      </c>
      <c r="K29" s="12">
        <f t="shared" si="1"/>
        <v>0</v>
      </c>
      <c r="L29" s="13">
        <f t="shared" si="2"/>
        <v>41121279.893406816</v>
      </c>
      <c r="M29" s="14">
        <f t="shared" si="3"/>
        <v>28784895.925384771</v>
      </c>
      <c r="N29" s="12">
        <f t="shared" si="4"/>
        <v>0</v>
      </c>
      <c r="O29" s="13">
        <f t="shared" si="5"/>
        <v>28784895.925384771</v>
      </c>
      <c r="P29" s="14">
        <f t="shared" si="6"/>
        <v>12336383.968022045</v>
      </c>
      <c r="Q29" s="12">
        <f t="shared" si="7"/>
        <v>0</v>
      </c>
      <c r="R29" s="15">
        <f t="shared" si="8"/>
        <v>12336383.968022045</v>
      </c>
    </row>
    <row r="30" spans="1:18" x14ac:dyDescent="0.2">
      <c r="A30" s="3" t="s">
        <v>1</v>
      </c>
      <c r="B30" s="3" t="s">
        <v>40</v>
      </c>
      <c r="C30" s="3" t="s">
        <v>61</v>
      </c>
      <c r="D30" s="4">
        <v>23435</v>
      </c>
      <c r="E30" s="4">
        <v>0</v>
      </c>
      <c r="F30" s="5">
        <v>299.26468199999999</v>
      </c>
      <c r="G30" s="5">
        <v>0</v>
      </c>
      <c r="H30" s="4">
        <v>22</v>
      </c>
      <c r="I30" s="21">
        <v>0</v>
      </c>
      <c r="J30" s="25">
        <f t="shared" si="0"/>
        <v>43587551.535421088</v>
      </c>
      <c r="K30" s="12">
        <f t="shared" si="1"/>
        <v>43587551.535421088</v>
      </c>
      <c r="L30" s="13">
        <f t="shared" si="2"/>
        <v>0</v>
      </c>
      <c r="M30" s="14">
        <f t="shared" si="3"/>
        <v>30511286.074794758</v>
      </c>
      <c r="N30" s="12">
        <f t="shared" si="4"/>
        <v>30511286.074794758</v>
      </c>
      <c r="O30" s="13">
        <f t="shared" si="5"/>
        <v>0</v>
      </c>
      <c r="P30" s="14">
        <f t="shared" si="6"/>
        <v>13076265.460626327</v>
      </c>
      <c r="Q30" s="12">
        <f t="shared" si="7"/>
        <v>13076265.460626327</v>
      </c>
      <c r="R30" s="15">
        <f t="shared" si="8"/>
        <v>0</v>
      </c>
    </row>
    <row r="31" spans="1:18" x14ac:dyDescent="0.2">
      <c r="A31" s="3" t="s">
        <v>1</v>
      </c>
      <c r="B31" s="3" t="s">
        <v>41</v>
      </c>
      <c r="C31" s="3" t="s">
        <v>62</v>
      </c>
      <c r="D31" s="4">
        <v>56066</v>
      </c>
      <c r="E31" s="4">
        <v>0</v>
      </c>
      <c r="F31" s="5">
        <v>765.79148199999997</v>
      </c>
      <c r="G31" s="5">
        <v>0</v>
      </c>
      <c r="H31" s="4">
        <v>35</v>
      </c>
      <c r="I31" s="21">
        <v>0</v>
      </c>
      <c r="J31" s="25">
        <f t="shared" si="0"/>
        <v>88192280.535795555</v>
      </c>
      <c r="K31" s="12">
        <f t="shared" si="1"/>
        <v>88192280.535795555</v>
      </c>
      <c r="L31" s="13">
        <f t="shared" si="2"/>
        <v>0</v>
      </c>
      <c r="M31" s="14">
        <f t="shared" si="3"/>
        <v>61734596.375056885</v>
      </c>
      <c r="N31" s="12">
        <f t="shared" si="4"/>
        <v>61734596.375056885</v>
      </c>
      <c r="O31" s="13">
        <f t="shared" si="5"/>
        <v>0</v>
      </c>
      <c r="P31" s="14">
        <f t="shared" si="6"/>
        <v>26457684.160738666</v>
      </c>
      <c r="Q31" s="12">
        <f t="shared" si="7"/>
        <v>26457684.160738666</v>
      </c>
      <c r="R31" s="15">
        <f t="shared" si="8"/>
        <v>0</v>
      </c>
    </row>
    <row r="32" spans="1:18" x14ac:dyDescent="0.2">
      <c r="A32" s="3" t="s">
        <v>1</v>
      </c>
      <c r="B32" s="3" t="s">
        <v>40</v>
      </c>
      <c r="C32" s="3" t="s">
        <v>63</v>
      </c>
      <c r="D32" s="4">
        <v>34818</v>
      </c>
      <c r="E32" s="4">
        <v>0</v>
      </c>
      <c r="F32" s="5">
        <v>231.76542599999999</v>
      </c>
      <c r="G32" s="5">
        <v>0</v>
      </c>
      <c r="H32" s="4">
        <v>37</v>
      </c>
      <c r="I32" s="21">
        <v>0</v>
      </c>
      <c r="J32" s="25">
        <f t="shared" si="0"/>
        <v>65399421.205415294</v>
      </c>
      <c r="K32" s="12">
        <f t="shared" si="1"/>
        <v>65399421.205415294</v>
      </c>
      <c r="L32" s="13">
        <f t="shared" si="2"/>
        <v>0</v>
      </c>
      <c r="M32" s="14">
        <f t="shared" si="3"/>
        <v>45779594.843790703</v>
      </c>
      <c r="N32" s="12">
        <f t="shared" si="4"/>
        <v>45779594.843790703</v>
      </c>
      <c r="O32" s="13">
        <f t="shared" si="5"/>
        <v>0</v>
      </c>
      <c r="P32" s="14">
        <f t="shared" si="6"/>
        <v>19619826.361624587</v>
      </c>
      <c r="Q32" s="12">
        <f t="shared" si="7"/>
        <v>19619826.361624587</v>
      </c>
      <c r="R32" s="15">
        <f t="shared" si="8"/>
        <v>0</v>
      </c>
    </row>
    <row r="33" spans="1:18" x14ac:dyDescent="0.2">
      <c r="A33" s="3" t="s">
        <v>2</v>
      </c>
      <c r="B33" s="3" t="s">
        <v>35</v>
      </c>
      <c r="C33" s="3" t="s">
        <v>64</v>
      </c>
      <c r="D33" s="4">
        <v>0</v>
      </c>
      <c r="E33" s="4">
        <v>54384</v>
      </c>
      <c r="F33" s="5">
        <v>0</v>
      </c>
      <c r="G33" s="5">
        <v>598.77686600000004</v>
      </c>
      <c r="H33" s="4">
        <v>0</v>
      </c>
      <c r="I33" s="21">
        <v>68</v>
      </c>
      <c r="J33" s="25">
        <f t="shared" si="0"/>
        <v>63812566.691295698</v>
      </c>
      <c r="K33" s="12">
        <f t="shared" si="1"/>
        <v>0</v>
      </c>
      <c r="L33" s="13">
        <f t="shared" si="2"/>
        <v>63812566.691295698</v>
      </c>
      <c r="M33" s="14">
        <f t="shared" si="3"/>
        <v>44668796.683906987</v>
      </c>
      <c r="N33" s="12">
        <f t="shared" si="4"/>
        <v>0</v>
      </c>
      <c r="O33" s="13">
        <f t="shared" si="5"/>
        <v>44668796.683906987</v>
      </c>
      <c r="P33" s="14">
        <f t="shared" si="6"/>
        <v>19143770.007388707</v>
      </c>
      <c r="Q33" s="12">
        <f t="shared" si="7"/>
        <v>0</v>
      </c>
      <c r="R33" s="15">
        <f t="shared" si="8"/>
        <v>19143770.007388707</v>
      </c>
    </row>
    <row r="34" spans="1:18" x14ac:dyDescent="0.2">
      <c r="A34" s="3" t="s">
        <v>2</v>
      </c>
      <c r="B34" s="3" t="s">
        <v>33</v>
      </c>
      <c r="C34" s="3" t="s">
        <v>65</v>
      </c>
      <c r="D34" s="4">
        <v>0</v>
      </c>
      <c r="E34" s="4">
        <v>25140</v>
      </c>
      <c r="F34" s="5">
        <v>0</v>
      </c>
      <c r="G34" s="5">
        <v>466.30499800000001</v>
      </c>
      <c r="H34" s="4">
        <v>0</v>
      </c>
      <c r="I34" s="21">
        <v>44</v>
      </c>
      <c r="J34" s="25">
        <f t="shared" si="0"/>
        <v>36983170.837834343</v>
      </c>
      <c r="K34" s="12">
        <f t="shared" si="1"/>
        <v>0</v>
      </c>
      <c r="L34" s="13">
        <f t="shared" si="2"/>
        <v>36983170.837834343</v>
      </c>
      <c r="M34" s="14">
        <f t="shared" si="3"/>
        <v>25888219.586484037</v>
      </c>
      <c r="N34" s="12">
        <f t="shared" si="4"/>
        <v>0</v>
      </c>
      <c r="O34" s="13">
        <f t="shared" si="5"/>
        <v>25888219.586484037</v>
      </c>
      <c r="P34" s="14">
        <f t="shared" si="6"/>
        <v>11094951.251350302</v>
      </c>
      <c r="Q34" s="12">
        <f t="shared" si="7"/>
        <v>0</v>
      </c>
      <c r="R34" s="15">
        <f t="shared" si="8"/>
        <v>11094951.251350302</v>
      </c>
    </row>
    <row r="35" spans="1:18" x14ac:dyDescent="0.2">
      <c r="A35" s="3" t="s">
        <v>2</v>
      </c>
      <c r="B35" s="3" t="s">
        <v>42</v>
      </c>
      <c r="C35" s="3" t="s">
        <v>66</v>
      </c>
      <c r="D35" s="4">
        <v>0</v>
      </c>
      <c r="E35" s="4">
        <v>25917</v>
      </c>
      <c r="F35" s="5">
        <v>0</v>
      </c>
      <c r="G35" s="5">
        <v>106.004628</v>
      </c>
      <c r="H35" s="4">
        <v>0</v>
      </c>
      <c r="I35" s="21">
        <v>13</v>
      </c>
      <c r="J35" s="25">
        <f t="shared" si="0"/>
        <v>19854658.057307646</v>
      </c>
      <c r="K35" s="12">
        <f t="shared" si="1"/>
        <v>0</v>
      </c>
      <c r="L35" s="13">
        <f t="shared" si="2"/>
        <v>19854658.057307646</v>
      </c>
      <c r="M35" s="14">
        <f t="shared" si="3"/>
        <v>13898260.64011535</v>
      </c>
      <c r="N35" s="12">
        <f t="shared" si="4"/>
        <v>0</v>
      </c>
      <c r="O35" s="13">
        <f t="shared" si="5"/>
        <v>13898260.64011535</v>
      </c>
      <c r="P35" s="14">
        <f t="shared" si="6"/>
        <v>5956397.4171922933</v>
      </c>
      <c r="Q35" s="12">
        <f t="shared" si="7"/>
        <v>0</v>
      </c>
      <c r="R35" s="15">
        <f t="shared" si="8"/>
        <v>5956397.4171922933</v>
      </c>
    </row>
    <row r="36" spans="1:18" x14ac:dyDescent="0.2">
      <c r="A36" s="3" t="s">
        <v>1</v>
      </c>
      <c r="B36" s="3" t="s">
        <v>43</v>
      </c>
      <c r="C36" s="3" t="s">
        <v>67</v>
      </c>
      <c r="D36" s="4">
        <v>14595</v>
      </c>
      <c r="E36" s="4">
        <v>0</v>
      </c>
      <c r="F36" s="5">
        <v>154.62769399999999</v>
      </c>
      <c r="G36" s="5">
        <v>0</v>
      </c>
      <c r="H36" s="4">
        <v>28</v>
      </c>
      <c r="I36" s="21">
        <v>0</v>
      </c>
      <c r="J36" s="25">
        <f t="shared" si="0"/>
        <v>40332833.094806291</v>
      </c>
      <c r="K36" s="12">
        <f t="shared" si="1"/>
        <v>40332833.094806291</v>
      </c>
      <c r="L36" s="13">
        <f t="shared" si="2"/>
        <v>0</v>
      </c>
      <c r="M36" s="14">
        <f t="shared" si="3"/>
        <v>28232983.166364402</v>
      </c>
      <c r="N36" s="12">
        <f t="shared" si="4"/>
        <v>28232983.166364402</v>
      </c>
      <c r="O36" s="13">
        <f t="shared" si="5"/>
        <v>0</v>
      </c>
      <c r="P36" s="14">
        <f t="shared" si="6"/>
        <v>12099849.928441888</v>
      </c>
      <c r="Q36" s="12">
        <f t="shared" si="7"/>
        <v>12099849.928441888</v>
      </c>
      <c r="R36" s="15">
        <f t="shared" si="8"/>
        <v>0</v>
      </c>
    </row>
    <row r="37" spans="1:18" x14ac:dyDescent="0.2">
      <c r="A37" s="3" t="s">
        <v>1</v>
      </c>
      <c r="B37" s="3" t="s">
        <v>38</v>
      </c>
      <c r="C37" s="3" t="s">
        <v>68</v>
      </c>
      <c r="D37" s="4">
        <v>12174</v>
      </c>
      <c r="E37" s="4">
        <v>0</v>
      </c>
      <c r="F37" s="5">
        <v>192.126306</v>
      </c>
      <c r="G37" s="5">
        <v>0</v>
      </c>
      <c r="H37" s="4">
        <v>14</v>
      </c>
      <c r="I37" s="21">
        <v>0</v>
      </c>
      <c r="J37" s="25">
        <f t="shared" si="0"/>
        <v>25710277.562149808</v>
      </c>
      <c r="K37" s="12">
        <f t="shared" si="1"/>
        <v>25710277.562149808</v>
      </c>
      <c r="L37" s="13">
        <f t="shared" si="2"/>
        <v>0</v>
      </c>
      <c r="M37" s="14">
        <f t="shared" si="3"/>
        <v>17997194.293504864</v>
      </c>
      <c r="N37" s="12">
        <f t="shared" si="4"/>
        <v>17997194.293504864</v>
      </c>
      <c r="O37" s="13">
        <f t="shared" si="5"/>
        <v>0</v>
      </c>
      <c r="P37" s="14">
        <f t="shared" si="6"/>
        <v>7713083.268644942</v>
      </c>
      <c r="Q37" s="12">
        <f t="shared" si="7"/>
        <v>7713083.268644942</v>
      </c>
      <c r="R37" s="15">
        <f t="shared" si="8"/>
        <v>0</v>
      </c>
    </row>
    <row r="38" spans="1:18" x14ac:dyDescent="0.2">
      <c r="A38" s="3" t="s">
        <v>2</v>
      </c>
      <c r="B38" s="3" t="s">
        <v>33</v>
      </c>
      <c r="C38" s="3" t="s">
        <v>69</v>
      </c>
      <c r="D38" s="4">
        <v>0</v>
      </c>
      <c r="E38" s="4">
        <v>20208</v>
      </c>
      <c r="F38" s="5">
        <v>0</v>
      </c>
      <c r="G38" s="5">
        <v>127.12745700000001</v>
      </c>
      <c r="H38" s="4">
        <v>0</v>
      </c>
      <c r="I38" s="21">
        <v>16</v>
      </c>
      <c r="J38" s="25">
        <f t="shared" si="0"/>
        <v>18584509.501175698</v>
      </c>
      <c r="K38" s="12">
        <f t="shared" si="1"/>
        <v>0</v>
      </c>
      <c r="L38" s="13">
        <f t="shared" si="2"/>
        <v>18584509.501175698</v>
      </c>
      <c r="M38" s="14">
        <f t="shared" si="3"/>
        <v>13009156.650822988</v>
      </c>
      <c r="N38" s="12">
        <f t="shared" si="4"/>
        <v>0</v>
      </c>
      <c r="O38" s="13">
        <f t="shared" si="5"/>
        <v>13009156.650822988</v>
      </c>
      <c r="P38" s="14">
        <f t="shared" si="6"/>
        <v>5575352.8503527092</v>
      </c>
      <c r="Q38" s="12">
        <f t="shared" si="7"/>
        <v>0</v>
      </c>
      <c r="R38" s="15">
        <f t="shared" si="8"/>
        <v>5575352.8503527092</v>
      </c>
    </row>
    <row r="39" spans="1:18" x14ac:dyDescent="0.2">
      <c r="A39" s="3" t="s">
        <v>1</v>
      </c>
      <c r="B39" s="3" t="s">
        <v>37</v>
      </c>
      <c r="C39" s="3" t="s">
        <v>70</v>
      </c>
      <c r="D39" s="4">
        <v>40613</v>
      </c>
      <c r="E39" s="4">
        <v>0</v>
      </c>
      <c r="F39" s="5">
        <v>450.986133</v>
      </c>
      <c r="G39" s="5">
        <v>0</v>
      </c>
      <c r="H39" s="4">
        <v>48</v>
      </c>
      <c r="I39" s="21">
        <v>0</v>
      </c>
      <c r="J39" s="25">
        <f t="shared" si="0"/>
        <v>83892968.927638397</v>
      </c>
      <c r="K39" s="12">
        <f t="shared" si="1"/>
        <v>83892968.927638397</v>
      </c>
      <c r="L39" s="13">
        <f t="shared" si="2"/>
        <v>0</v>
      </c>
      <c r="M39" s="14">
        <f t="shared" si="3"/>
        <v>58725078.249346875</v>
      </c>
      <c r="N39" s="12">
        <f t="shared" si="4"/>
        <v>58725078.249346875</v>
      </c>
      <c r="O39" s="13">
        <f t="shared" si="5"/>
        <v>0</v>
      </c>
      <c r="P39" s="14">
        <f t="shared" si="6"/>
        <v>25167890.678291518</v>
      </c>
      <c r="Q39" s="12">
        <f t="shared" si="7"/>
        <v>25167890.678291518</v>
      </c>
      <c r="R39" s="15">
        <f t="shared" si="8"/>
        <v>0</v>
      </c>
    </row>
    <row r="40" spans="1:18" x14ac:dyDescent="0.2">
      <c r="A40" s="3" t="s">
        <v>2</v>
      </c>
      <c r="B40" s="3" t="s">
        <v>44</v>
      </c>
      <c r="C40" s="3" t="s">
        <v>71</v>
      </c>
      <c r="D40" s="4">
        <v>0</v>
      </c>
      <c r="E40" s="4">
        <v>11163</v>
      </c>
      <c r="F40" s="5">
        <v>0</v>
      </c>
      <c r="G40" s="5">
        <v>356.50112999999999</v>
      </c>
      <c r="H40" s="4">
        <v>0</v>
      </c>
      <c r="I40" s="21">
        <v>25</v>
      </c>
      <c r="J40" s="25">
        <f t="shared" si="0"/>
        <v>20269176.834059596</v>
      </c>
      <c r="K40" s="12">
        <f t="shared" si="1"/>
        <v>0</v>
      </c>
      <c r="L40" s="13">
        <f t="shared" si="2"/>
        <v>20269176.834059596</v>
      </c>
      <c r="M40" s="14">
        <f t="shared" si="3"/>
        <v>14188423.783841716</v>
      </c>
      <c r="N40" s="12">
        <f t="shared" si="4"/>
        <v>0</v>
      </c>
      <c r="O40" s="13">
        <f t="shared" si="5"/>
        <v>14188423.783841716</v>
      </c>
      <c r="P40" s="14">
        <f t="shared" si="6"/>
        <v>6080753.050217879</v>
      </c>
      <c r="Q40" s="12">
        <f t="shared" si="7"/>
        <v>0</v>
      </c>
      <c r="R40" s="15">
        <f t="shared" si="8"/>
        <v>6080753.050217879</v>
      </c>
    </row>
    <row r="41" spans="1:18" x14ac:dyDescent="0.2">
      <c r="A41" s="3" t="s">
        <v>2</v>
      </c>
      <c r="B41" s="3" t="s">
        <v>33</v>
      </c>
      <c r="C41" s="3" t="s">
        <v>72</v>
      </c>
      <c r="D41" s="4">
        <v>0</v>
      </c>
      <c r="E41" s="4">
        <v>17819</v>
      </c>
      <c r="F41" s="5">
        <v>0</v>
      </c>
      <c r="G41" s="5">
        <v>255.416234</v>
      </c>
      <c r="H41" s="4">
        <v>0</v>
      </c>
      <c r="I41" s="21">
        <v>25</v>
      </c>
      <c r="J41" s="25">
        <f t="shared" si="0"/>
        <v>22689448.075569689</v>
      </c>
      <c r="K41" s="12">
        <f t="shared" si="1"/>
        <v>0</v>
      </c>
      <c r="L41" s="13">
        <f t="shared" si="2"/>
        <v>22689448.075569689</v>
      </c>
      <c r="M41" s="14">
        <f t="shared" si="3"/>
        <v>15882613.652898781</v>
      </c>
      <c r="N41" s="12">
        <f t="shared" si="4"/>
        <v>0</v>
      </c>
      <c r="O41" s="13">
        <f t="shared" si="5"/>
        <v>15882613.652898781</v>
      </c>
      <c r="P41" s="14">
        <f t="shared" si="6"/>
        <v>6806834.4226709064</v>
      </c>
      <c r="Q41" s="12">
        <f t="shared" si="7"/>
        <v>0</v>
      </c>
      <c r="R41" s="15">
        <f t="shared" si="8"/>
        <v>6806834.4226709064</v>
      </c>
    </row>
    <row r="42" spans="1:18" x14ac:dyDescent="0.2">
      <c r="A42" s="3" t="s">
        <v>1</v>
      </c>
      <c r="B42" s="3" t="s">
        <v>37</v>
      </c>
      <c r="C42" s="3" t="s">
        <v>73</v>
      </c>
      <c r="D42" s="4">
        <v>15876</v>
      </c>
      <c r="E42" s="4">
        <v>0</v>
      </c>
      <c r="F42" s="5">
        <v>259.36567200000002</v>
      </c>
      <c r="G42" s="5">
        <v>0</v>
      </c>
      <c r="H42" s="4">
        <v>14</v>
      </c>
      <c r="I42" s="21">
        <v>0</v>
      </c>
      <c r="J42" s="25">
        <f t="shared" si="0"/>
        <v>29591756.875442252</v>
      </c>
      <c r="K42" s="12">
        <f t="shared" si="1"/>
        <v>29591756.875442252</v>
      </c>
      <c r="L42" s="13">
        <f t="shared" si="2"/>
        <v>0</v>
      </c>
      <c r="M42" s="14">
        <f t="shared" si="3"/>
        <v>20714229.812809575</v>
      </c>
      <c r="N42" s="12">
        <f t="shared" si="4"/>
        <v>20714229.812809575</v>
      </c>
      <c r="O42" s="13">
        <f t="shared" si="5"/>
        <v>0</v>
      </c>
      <c r="P42" s="14">
        <f t="shared" si="6"/>
        <v>8877527.0626326744</v>
      </c>
      <c r="Q42" s="12">
        <f t="shared" si="7"/>
        <v>8877527.0626326744</v>
      </c>
      <c r="R42" s="15">
        <f t="shared" si="8"/>
        <v>0</v>
      </c>
    </row>
    <row r="43" spans="1:18" x14ac:dyDescent="0.2">
      <c r="A43" s="3" t="s">
        <v>1</v>
      </c>
      <c r="B43" s="3" t="s">
        <v>38</v>
      </c>
      <c r="C43" s="3" t="s">
        <v>74</v>
      </c>
      <c r="D43" s="4">
        <v>12599</v>
      </c>
      <c r="E43" s="4">
        <v>0</v>
      </c>
      <c r="F43" s="5">
        <v>153.99984599999999</v>
      </c>
      <c r="G43" s="5">
        <v>0</v>
      </c>
      <c r="H43" s="4">
        <v>14</v>
      </c>
      <c r="I43" s="21">
        <v>0</v>
      </c>
      <c r="J43" s="25">
        <f t="shared" si="0"/>
        <v>25402976.372073282</v>
      </c>
      <c r="K43" s="12">
        <f t="shared" si="1"/>
        <v>25402976.372073282</v>
      </c>
      <c r="L43" s="13">
        <f t="shared" si="2"/>
        <v>0</v>
      </c>
      <c r="M43" s="14">
        <f t="shared" si="3"/>
        <v>17782083.460451297</v>
      </c>
      <c r="N43" s="12">
        <f t="shared" si="4"/>
        <v>17782083.460451297</v>
      </c>
      <c r="O43" s="13">
        <f t="shared" si="5"/>
        <v>0</v>
      </c>
      <c r="P43" s="14">
        <f t="shared" si="6"/>
        <v>7620892.9116219841</v>
      </c>
      <c r="Q43" s="12">
        <f t="shared" si="7"/>
        <v>7620892.9116219841</v>
      </c>
      <c r="R43" s="15">
        <f t="shared" si="8"/>
        <v>0</v>
      </c>
    </row>
    <row r="44" spans="1:18" x14ac:dyDescent="0.2">
      <c r="A44" s="3" t="s">
        <v>1</v>
      </c>
      <c r="B44" s="3" t="s">
        <v>45</v>
      </c>
      <c r="C44" s="3" t="s">
        <v>75</v>
      </c>
      <c r="D44" s="4">
        <v>19633</v>
      </c>
      <c r="E44" s="4">
        <v>0</v>
      </c>
      <c r="F44" s="5">
        <v>117.55376200000001</v>
      </c>
      <c r="G44" s="5">
        <v>0</v>
      </c>
      <c r="H44" s="4">
        <v>8</v>
      </c>
      <c r="I44" s="21">
        <v>0</v>
      </c>
      <c r="J44" s="25">
        <f t="shared" si="0"/>
        <v>24328982.264040843</v>
      </c>
      <c r="K44" s="12">
        <f t="shared" si="1"/>
        <v>24328982.264040843</v>
      </c>
      <c r="L44" s="13">
        <f t="shared" si="2"/>
        <v>0</v>
      </c>
      <c r="M44" s="14">
        <f t="shared" si="3"/>
        <v>17030287.584828589</v>
      </c>
      <c r="N44" s="12">
        <f t="shared" si="4"/>
        <v>17030287.584828589</v>
      </c>
      <c r="O44" s="13">
        <f t="shared" si="5"/>
        <v>0</v>
      </c>
      <c r="P44" s="14">
        <f t="shared" si="6"/>
        <v>7298694.6792122526</v>
      </c>
      <c r="Q44" s="12">
        <f t="shared" si="7"/>
        <v>7298694.6792122526</v>
      </c>
      <c r="R44" s="15">
        <f t="shared" si="8"/>
        <v>0</v>
      </c>
    </row>
    <row r="45" spans="1:18" x14ac:dyDescent="0.2">
      <c r="A45" s="3" t="s">
        <v>2</v>
      </c>
      <c r="B45" s="3" t="s">
        <v>44</v>
      </c>
      <c r="C45" s="3" t="s">
        <v>76</v>
      </c>
      <c r="D45" s="4">
        <v>0</v>
      </c>
      <c r="E45" s="4">
        <v>56984</v>
      </c>
      <c r="F45" s="5">
        <v>0</v>
      </c>
      <c r="G45" s="5">
        <v>1073.5022019999999</v>
      </c>
      <c r="H45" s="4">
        <v>0</v>
      </c>
      <c r="I45" s="21">
        <v>67</v>
      </c>
      <c r="J45" s="25">
        <f t="shared" si="0"/>
        <v>68848252.980544791</v>
      </c>
      <c r="K45" s="12">
        <f t="shared" si="1"/>
        <v>0</v>
      </c>
      <c r="L45" s="13">
        <f t="shared" si="2"/>
        <v>68848252.980544791</v>
      </c>
      <c r="M45" s="14">
        <f t="shared" si="3"/>
        <v>48193777.086381353</v>
      </c>
      <c r="N45" s="12">
        <f t="shared" si="4"/>
        <v>0</v>
      </c>
      <c r="O45" s="13">
        <f t="shared" si="5"/>
        <v>48193777.086381353</v>
      </c>
      <c r="P45" s="14">
        <f t="shared" si="6"/>
        <v>20654475.894163437</v>
      </c>
      <c r="Q45" s="12">
        <f t="shared" si="7"/>
        <v>0</v>
      </c>
      <c r="R45" s="15">
        <f t="shared" si="8"/>
        <v>20654475.894163437</v>
      </c>
    </row>
    <row r="46" spans="1:18" x14ac:dyDescent="0.2">
      <c r="A46" s="3" t="s">
        <v>1</v>
      </c>
      <c r="B46" s="3" t="s">
        <v>45</v>
      </c>
      <c r="C46" s="3" t="s">
        <v>77</v>
      </c>
      <c r="D46" s="4">
        <v>45855</v>
      </c>
      <c r="E46" s="4">
        <v>0</v>
      </c>
      <c r="F46" s="5">
        <v>378.41502600000001</v>
      </c>
      <c r="G46" s="5">
        <v>0</v>
      </c>
      <c r="H46" s="4">
        <v>34</v>
      </c>
      <c r="I46" s="21">
        <v>0</v>
      </c>
      <c r="J46" s="25">
        <f t="shared" si="0"/>
        <v>73211552.723663002</v>
      </c>
      <c r="K46" s="12">
        <f t="shared" si="1"/>
        <v>73211552.723663002</v>
      </c>
      <c r="L46" s="13">
        <f t="shared" si="2"/>
        <v>0</v>
      </c>
      <c r="M46" s="14">
        <f t="shared" si="3"/>
        <v>51248086.906564102</v>
      </c>
      <c r="N46" s="12">
        <f t="shared" si="4"/>
        <v>51248086.906564102</v>
      </c>
      <c r="O46" s="13">
        <f t="shared" si="5"/>
        <v>0</v>
      </c>
      <c r="P46" s="14">
        <f t="shared" si="6"/>
        <v>21963465.817098901</v>
      </c>
      <c r="Q46" s="12">
        <f t="shared" si="7"/>
        <v>21963465.817098901</v>
      </c>
      <c r="R46" s="15">
        <f t="shared" si="8"/>
        <v>0</v>
      </c>
    </row>
    <row r="47" spans="1:18" x14ac:dyDescent="0.2">
      <c r="A47" s="3" t="s">
        <v>2</v>
      </c>
      <c r="B47" s="3" t="s">
        <v>36</v>
      </c>
      <c r="C47" s="3" t="s">
        <v>78</v>
      </c>
      <c r="D47" s="4">
        <v>0</v>
      </c>
      <c r="E47" s="4">
        <v>21283</v>
      </c>
      <c r="F47" s="5">
        <v>0</v>
      </c>
      <c r="G47" s="5">
        <v>381.72454299999998</v>
      </c>
      <c r="H47" s="4">
        <v>0</v>
      </c>
      <c r="I47" s="21">
        <v>36</v>
      </c>
      <c r="J47" s="25">
        <f t="shared" si="0"/>
        <v>30616329.280614305</v>
      </c>
      <c r="K47" s="12">
        <f t="shared" si="1"/>
        <v>0</v>
      </c>
      <c r="L47" s="13">
        <f t="shared" si="2"/>
        <v>30616329.280614305</v>
      </c>
      <c r="M47" s="14">
        <f t="shared" si="3"/>
        <v>21431430.496430013</v>
      </c>
      <c r="N47" s="12">
        <f t="shared" si="4"/>
        <v>0</v>
      </c>
      <c r="O47" s="13">
        <f t="shared" si="5"/>
        <v>21431430.496430013</v>
      </c>
      <c r="P47" s="14">
        <f t="shared" si="6"/>
        <v>9184898.784184292</v>
      </c>
      <c r="Q47" s="12">
        <f t="shared" si="7"/>
        <v>0</v>
      </c>
      <c r="R47" s="15">
        <f t="shared" si="8"/>
        <v>9184898.784184292</v>
      </c>
    </row>
    <row r="48" spans="1:18" x14ac:dyDescent="0.2">
      <c r="A48" s="3" t="s">
        <v>2</v>
      </c>
      <c r="B48" s="3" t="s">
        <v>35</v>
      </c>
      <c r="C48" s="3" t="s">
        <v>79</v>
      </c>
      <c r="D48" s="4">
        <v>0</v>
      </c>
      <c r="E48" s="4">
        <v>57811</v>
      </c>
      <c r="F48" s="5">
        <v>0</v>
      </c>
      <c r="G48" s="5">
        <v>1466.67992</v>
      </c>
      <c r="H48" s="4">
        <v>0</v>
      </c>
      <c r="I48" s="21">
        <v>75</v>
      </c>
      <c r="J48" s="25">
        <f t="shared" ref="J48:J79" si="9">SUM(K48:L48)</f>
        <v>76437981.092801392</v>
      </c>
      <c r="K48" s="12">
        <f t="shared" ref="K48:K79" si="10">$D48*K$8+$F48*K$9+$H48*K$10</f>
        <v>0</v>
      </c>
      <c r="L48" s="13">
        <f t="shared" ref="L48:L79" si="11">$E48*L$8+$G48*L$9+$I48*L$10</f>
        <v>76437981.092801392</v>
      </c>
      <c r="M48" s="14">
        <f t="shared" ref="M48:M79" si="12">0.7*J48</f>
        <v>53506586.764960974</v>
      </c>
      <c r="N48" s="12">
        <f t="shared" ref="N48:N79" si="13">0.7*K48</f>
        <v>0</v>
      </c>
      <c r="O48" s="13">
        <f t="shared" ref="O48:O79" si="14">0.7*L48</f>
        <v>53506586.764960974</v>
      </c>
      <c r="P48" s="14">
        <f t="shared" ref="P48:P79" si="15">0.3*J48</f>
        <v>22931394.327840418</v>
      </c>
      <c r="Q48" s="12">
        <f t="shared" ref="Q48:Q79" si="16">0.3*K48</f>
        <v>0</v>
      </c>
      <c r="R48" s="15">
        <f t="shared" ref="R48:R79" si="17">0.3*L48</f>
        <v>22931394.327840418</v>
      </c>
    </row>
    <row r="49" spans="1:18" x14ac:dyDescent="0.2">
      <c r="A49" s="3" t="s">
        <v>1</v>
      </c>
      <c r="B49" s="3" t="s">
        <v>45</v>
      </c>
      <c r="C49" s="3" t="s">
        <v>80</v>
      </c>
      <c r="D49" s="4">
        <v>72072</v>
      </c>
      <c r="E49" s="4">
        <v>0</v>
      </c>
      <c r="F49" s="5">
        <v>653.44390599999997</v>
      </c>
      <c r="G49" s="5">
        <v>0</v>
      </c>
      <c r="H49" s="4">
        <v>41</v>
      </c>
      <c r="I49" s="21">
        <v>0</v>
      </c>
      <c r="J49" s="25">
        <f t="shared" si="9"/>
        <v>104107266.3525047</v>
      </c>
      <c r="K49" s="12">
        <f t="shared" si="10"/>
        <v>104107266.3525047</v>
      </c>
      <c r="L49" s="13">
        <f t="shared" si="11"/>
        <v>0</v>
      </c>
      <c r="M49" s="14">
        <f t="shared" si="12"/>
        <v>72875086.446753278</v>
      </c>
      <c r="N49" s="12">
        <f t="shared" si="13"/>
        <v>72875086.446753278</v>
      </c>
      <c r="O49" s="13">
        <f t="shared" si="14"/>
        <v>0</v>
      </c>
      <c r="P49" s="14">
        <f t="shared" si="15"/>
        <v>31232179.905751407</v>
      </c>
      <c r="Q49" s="12">
        <f t="shared" si="16"/>
        <v>31232179.905751407</v>
      </c>
      <c r="R49" s="15">
        <f t="shared" si="17"/>
        <v>0</v>
      </c>
    </row>
    <row r="50" spans="1:18" x14ac:dyDescent="0.2">
      <c r="A50" s="3" t="s">
        <v>2</v>
      </c>
      <c r="B50" s="3" t="s">
        <v>35</v>
      </c>
      <c r="C50" s="3" t="s">
        <v>81</v>
      </c>
      <c r="D50" s="4">
        <v>0</v>
      </c>
      <c r="E50" s="4">
        <v>30162</v>
      </c>
      <c r="F50" s="5">
        <v>0</v>
      </c>
      <c r="G50" s="5">
        <v>749.77938400000005</v>
      </c>
      <c r="H50" s="4">
        <v>0</v>
      </c>
      <c r="I50" s="21">
        <v>38</v>
      </c>
      <c r="J50" s="25">
        <f t="shared" si="9"/>
        <v>39221422.989420921</v>
      </c>
      <c r="K50" s="12">
        <f t="shared" si="10"/>
        <v>0</v>
      </c>
      <c r="L50" s="13">
        <f t="shared" si="11"/>
        <v>39221422.989420921</v>
      </c>
      <c r="M50" s="14">
        <f t="shared" si="12"/>
        <v>27454996.092594642</v>
      </c>
      <c r="N50" s="12">
        <f t="shared" si="13"/>
        <v>0</v>
      </c>
      <c r="O50" s="13">
        <f t="shared" si="14"/>
        <v>27454996.092594642</v>
      </c>
      <c r="P50" s="14">
        <f t="shared" si="15"/>
        <v>11766426.896826277</v>
      </c>
      <c r="Q50" s="12">
        <f t="shared" si="16"/>
        <v>0</v>
      </c>
      <c r="R50" s="15">
        <f t="shared" si="17"/>
        <v>11766426.896826277</v>
      </c>
    </row>
    <row r="51" spans="1:18" x14ac:dyDescent="0.2">
      <c r="A51" s="3" t="s">
        <v>2</v>
      </c>
      <c r="B51" s="3" t="s">
        <v>33</v>
      </c>
      <c r="C51" s="3" t="s">
        <v>82</v>
      </c>
      <c r="D51" s="4">
        <v>0</v>
      </c>
      <c r="E51" s="4">
        <v>31453</v>
      </c>
      <c r="F51" s="5">
        <v>0</v>
      </c>
      <c r="G51" s="5">
        <v>96.079586000000006</v>
      </c>
      <c r="H51" s="4">
        <v>0</v>
      </c>
      <c r="I51" s="21">
        <v>11</v>
      </c>
      <c r="J51" s="25">
        <f t="shared" si="9"/>
        <v>21599895.389618203</v>
      </c>
      <c r="K51" s="12">
        <f t="shared" si="10"/>
        <v>0</v>
      </c>
      <c r="L51" s="13">
        <f t="shared" si="11"/>
        <v>21599895.389618203</v>
      </c>
      <c r="M51" s="14">
        <f t="shared" si="12"/>
        <v>15119926.77273274</v>
      </c>
      <c r="N51" s="12">
        <f t="shared" si="13"/>
        <v>0</v>
      </c>
      <c r="O51" s="13">
        <f t="shared" si="14"/>
        <v>15119926.77273274</v>
      </c>
      <c r="P51" s="14">
        <f t="shared" si="15"/>
        <v>6479968.6168854609</v>
      </c>
      <c r="Q51" s="12">
        <f t="shared" si="16"/>
        <v>0</v>
      </c>
      <c r="R51" s="15">
        <f t="shared" si="17"/>
        <v>6479968.6168854609</v>
      </c>
    </row>
    <row r="52" spans="1:18" x14ac:dyDescent="0.2">
      <c r="A52" s="3" t="s">
        <v>1</v>
      </c>
      <c r="B52" s="3" t="s">
        <v>46</v>
      </c>
      <c r="C52" s="3" t="s">
        <v>83</v>
      </c>
      <c r="D52" s="4">
        <v>29415</v>
      </c>
      <c r="E52" s="4">
        <v>0</v>
      </c>
      <c r="F52" s="5">
        <v>337.48278699999997</v>
      </c>
      <c r="G52" s="5">
        <v>0</v>
      </c>
      <c r="H52" s="4">
        <v>13</v>
      </c>
      <c r="I52" s="21">
        <v>0</v>
      </c>
      <c r="J52" s="25">
        <f t="shared" si="9"/>
        <v>40072853.272397347</v>
      </c>
      <c r="K52" s="12">
        <f t="shared" si="10"/>
        <v>40072853.272397347</v>
      </c>
      <c r="L52" s="13">
        <f t="shared" si="11"/>
        <v>0</v>
      </c>
      <c r="M52" s="14">
        <f t="shared" si="12"/>
        <v>28050997.29067814</v>
      </c>
      <c r="N52" s="12">
        <f t="shared" si="13"/>
        <v>28050997.29067814</v>
      </c>
      <c r="O52" s="13">
        <f t="shared" si="14"/>
        <v>0</v>
      </c>
      <c r="P52" s="14">
        <f t="shared" si="15"/>
        <v>12021855.981719203</v>
      </c>
      <c r="Q52" s="12">
        <f t="shared" si="16"/>
        <v>12021855.981719203</v>
      </c>
      <c r="R52" s="15">
        <f t="shared" si="17"/>
        <v>0</v>
      </c>
    </row>
    <row r="53" spans="1:18" x14ac:dyDescent="0.2">
      <c r="A53" s="3" t="s">
        <v>1</v>
      </c>
      <c r="B53" s="3" t="s">
        <v>40</v>
      </c>
      <c r="C53" s="3" t="s">
        <v>84</v>
      </c>
      <c r="D53" s="4">
        <v>24479</v>
      </c>
      <c r="E53" s="4">
        <v>0</v>
      </c>
      <c r="F53" s="5">
        <v>349.354153</v>
      </c>
      <c r="G53" s="5">
        <v>0</v>
      </c>
      <c r="H53" s="4">
        <v>18</v>
      </c>
      <c r="I53" s="21">
        <v>0</v>
      </c>
      <c r="J53" s="25">
        <f t="shared" si="9"/>
        <v>41358457.837482885</v>
      </c>
      <c r="K53" s="12">
        <f t="shared" si="10"/>
        <v>41358457.837482885</v>
      </c>
      <c r="L53" s="13">
        <f t="shared" si="11"/>
        <v>0</v>
      </c>
      <c r="M53" s="14">
        <f t="shared" si="12"/>
        <v>28950920.486238018</v>
      </c>
      <c r="N53" s="12">
        <f t="shared" si="13"/>
        <v>28950920.486238018</v>
      </c>
      <c r="O53" s="13">
        <f t="shared" si="14"/>
        <v>0</v>
      </c>
      <c r="P53" s="14">
        <f t="shared" si="15"/>
        <v>12407537.351244865</v>
      </c>
      <c r="Q53" s="12">
        <f t="shared" si="16"/>
        <v>12407537.351244865</v>
      </c>
      <c r="R53" s="15">
        <f t="shared" si="17"/>
        <v>0</v>
      </c>
    </row>
    <row r="54" spans="1:18" x14ac:dyDescent="0.2">
      <c r="A54" s="3" t="s">
        <v>1</v>
      </c>
      <c r="B54" s="3" t="s">
        <v>34</v>
      </c>
      <c r="C54" s="3" t="s">
        <v>85</v>
      </c>
      <c r="D54" s="4">
        <v>17653</v>
      </c>
      <c r="E54" s="4">
        <v>0</v>
      </c>
      <c r="F54" s="5">
        <v>143.65953400000001</v>
      </c>
      <c r="G54" s="5">
        <v>0</v>
      </c>
      <c r="H54" s="4">
        <v>18</v>
      </c>
      <c r="I54" s="21">
        <v>0</v>
      </c>
      <c r="J54" s="25">
        <f t="shared" si="9"/>
        <v>32859564.042297982</v>
      </c>
      <c r="K54" s="12">
        <f t="shared" si="10"/>
        <v>32859564.042297982</v>
      </c>
      <c r="L54" s="13">
        <f t="shared" si="11"/>
        <v>0</v>
      </c>
      <c r="M54" s="14">
        <f t="shared" si="12"/>
        <v>23001694.829608586</v>
      </c>
      <c r="N54" s="12">
        <f t="shared" si="13"/>
        <v>23001694.829608586</v>
      </c>
      <c r="O54" s="13">
        <f t="shared" si="14"/>
        <v>0</v>
      </c>
      <c r="P54" s="14">
        <f t="shared" si="15"/>
        <v>9857869.2126893941</v>
      </c>
      <c r="Q54" s="12">
        <f t="shared" si="16"/>
        <v>9857869.2126893941</v>
      </c>
      <c r="R54" s="15">
        <f t="shared" si="17"/>
        <v>0</v>
      </c>
    </row>
    <row r="55" spans="1:18" x14ac:dyDescent="0.2">
      <c r="A55" s="3" t="s">
        <v>32</v>
      </c>
      <c r="B55" s="3" t="s">
        <v>34</v>
      </c>
      <c r="C55" s="3" t="s">
        <v>86</v>
      </c>
      <c r="D55" s="4">
        <v>14416</v>
      </c>
      <c r="E55" s="4">
        <v>3313</v>
      </c>
      <c r="F55" s="5">
        <v>130.025147</v>
      </c>
      <c r="G55" s="5">
        <v>31.274197999999998</v>
      </c>
      <c r="H55" s="4">
        <v>23</v>
      </c>
      <c r="I55" s="21">
        <v>5</v>
      </c>
      <c r="J55" s="25">
        <f t="shared" si="9"/>
        <v>39238484.894899607</v>
      </c>
      <c r="K55" s="12">
        <f t="shared" si="10"/>
        <v>35000884.90341717</v>
      </c>
      <c r="L55" s="13">
        <f t="shared" si="11"/>
        <v>4237599.9914824339</v>
      </c>
      <c r="M55" s="14">
        <f t="shared" si="12"/>
        <v>27466939.426429722</v>
      </c>
      <c r="N55" s="12">
        <f t="shared" si="13"/>
        <v>24500619.432392016</v>
      </c>
      <c r="O55" s="13">
        <f t="shared" si="14"/>
        <v>2966319.9940377036</v>
      </c>
      <c r="P55" s="14">
        <f t="shared" si="15"/>
        <v>11771545.468469882</v>
      </c>
      <c r="Q55" s="12">
        <f t="shared" si="16"/>
        <v>10500265.47102515</v>
      </c>
      <c r="R55" s="15">
        <f t="shared" si="17"/>
        <v>1271279.99744473</v>
      </c>
    </row>
    <row r="56" spans="1:18" x14ac:dyDescent="0.2">
      <c r="A56" s="3" t="s">
        <v>1</v>
      </c>
      <c r="B56" s="3" t="s">
        <v>43</v>
      </c>
      <c r="C56" s="3" t="s">
        <v>87</v>
      </c>
      <c r="D56" s="4">
        <v>18466</v>
      </c>
      <c r="E56" s="4">
        <v>0</v>
      </c>
      <c r="F56" s="5">
        <v>230.993369</v>
      </c>
      <c r="G56" s="5">
        <v>0</v>
      </c>
      <c r="H56" s="4">
        <v>17</v>
      </c>
      <c r="I56" s="21">
        <v>0</v>
      </c>
      <c r="J56" s="25">
        <f t="shared" si="9"/>
        <v>33944998.689847738</v>
      </c>
      <c r="K56" s="12">
        <f t="shared" si="10"/>
        <v>33944998.689847738</v>
      </c>
      <c r="L56" s="13">
        <f t="shared" si="11"/>
        <v>0</v>
      </c>
      <c r="M56" s="14">
        <f t="shared" si="12"/>
        <v>23761499.082893416</v>
      </c>
      <c r="N56" s="12">
        <f t="shared" si="13"/>
        <v>23761499.082893416</v>
      </c>
      <c r="O56" s="13">
        <f t="shared" si="14"/>
        <v>0</v>
      </c>
      <c r="P56" s="14">
        <f t="shared" si="15"/>
        <v>10183499.606954321</v>
      </c>
      <c r="Q56" s="12">
        <f t="shared" si="16"/>
        <v>10183499.606954321</v>
      </c>
      <c r="R56" s="15">
        <f t="shared" si="17"/>
        <v>0</v>
      </c>
    </row>
    <row r="57" spans="1:18" x14ac:dyDescent="0.2">
      <c r="A57" s="3" t="s">
        <v>32</v>
      </c>
      <c r="B57" s="3" t="s">
        <v>39</v>
      </c>
      <c r="C57" s="3" t="s">
        <v>88</v>
      </c>
      <c r="D57" s="4">
        <v>19965</v>
      </c>
      <c r="E57" s="4">
        <v>21733</v>
      </c>
      <c r="F57" s="5">
        <v>127.498408</v>
      </c>
      <c r="G57" s="5">
        <v>201.28536700000001</v>
      </c>
      <c r="H57" s="4">
        <v>6</v>
      </c>
      <c r="I57" s="21">
        <v>12</v>
      </c>
      <c r="J57" s="25">
        <f t="shared" si="9"/>
        <v>40976039.073898539</v>
      </c>
      <c r="K57" s="12">
        <f t="shared" si="10"/>
        <v>22823915.042837206</v>
      </c>
      <c r="L57" s="13">
        <f t="shared" si="11"/>
        <v>18152124.031061336</v>
      </c>
      <c r="M57" s="14">
        <f t="shared" si="12"/>
        <v>28683227.351728976</v>
      </c>
      <c r="N57" s="12">
        <f t="shared" si="13"/>
        <v>15976740.529986043</v>
      </c>
      <c r="O57" s="13">
        <f t="shared" si="14"/>
        <v>12706486.821742935</v>
      </c>
      <c r="P57" s="14">
        <f t="shared" si="15"/>
        <v>12292811.722169561</v>
      </c>
      <c r="Q57" s="12">
        <f t="shared" si="16"/>
        <v>6847174.5128511619</v>
      </c>
      <c r="R57" s="15">
        <f t="shared" si="17"/>
        <v>5445637.2093184004</v>
      </c>
    </row>
    <row r="58" spans="1:18" x14ac:dyDescent="0.2">
      <c r="A58" s="3" t="s">
        <v>1</v>
      </c>
      <c r="B58" s="3" t="s">
        <v>34</v>
      </c>
      <c r="C58" s="3" t="s">
        <v>89</v>
      </c>
      <c r="D58" s="4">
        <v>49573</v>
      </c>
      <c r="E58" s="4">
        <v>0</v>
      </c>
      <c r="F58" s="5">
        <v>674.28022499999997</v>
      </c>
      <c r="G58" s="5">
        <v>0</v>
      </c>
      <c r="H58" s="4">
        <v>47</v>
      </c>
      <c r="I58" s="21">
        <v>0</v>
      </c>
      <c r="J58" s="25">
        <f t="shared" si="9"/>
        <v>93323090.065443993</v>
      </c>
      <c r="K58" s="12">
        <f t="shared" si="10"/>
        <v>93323090.065443993</v>
      </c>
      <c r="L58" s="13">
        <f t="shared" si="11"/>
        <v>0</v>
      </c>
      <c r="M58" s="14">
        <f t="shared" si="12"/>
        <v>65326163.045810789</v>
      </c>
      <c r="N58" s="12">
        <f t="shared" si="13"/>
        <v>65326163.045810789</v>
      </c>
      <c r="O58" s="13">
        <f t="shared" si="14"/>
        <v>0</v>
      </c>
      <c r="P58" s="14">
        <f t="shared" si="15"/>
        <v>27996927.019633196</v>
      </c>
      <c r="Q58" s="12">
        <f t="shared" si="16"/>
        <v>27996927.019633196</v>
      </c>
      <c r="R58" s="15">
        <f t="shared" si="17"/>
        <v>0</v>
      </c>
    </row>
    <row r="59" spans="1:18" x14ac:dyDescent="0.2">
      <c r="A59" s="3" t="s">
        <v>1</v>
      </c>
      <c r="B59" s="3" t="s">
        <v>38</v>
      </c>
      <c r="C59" s="3" t="s">
        <v>90</v>
      </c>
      <c r="D59" s="4">
        <v>12151</v>
      </c>
      <c r="E59" s="4">
        <v>0</v>
      </c>
      <c r="F59" s="5">
        <v>170.98108999999999</v>
      </c>
      <c r="G59" s="5">
        <v>0</v>
      </c>
      <c r="H59" s="4">
        <v>15</v>
      </c>
      <c r="I59" s="21">
        <v>0</v>
      </c>
      <c r="J59" s="25">
        <f t="shared" si="9"/>
        <v>26304488.632149018</v>
      </c>
      <c r="K59" s="12">
        <f t="shared" si="10"/>
        <v>26304488.632149018</v>
      </c>
      <c r="L59" s="13">
        <f t="shared" si="11"/>
        <v>0</v>
      </c>
      <c r="M59" s="14">
        <f t="shared" si="12"/>
        <v>18413142.042504311</v>
      </c>
      <c r="N59" s="12">
        <f t="shared" si="13"/>
        <v>18413142.042504311</v>
      </c>
      <c r="O59" s="13">
        <f t="shared" si="14"/>
        <v>0</v>
      </c>
      <c r="P59" s="14">
        <f t="shared" si="15"/>
        <v>7891346.5896447049</v>
      </c>
      <c r="Q59" s="12">
        <f t="shared" si="16"/>
        <v>7891346.5896447049</v>
      </c>
      <c r="R59" s="15">
        <f t="shared" si="17"/>
        <v>0</v>
      </c>
    </row>
    <row r="60" spans="1:18" x14ac:dyDescent="0.2">
      <c r="A60" s="3" t="s">
        <v>1</v>
      </c>
      <c r="B60" s="3" t="s">
        <v>34</v>
      </c>
      <c r="C60" s="3" t="s">
        <v>91</v>
      </c>
      <c r="D60" s="4">
        <v>34146</v>
      </c>
      <c r="E60" s="4">
        <v>0</v>
      </c>
      <c r="F60" s="5">
        <v>334.943397</v>
      </c>
      <c r="G60" s="5">
        <v>0</v>
      </c>
      <c r="H60" s="4">
        <v>32</v>
      </c>
      <c r="I60" s="21">
        <v>0</v>
      </c>
      <c r="J60" s="25">
        <f t="shared" si="9"/>
        <v>61796113.18500147</v>
      </c>
      <c r="K60" s="12">
        <f t="shared" si="10"/>
        <v>61796113.18500147</v>
      </c>
      <c r="L60" s="13">
        <f t="shared" si="11"/>
        <v>0</v>
      </c>
      <c r="M60" s="14">
        <f t="shared" si="12"/>
        <v>43257279.229501024</v>
      </c>
      <c r="N60" s="12">
        <f t="shared" si="13"/>
        <v>43257279.229501024</v>
      </c>
      <c r="O60" s="13">
        <f t="shared" si="14"/>
        <v>0</v>
      </c>
      <c r="P60" s="14">
        <f t="shared" si="15"/>
        <v>18538833.955500439</v>
      </c>
      <c r="Q60" s="12">
        <f t="shared" si="16"/>
        <v>18538833.955500439</v>
      </c>
      <c r="R60" s="15">
        <f t="shared" si="17"/>
        <v>0</v>
      </c>
    </row>
    <row r="61" spans="1:18" x14ac:dyDescent="0.2">
      <c r="A61" s="3" t="s">
        <v>1</v>
      </c>
      <c r="B61" s="3" t="s">
        <v>46</v>
      </c>
      <c r="C61" s="3" t="s">
        <v>92</v>
      </c>
      <c r="D61" s="4">
        <v>34670</v>
      </c>
      <c r="E61" s="4">
        <v>0</v>
      </c>
      <c r="F61" s="5">
        <v>537.15504699999997</v>
      </c>
      <c r="G61" s="5">
        <v>0</v>
      </c>
      <c r="H61" s="4">
        <v>27</v>
      </c>
      <c r="I61" s="21">
        <v>0</v>
      </c>
      <c r="J61" s="25">
        <f t="shared" si="9"/>
        <v>60716432.598679066</v>
      </c>
      <c r="K61" s="12">
        <f t="shared" si="10"/>
        <v>60716432.598679066</v>
      </c>
      <c r="L61" s="13">
        <f t="shared" si="11"/>
        <v>0</v>
      </c>
      <c r="M61" s="14">
        <f t="shared" si="12"/>
        <v>42501502.819075346</v>
      </c>
      <c r="N61" s="12">
        <f t="shared" si="13"/>
        <v>42501502.819075346</v>
      </c>
      <c r="O61" s="13">
        <f t="shared" si="14"/>
        <v>0</v>
      </c>
      <c r="P61" s="14">
        <f t="shared" si="15"/>
        <v>18214929.77960372</v>
      </c>
      <c r="Q61" s="12">
        <f t="shared" si="16"/>
        <v>18214929.77960372</v>
      </c>
      <c r="R61" s="15">
        <f t="shared" si="17"/>
        <v>0</v>
      </c>
    </row>
    <row r="62" spans="1:18" x14ac:dyDescent="0.2">
      <c r="A62" s="3" t="s">
        <v>2</v>
      </c>
      <c r="B62" s="3" t="s">
        <v>39</v>
      </c>
      <c r="C62" s="3" t="s">
        <v>93</v>
      </c>
      <c r="D62" s="4">
        <v>0</v>
      </c>
      <c r="E62" s="4">
        <v>12428</v>
      </c>
      <c r="F62" s="5">
        <v>0</v>
      </c>
      <c r="G62" s="5">
        <v>211.27075199999999</v>
      </c>
      <c r="H62" s="4">
        <v>0</v>
      </c>
      <c r="I62" s="21">
        <v>12</v>
      </c>
      <c r="J62" s="25">
        <f t="shared" si="9"/>
        <v>13605934.135930013</v>
      </c>
      <c r="K62" s="12">
        <f t="shared" si="10"/>
        <v>0</v>
      </c>
      <c r="L62" s="13">
        <f t="shared" si="11"/>
        <v>13605934.135930013</v>
      </c>
      <c r="M62" s="14">
        <f t="shared" si="12"/>
        <v>9524153.8951510079</v>
      </c>
      <c r="N62" s="12">
        <f t="shared" si="13"/>
        <v>0</v>
      </c>
      <c r="O62" s="13">
        <f t="shared" si="14"/>
        <v>9524153.8951510079</v>
      </c>
      <c r="P62" s="14">
        <f t="shared" si="15"/>
        <v>4081780.2407790036</v>
      </c>
      <c r="Q62" s="12">
        <f t="shared" si="16"/>
        <v>0</v>
      </c>
      <c r="R62" s="15">
        <f t="shared" si="17"/>
        <v>4081780.2407790036</v>
      </c>
    </row>
    <row r="63" spans="1:18" x14ac:dyDescent="0.2">
      <c r="A63" s="3" t="s">
        <v>2</v>
      </c>
      <c r="B63" s="3" t="s">
        <v>39</v>
      </c>
      <c r="C63" s="3" t="s">
        <v>94</v>
      </c>
      <c r="D63" s="4">
        <v>0</v>
      </c>
      <c r="E63" s="4">
        <v>37243</v>
      </c>
      <c r="F63" s="5">
        <v>0</v>
      </c>
      <c r="G63" s="5">
        <v>364.21421099999998</v>
      </c>
      <c r="H63" s="4">
        <v>0</v>
      </c>
      <c r="I63" s="21">
        <v>28</v>
      </c>
      <c r="J63" s="25">
        <f t="shared" si="9"/>
        <v>34713629.872824244</v>
      </c>
      <c r="K63" s="12">
        <f t="shared" si="10"/>
        <v>0</v>
      </c>
      <c r="L63" s="13">
        <f t="shared" si="11"/>
        <v>34713629.872824244</v>
      </c>
      <c r="M63" s="14">
        <f t="shared" si="12"/>
        <v>24299540.910976969</v>
      </c>
      <c r="N63" s="12">
        <f t="shared" si="13"/>
        <v>0</v>
      </c>
      <c r="O63" s="13">
        <f t="shared" si="14"/>
        <v>24299540.910976969</v>
      </c>
      <c r="P63" s="14">
        <f t="shared" si="15"/>
        <v>10414088.961847274</v>
      </c>
      <c r="Q63" s="12">
        <f t="shared" si="16"/>
        <v>0</v>
      </c>
      <c r="R63" s="15">
        <f t="shared" si="17"/>
        <v>10414088.961847274</v>
      </c>
    </row>
    <row r="64" spans="1:18" x14ac:dyDescent="0.2">
      <c r="A64" s="3" t="s">
        <v>1</v>
      </c>
      <c r="B64" s="3" t="s">
        <v>43</v>
      </c>
      <c r="C64" s="3" t="s">
        <v>95</v>
      </c>
      <c r="D64" s="4">
        <v>32040</v>
      </c>
      <c r="E64" s="4">
        <v>0</v>
      </c>
      <c r="F64" s="5">
        <v>104.127116</v>
      </c>
      <c r="G64" s="5">
        <v>0</v>
      </c>
      <c r="H64" s="4">
        <v>14</v>
      </c>
      <c r="I64" s="21">
        <v>0</v>
      </c>
      <c r="J64" s="25">
        <f t="shared" si="9"/>
        <v>39168542.78538838</v>
      </c>
      <c r="K64" s="12">
        <f t="shared" si="10"/>
        <v>39168542.78538838</v>
      </c>
      <c r="L64" s="13">
        <f t="shared" si="11"/>
        <v>0</v>
      </c>
      <c r="M64" s="14">
        <f t="shared" si="12"/>
        <v>27417979.949771866</v>
      </c>
      <c r="N64" s="12">
        <f t="shared" si="13"/>
        <v>27417979.949771866</v>
      </c>
      <c r="O64" s="13">
        <f t="shared" si="14"/>
        <v>0</v>
      </c>
      <c r="P64" s="14">
        <f t="shared" si="15"/>
        <v>11750562.835616514</v>
      </c>
      <c r="Q64" s="12">
        <f t="shared" si="16"/>
        <v>11750562.835616514</v>
      </c>
      <c r="R64" s="15">
        <f t="shared" si="17"/>
        <v>0</v>
      </c>
    </row>
    <row r="65" spans="1:18" x14ac:dyDescent="0.2">
      <c r="A65" s="3" t="s">
        <v>1</v>
      </c>
      <c r="B65" s="3" t="s">
        <v>46</v>
      </c>
      <c r="C65" s="3" t="s">
        <v>96</v>
      </c>
      <c r="D65" s="4">
        <v>35000</v>
      </c>
      <c r="E65" s="4">
        <v>0</v>
      </c>
      <c r="F65" s="5">
        <v>258.552683</v>
      </c>
      <c r="G65" s="5">
        <v>0</v>
      </c>
      <c r="H65" s="4">
        <v>16</v>
      </c>
      <c r="I65" s="21">
        <v>0</v>
      </c>
      <c r="J65" s="25">
        <f t="shared" si="9"/>
        <v>45842648.757392481</v>
      </c>
      <c r="K65" s="12">
        <f t="shared" si="10"/>
        <v>45842648.757392481</v>
      </c>
      <c r="L65" s="13">
        <f t="shared" si="11"/>
        <v>0</v>
      </c>
      <c r="M65" s="14">
        <f t="shared" si="12"/>
        <v>32089854.130174734</v>
      </c>
      <c r="N65" s="12">
        <f t="shared" si="13"/>
        <v>32089854.130174734</v>
      </c>
      <c r="O65" s="13">
        <f t="shared" si="14"/>
        <v>0</v>
      </c>
      <c r="P65" s="14">
        <f t="shared" si="15"/>
        <v>13752794.627217744</v>
      </c>
      <c r="Q65" s="12">
        <f t="shared" si="16"/>
        <v>13752794.627217744</v>
      </c>
      <c r="R65" s="15">
        <f t="shared" si="17"/>
        <v>0</v>
      </c>
    </row>
    <row r="66" spans="1:18" x14ac:dyDescent="0.2">
      <c r="A66" s="3" t="s">
        <v>2</v>
      </c>
      <c r="B66" s="3" t="s">
        <v>33</v>
      </c>
      <c r="C66" s="3" t="s">
        <v>97</v>
      </c>
      <c r="D66" s="4">
        <v>0</v>
      </c>
      <c r="E66" s="4">
        <v>27609</v>
      </c>
      <c r="F66" s="5">
        <v>0</v>
      </c>
      <c r="G66" s="5">
        <v>119.32666999999999</v>
      </c>
      <c r="H66" s="4">
        <v>0</v>
      </c>
      <c r="I66" s="21">
        <v>22</v>
      </c>
      <c r="J66" s="25">
        <f t="shared" si="9"/>
        <v>24974425.749641966</v>
      </c>
      <c r="K66" s="12">
        <f t="shared" si="10"/>
        <v>0</v>
      </c>
      <c r="L66" s="13">
        <f t="shared" si="11"/>
        <v>24974425.749641966</v>
      </c>
      <c r="M66" s="14">
        <f t="shared" si="12"/>
        <v>17482098.024749376</v>
      </c>
      <c r="N66" s="12">
        <f t="shared" si="13"/>
        <v>0</v>
      </c>
      <c r="O66" s="13">
        <f t="shared" si="14"/>
        <v>17482098.024749376</v>
      </c>
      <c r="P66" s="14">
        <f t="shared" si="15"/>
        <v>7492327.7248925893</v>
      </c>
      <c r="Q66" s="12">
        <f t="shared" si="16"/>
        <v>0</v>
      </c>
      <c r="R66" s="15">
        <f t="shared" si="17"/>
        <v>7492327.7248925893</v>
      </c>
    </row>
    <row r="67" spans="1:18" x14ac:dyDescent="0.2">
      <c r="A67" s="3" t="s">
        <v>2</v>
      </c>
      <c r="B67" s="3" t="s">
        <v>33</v>
      </c>
      <c r="C67" s="3" t="s">
        <v>98</v>
      </c>
      <c r="D67" s="4">
        <v>0</v>
      </c>
      <c r="E67" s="4">
        <v>65085</v>
      </c>
      <c r="F67" s="5">
        <v>0</v>
      </c>
      <c r="G67" s="5">
        <v>400.516661</v>
      </c>
      <c r="H67" s="4">
        <v>0</v>
      </c>
      <c r="I67" s="21">
        <v>58</v>
      </c>
      <c r="J67" s="25">
        <f t="shared" si="9"/>
        <v>62766043.963433564</v>
      </c>
      <c r="K67" s="12">
        <f t="shared" si="10"/>
        <v>0</v>
      </c>
      <c r="L67" s="13">
        <f t="shared" si="11"/>
        <v>62766043.963433564</v>
      </c>
      <c r="M67" s="14">
        <f t="shared" si="12"/>
        <v>43936230.77440349</v>
      </c>
      <c r="N67" s="12">
        <f t="shared" si="13"/>
        <v>0</v>
      </c>
      <c r="O67" s="13">
        <f t="shared" si="14"/>
        <v>43936230.77440349</v>
      </c>
      <c r="P67" s="14">
        <f t="shared" si="15"/>
        <v>18829813.18903007</v>
      </c>
      <c r="Q67" s="12">
        <f t="shared" si="16"/>
        <v>0</v>
      </c>
      <c r="R67" s="15">
        <f t="shared" si="17"/>
        <v>18829813.18903007</v>
      </c>
    </row>
    <row r="68" spans="1:18" x14ac:dyDescent="0.2">
      <c r="A68" s="3" t="s">
        <v>32</v>
      </c>
      <c r="B68" s="3" t="s">
        <v>41</v>
      </c>
      <c r="C68" s="3" t="s">
        <v>99</v>
      </c>
      <c r="D68" s="4">
        <v>16137</v>
      </c>
      <c r="E68" s="4">
        <v>3969</v>
      </c>
      <c r="F68" s="5">
        <v>597.57395799999995</v>
      </c>
      <c r="G68" s="5">
        <v>180.01661300000001</v>
      </c>
      <c r="H68" s="4">
        <v>16</v>
      </c>
      <c r="I68" s="21">
        <v>7</v>
      </c>
      <c r="J68" s="25">
        <f t="shared" si="9"/>
        <v>44064682.578808866</v>
      </c>
      <c r="K68" s="12">
        <f t="shared" si="10"/>
        <v>37259267.034999527</v>
      </c>
      <c r="L68" s="13">
        <f t="shared" si="11"/>
        <v>6805415.5438093413</v>
      </c>
      <c r="M68" s="14">
        <f t="shared" si="12"/>
        <v>30845277.805166204</v>
      </c>
      <c r="N68" s="12">
        <f t="shared" si="13"/>
        <v>26081486.924499668</v>
      </c>
      <c r="O68" s="13">
        <f t="shared" si="14"/>
        <v>4763790.8806665381</v>
      </c>
      <c r="P68" s="14">
        <f t="shared" si="15"/>
        <v>13219404.773642659</v>
      </c>
      <c r="Q68" s="12">
        <f t="shared" si="16"/>
        <v>11177780.110499857</v>
      </c>
      <c r="R68" s="15">
        <f t="shared" si="17"/>
        <v>2041624.6631428022</v>
      </c>
    </row>
    <row r="69" spans="1:18" x14ac:dyDescent="0.2">
      <c r="A69" s="3" t="s">
        <v>2</v>
      </c>
      <c r="B69" s="3" t="s">
        <v>44</v>
      </c>
      <c r="C69" s="3" t="s">
        <v>100</v>
      </c>
      <c r="D69" s="4">
        <v>0</v>
      </c>
      <c r="E69" s="4">
        <v>34806</v>
      </c>
      <c r="F69" s="5">
        <v>0</v>
      </c>
      <c r="G69" s="5">
        <v>678.01751000000002</v>
      </c>
      <c r="H69" s="4">
        <v>0</v>
      </c>
      <c r="I69" s="21">
        <v>48</v>
      </c>
      <c r="J69" s="25">
        <f t="shared" si="9"/>
        <v>45520369.685821883</v>
      </c>
      <c r="K69" s="12">
        <f t="shared" si="10"/>
        <v>0</v>
      </c>
      <c r="L69" s="13">
        <f t="shared" si="11"/>
        <v>45520369.685821883</v>
      </c>
      <c r="M69" s="14">
        <f t="shared" si="12"/>
        <v>31864258.780075315</v>
      </c>
      <c r="N69" s="12">
        <f t="shared" si="13"/>
        <v>0</v>
      </c>
      <c r="O69" s="13">
        <f t="shared" si="14"/>
        <v>31864258.780075315</v>
      </c>
      <c r="P69" s="14">
        <f t="shared" si="15"/>
        <v>13656110.905746564</v>
      </c>
      <c r="Q69" s="12">
        <f t="shared" si="16"/>
        <v>0</v>
      </c>
      <c r="R69" s="15">
        <f t="shared" si="17"/>
        <v>13656110.905746564</v>
      </c>
    </row>
    <row r="70" spans="1:18" x14ac:dyDescent="0.2">
      <c r="A70" s="3" t="s">
        <v>1</v>
      </c>
      <c r="B70" s="3" t="s">
        <v>37</v>
      </c>
      <c r="C70" s="3" t="s">
        <v>101</v>
      </c>
      <c r="D70" s="4">
        <v>20870</v>
      </c>
      <c r="E70" s="4">
        <v>0</v>
      </c>
      <c r="F70" s="5">
        <v>111.978335</v>
      </c>
      <c r="G70" s="5">
        <v>0</v>
      </c>
      <c r="H70" s="4">
        <v>12</v>
      </c>
      <c r="I70" s="21">
        <v>0</v>
      </c>
      <c r="J70" s="25">
        <f t="shared" si="9"/>
        <v>29000314.610874429</v>
      </c>
      <c r="K70" s="12">
        <f t="shared" si="10"/>
        <v>29000314.610874429</v>
      </c>
      <c r="L70" s="13">
        <f t="shared" si="11"/>
        <v>0</v>
      </c>
      <c r="M70" s="14">
        <f t="shared" si="12"/>
        <v>20300220.227612101</v>
      </c>
      <c r="N70" s="12">
        <f t="shared" si="13"/>
        <v>20300220.227612101</v>
      </c>
      <c r="O70" s="13">
        <f t="shared" si="14"/>
        <v>0</v>
      </c>
      <c r="P70" s="14">
        <f t="shared" si="15"/>
        <v>8700094.3832623288</v>
      </c>
      <c r="Q70" s="12">
        <f t="shared" si="16"/>
        <v>8700094.3832623288</v>
      </c>
      <c r="R70" s="15">
        <f t="shared" si="17"/>
        <v>0</v>
      </c>
    </row>
    <row r="71" spans="1:18" x14ac:dyDescent="0.2">
      <c r="A71" s="3" t="s">
        <v>1</v>
      </c>
      <c r="B71" s="3" t="s">
        <v>41</v>
      </c>
      <c r="C71" s="3" t="s">
        <v>102</v>
      </c>
      <c r="D71" s="4">
        <v>47165</v>
      </c>
      <c r="E71" s="4">
        <v>0</v>
      </c>
      <c r="F71" s="5">
        <v>520.33130000000006</v>
      </c>
      <c r="G71" s="5">
        <v>0</v>
      </c>
      <c r="H71" s="4">
        <v>27</v>
      </c>
      <c r="I71" s="21">
        <v>0</v>
      </c>
      <c r="J71" s="25">
        <f t="shared" si="9"/>
        <v>69813871.389557943</v>
      </c>
      <c r="K71" s="12">
        <f t="shared" si="10"/>
        <v>69813871.389557943</v>
      </c>
      <c r="L71" s="13">
        <f t="shared" si="11"/>
        <v>0</v>
      </c>
      <c r="M71" s="14">
        <f t="shared" si="12"/>
        <v>48869709.97269056</v>
      </c>
      <c r="N71" s="12">
        <f t="shared" si="13"/>
        <v>48869709.97269056</v>
      </c>
      <c r="O71" s="13">
        <f t="shared" si="14"/>
        <v>0</v>
      </c>
      <c r="P71" s="14">
        <f t="shared" si="15"/>
        <v>20944161.416867383</v>
      </c>
      <c r="Q71" s="12">
        <f t="shared" si="16"/>
        <v>20944161.416867383</v>
      </c>
      <c r="R71" s="15">
        <f t="shared" si="17"/>
        <v>0</v>
      </c>
    </row>
    <row r="72" spans="1:18" x14ac:dyDescent="0.2">
      <c r="A72" s="3" t="s">
        <v>1</v>
      </c>
      <c r="B72" s="3" t="s">
        <v>45</v>
      </c>
      <c r="C72" s="3" t="s">
        <v>103</v>
      </c>
      <c r="D72" s="4">
        <v>42999</v>
      </c>
      <c r="E72" s="4">
        <v>0</v>
      </c>
      <c r="F72" s="5">
        <v>501.90356700000001</v>
      </c>
      <c r="G72" s="5">
        <v>0</v>
      </c>
      <c r="H72" s="4">
        <v>38</v>
      </c>
      <c r="I72" s="21">
        <v>0</v>
      </c>
      <c r="J72" s="25">
        <f t="shared" si="9"/>
        <v>76931888.756298095</v>
      </c>
      <c r="K72" s="12">
        <f t="shared" si="10"/>
        <v>76931888.756298095</v>
      </c>
      <c r="L72" s="13">
        <f t="shared" si="11"/>
        <v>0</v>
      </c>
      <c r="M72" s="14">
        <f t="shared" si="12"/>
        <v>53852322.129408665</v>
      </c>
      <c r="N72" s="12">
        <f t="shared" si="13"/>
        <v>53852322.129408665</v>
      </c>
      <c r="O72" s="13">
        <f t="shared" si="14"/>
        <v>0</v>
      </c>
      <c r="P72" s="14">
        <f t="shared" si="15"/>
        <v>23079566.626889426</v>
      </c>
      <c r="Q72" s="12">
        <f t="shared" si="16"/>
        <v>23079566.626889426</v>
      </c>
      <c r="R72" s="15">
        <f t="shared" si="17"/>
        <v>0</v>
      </c>
    </row>
    <row r="73" spans="1:18" x14ac:dyDescent="0.2">
      <c r="A73" s="3" t="s">
        <v>1</v>
      </c>
      <c r="B73" s="3" t="s">
        <v>46</v>
      </c>
      <c r="C73" s="3" t="s">
        <v>104</v>
      </c>
      <c r="D73" s="4">
        <v>88572</v>
      </c>
      <c r="E73" s="4">
        <v>0</v>
      </c>
      <c r="F73" s="5">
        <v>293.81072399999999</v>
      </c>
      <c r="G73" s="5">
        <v>0</v>
      </c>
      <c r="H73" s="4">
        <v>18</v>
      </c>
      <c r="I73" s="21">
        <v>0</v>
      </c>
      <c r="J73" s="25">
        <f t="shared" si="9"/>
        <v>88528753.461634785</v>
      </c>
      <c r="K73" s="12">
        <f t="shared" si="10"/>
        <v>88528753.461634785</v>
      </c>
      <c r="L73" s="13">
        <f t="shared" si="11"/>
        <v>0</v>
      </c>
      <c r="M73" s="14">
        <f t="shared" si="12"/>
        <v>61970127.423144348</v>
      </c>
      <c r="N73" s="12">
        <f t="shared" si="13"/>
        <v>61970127.423144348</v>
      </c>
      <c r="O73" s="13">
        <f t="shared" si="14"/>
        <v>0</v>
      </c>
      <c r="P73" s="14">
        <f t="shared" si="15"/>
        <v>26558626.038490433</v>
      </c>
      <c r="Q73" s="12">
        <f t="shared" si="16"/>
        <v>26558626.038490433</v>
      </c>
      <c r="R73" s="15">
        <f t="shared" si="17"/>
        <v>0</v>
      </c>
    </row>
    <row r="74" spans="1:18" x14ac:dyDescent="0.2">
      <c r="A74" s="3" t="s">
        <v>2</v>
      </c>
      <c r="B74" s="3" t="s">
        <v>36</v>
      </c>
      <c r="C74" s="3" t="s">
        <v>105</v>
      </c>
      <c r="D74" s="4">
        <v>0</v>
      </c>
      <c r="E74" s="4">
        <v>12132</v>
      </c>
      <c r="F74" s="5">
        <v>0</v>
      </c>
      <c r="G74" s="5">
        <v>167.108135</v>
      </c>
      <c r="H74" s="4">
        <v>0</v>
      </c>
      <c r="I74" s="21">
        <v>8</v>
      </c>
      <c r="J74" s="25">
        <f t="shared" si="9"/>
        <v>11219044.975603834</v>
      </c>
      <c r="K74" s="12">
        <f t="shared" si="10"/>
        <v>0</v>
      </c>
      <c r="L74" s="13">
        <f t="shared" si="11"/>
        <v>11219044.975603834</v>
      </c>
      <c r="M74" s="14">
        <f t="shared" si="12"/>
        <v>7853331.4829226835</v>
      </c>
      <c r="N74" s="12">
        <f t="shared" si="13"/>
        <v>0</v>
      </c>
      <c r="O74" s="13">
        <f t="shared" si="14"/>
        <v>7853331.4829226835</v>
      </c>
      <c r="P74" s="14">
        <f t="shared" si="15"/>
        <v>3365713.4926811499</v>
      </c>
      <c r="Q74" s="12">
        <f t="shared" si="16"/>
        <v>0</v>
      </c>
      <c r="R74" s="15">
        <f t="shared" si="17"/>
        <v>3365713.4926811499</v>
      </c>
    </row>
    <row r="75" spans="1:18" x14ac:dyDescent="0.2">
      <c r="A75" s="3" t="s">
        <v>2</v>
      </c>
      <c r="B75" s="3" t="s">
        <v>39</v>
      </c>
      <c r="C75" s="3" t="s">
        <v>106</v>
      </c>
      <c r="D75" s="4">
        <v>0</v>
      </c>
      <c r="E75" s="4">
        <v>42544</v>
      </c>
      <c r="F75" s="5">
        <v>0</v>
      </c>
      <c r="G75" s="5">
        <v>260.00477899999998</v>
      </c>
      <c r="H75" s="4">
        <v>0</v>
      </c>
      <c r="I75" s="21">
        <v>9</v>
      </c>
      <c r="J75" s="25">
        <f t="shared" si="9"/>
        <v>27651062.4262603</v>
      </c>
      <c r="K75" s="12">
        <f t="shared" si="10"/>
        <v>0</v>
      </c>
      <c r="L75" s="13">
        <f t="shared" si="11"/>
        <v>27651062.4262603</v>
      </c>
      <c r="M75" s="14">
        <f t="shared" si="12"/>
        <v>19355743.69838221</v>
      </c>
      <c r="N75" s="12">
        <f t="shared" si="13"/>
        <v>0</v>
      </c>
      <c r="O75" s="13">
        <f t="shared" si="14"/>
        <v>19355743.69838221</v>
      </c>
      <c r="P75" s="14">
        <f t="shared" si="15"/>
        <v>8295318.72787809</v>
      </c>
      <c r="Q75" s="12">
        <f t="shared" si="16"/>
        <v>0</v>
      </c>
      <c r="R75" s="15">
        <f t="shared" si="17"/>
        <v>8295318.72787809</v>
      </c>
    </row>
    <row r="76" spans="1:18" x14ac:dyDescent="0.2">
      <c r="A76" s="3" t="s">
        <v>1</v>
      </c>
      <c r="B76" s="3" t="s">
        <v>43</v>
      </c>
      <c r="C76" s="3" t="s">
        <v>107</v>
      </c>
      <c r="D76" s="4">
        <v>45829</v>
      </c>
      <c r="E76" s="4">
        <v>0</v>
      </c>
      <c r="F76" s="5">
        <v>512.37513300000001</v>
      </c>
      <c r="G76" s="5">
        <v>0</v>
      </c>
      <c r="H76" s="4">
        <v>53</v>
      </c>
      <c r="I76" s="21">
        <v>0</v>
      </c>
      <c r="J76" s="25">
        <f t="shared" si="9"/>
        <v>93607795.312964782</v>
      </c>
      <c r="K76" s="12">
        <f t="shared" si="10"/>
        <v>93607795.312964782</v>
      </c>
      <c r="L76" s="13">
        <f t="shared" si="11"/>
        <v>0</v>
      </c>
      <c r="M76" s="14">
        <f t="shared" si="12"/>
        <v>65525456.719075345</v>
      </c>
      <c r="N76" s="12">
        <f t="shared" si="13"/>
        <v>65525456.719075345</v>
      </c>
      <c r="O76" s="13">
        <f t="shared" si="14"/>
        <v>0</v>
      </c>
      <c r="P76" s="14">
        <f t="shared" si="15"/>
        <v>28082338.593889434</v>
      </c>
      <c r="Q76" s="12">
        <f t="shared" si="16"/>
        <v>28082338.593889434</v>
      </c>
      <c r="R76" s="15">
        <f t="shared" si="17"/>
        <v>0</v>
      </c>
    </row>
    <row r="77" spans="1:18" x14ac:dyDescent="0.2">
      <c r="A77" s="3" t="s">
        <v>2</v>
      </c>
      <c r="B77" s="3" t="s">
        <v>44</v>
      </c>
      <c r="C77" s="3" t="s">
        <v>108</v>
      </c>
      <c r="D77" s="4">
        <v>0</v>
      </c>
      <c r="E77" s="4">
        <v>23248</v>
      </c>
      <c r="F77" s="5">
        <v>0</v>
      </c>
      <c r="G77" s="5">
        <v>372.92940700000003</v>
      </c>
      <c r="H77" s="4">
        <v>0</v>
      </c>
      <c r="I77" s="21">
        <v>33</v>
      </c>
      <c r="J77" s="25">
        <f t="shared" si="9"/>
        <v>30130822.216009766</v>
      </c>
      <c r="K77" s="12">
        <f t="shared" si="10"/>
        <v>0</v>
      </c>
      <c r="L77" s="13">
        <f t="shared" si="11"/>
        <v>30130822.216009766</v>
      </c>
      <c r="M77" s="14">
        <f t="shared" si="12"/>
        <v>21091575.551206835</v>
      </c>
      <c r="N77" s="12">
        <f t="shared" si="13"/>
        <v>0</v>
      </c>
      <c r="O77" s="13">
        <f t="shared" si="14"/>
        <v>21091575.551206835</v>
      </c>
      <c r="P77" s="14">
        <f t="shared" si="15"/>
        <v>9039246.6648029294</v>
      </c>
      <c r="Q77" s="12">
        <f t="shared" si="16"/>
        <v>0</v>
      </c>
      <c r="R77" s="15">
        <f t="shared" si="17"/>
        <v>9039246.6648029294</v>
      </c>
    </row>
    <row r="78" spans="1:18" x14ac:dyDescent="0.2">
      <c r="A78" s="3" t="s">
        <v>2</v>
      </c>
      <c r="B78" s="3" t="s">
        <v>33</v>
      </c>
      <c r="C78" s="3" t="s">
        <v>109</v>
      </c>
      <c r="D78" s="4">
        <v>0</v>
      </c>
      <c r="E78" s="4">
        <v>17598</v>
      </c>
      <c r="F78" s="5">
        <v>0</v>
      </c>
      <c r="G78" s="5">
        <v>225.31075200000001</v>
      </c>
      <c r="H78" s="4">
        <v>0</v>
      </c>
      <c r="I78" s="21">
        <v>20</v>
      </c>
      <c r="J78" s="25">
        <f t="shared" si="9"/>
        <v>20002244.135164827</v>
      </c>
      <c r="K78" s="12">
        <f t="shared" si="10"/>
        <v>0</v>
      </c>
      <c r="L78" s="13">
        <f t="shared" si="11"/>
        <v>20002244.135164827</v>
      </c>
      <c r="M78" s="14">
        <f t="shared" si="12"/>
        <v>14001570.894615378</v>
      </c>
      <c r="N78" s="12">
        <f t="shared" si="13"/>
        <v>0</v>
      </c>
      <c r="O78" s="13">
        <f t="shared" si="14"/>
        <v>14001570.894615378</v>
      </c>
      <c r="P78" s="14">
        <f t="shared" si="15"/>
        <v>6000673.2405494479</v>
      </c>
      <c r="Q78" s="12">
        <f t="shared" si="16"/>
        <v>0</v>
      </c>
      <c r="R78" s="15">
        <f t="shared" si="17"/>
        <v>6000673.2405494479</v>
      </c>
    </row>
    <row r="79" spans="1:18" x14ac:dyDescent="0.2">
      <c r="A79" s="3" t="s">
        <v>2</v>
      </c>
      <c r="B79" s="3" t="s">
        <v>39</v>
      </c>
      <c r="C79" s="3" t="s">
        <v>110</v>
      </c>
      <c r="D79" s="4">
        <v>0</v>
      </c>
      <c r="E79" s="4">
        <v>19577</v>
      </c>
      <c r="F79" s="5">
        <v>0</v>
      </c>
      <c r="G79" s="5">
        <v>231.46923200000001</v>
      </c>
      <c r="H79" s="4">
        <v>0</v>
      </c>
      <c r="I79" s="21">
        <v>16</v>
      </c>
      <c r="J79" s="25">
        <f t="shared" si="9"/>
        <v>19193976.361791607</v>
      </c>
      <c r="K79" s="12">
        <f t="shared" si="10"/>
        <v>0</v>
      </c>
      <c r="L79" s="13">
        <f t="shared" si="11"/>
        <v>19193976.361791607</v>
      </c>
      <c r="M79" s="14">
        <f t="shared" si="12"/>
        <v>13435783.453254124</v>
      </c>
      <c r="N79" s="12">
        <f t="shared" si="13"/>
        <v>0</v>
      </c>
      <c r="O79" s="13">
        <f t="shared" si="14"/>
        <v>13435783.453254124</v>
      </c>
      <c r="P79" s="14">
        <f t="shared" si="15"/>
        <v>5758192.9085374819</v>
      </c>
      <c r="Q79" s="12">
        <f t="shared" si="16"/>
        <v>0</v>
      </c>
      <c r="R79" s="15">
        <f t="shared" si="17"/>
        <v>5758192.9085374819</v>
      </c>
    </row>
    <row r="80" spans="1:18" x14ac:dyDescent="0.2">
      <c r="A80" s="3" t="s">
        <v>1</v>
      </c>
      <c r="B80" s="3" t="s">
        <v>34</v>
      </c>
      <c r="C80" s="3" t="s">
        <v>111</v>
      </c>
      <c r="D80" s="4">
        <v>18362</v>
      </c>
      <c r="E80" s="4">
        <v>0</v>
      </c>
      <c r="F80" s="5">
        <v>188.35760200000001</v>
      </c>
      <c r="G80" s="5">
        <v>0</v>
      </c>
      <c r="H80" s="4">
        <v>14</v>
      </c>
      <c r="I80" s="21">
        <v>0</v>
      </c>
      <c r="J80" s="25">
        <f t="shared" ref="J80:J111" si="18">SUM(K80:L80)</f>
        <v>30290613.057396956</v>
      </c>
      <c r="K80" s="12">
        <f t="shared" ref="K80:K111" si="19">$D80*K$8+$F80*K$9+$H80*K$10</f>
        <v>30290613.057396956</v>
      </c>
      <c r="L80" s="13">
        <f t="shared" ref="L80:L111" si="20">$E80*L$8+$G80*L$9+$I80*L$10</f>
        <v>0</v>
      </c>
      <c r="M80" s="14">
        <f t="shared" ref="M80:M111" si="21">0.7*J80</f>
        <v>21203429.140177868</v>
      </c>
      <c r="N80" s="12">
        <f t="shared" ref="N80:N111" si="22">0.7*K80</f>
        <v>21203429.140177868</v>
      </c>
      <c r="O80" s="13">
        <f t="shared" ref="O80:O111" si="23">0.7*L80</f>
        <v>0</v>
      </c>
      <c r="P80" s="14">
        <f t="shared" ref="P80:P111" si="24">0.3*J80</f>
        <v>9087183.9172190856</v>
      </c>
      <c r="Q80" s="12">
        <f t="shared" ref="Q80:Q111" si="25">0.3*K80</f>
        <v>9087183.9172190856</v>
      </c>
      <c r="R80" s="15">
        <f t="shared" ref="R80:R111" si="26">0.3*L80</f>
        <v>0</v>
      </c>
    </row>
    <row r="81" spans="1:18" x14ac:dyDescent="0.2">
      <c r="A81" s="3" t="s">
        <v>1</v>
      </c>
      <c r="B81" s="3" t="s">
        <v>34</v>
      </c>
      <c r="C81" s="3" t="s">
        <v>112</v>
      </c>
      <c r="D81" s="4">
        <v>21694</v>
      </c>
      <c r="E81" s="4">
        <v>0</v>
      </c>
      <c r="F81" s="5">
        <v>190.10368500000001</v>
      </c>
      <c r="G81" s="5">
        <v>0</v>
      </c>
      <c r="H81" s="4">
        <v>32</v>
      </c>
      <c r="I81" s="21">
        <v>0</v>
      </c>
      <c r="J81" s="25">
        <f t="shared" si="18"/>
        <v>50075999.077661291</v>
      </c>
      <c r="K81" s="12">
        <f t="shared" si="19"/>
        <v>50075999.077661291</v>
      </c>
      <c r="L81" s="13">
        <f t="shared" si="20"/>
        <v>0</v>
      </c>
      <c r="M81" s="14">
        <f t="shared" si="21"/>
        <v>35053199.354362905</v>
      </c>
      <c r="N81" s="12">
        <f t="shared" si="22"/>
        <v>35053199.354362905</v>
      </c>
      <c r="O81" s="13">
        <f t="shared" si="23"/>
        <v>0</v>
      </c>
      <c r="P81" s="14">
        <f t="shared" si="24"/>
        <v>15022799.723298388</v>
      </c>
      <c r="Q81" s="12">
        <f t="shared" si="25"/>
        <v>15022799.723298388</v>
      </c>
      <c r="R81" s="15">
        <f t="shared" si="26"/>
        <v>0</v>
      </c>
    </row>
    <row r="82" spans="1:18" x14ac:dyDescent="0.2">
      <c r="A82" s="3" t="s">
        <v>1</v>
      </c>
      <c r="B82" s="3" t="s">
        <v>34</v>
      </c>
      <c r="C82" s="3" t="s">
        <v>113</v>
      </c>
      <c r="D82" s="4">
        <v>31946</v>
      </c>
      <c r="E82" s="4">
        <v>0</v>
      </c>
      <c r="F82" s="5">
        <v>282.936868</v>
      </c>
      <c r="G82" s="5">
        <v>0</v>
      </c>
      <c r="H82" s="4">
        <v>22</v>
      </c>
      <c r="I82" s="21">
        <v>0</v>
      </c>
      <c r="J82" s="25">
        <f t="shared" si="18"/>
        <v>49704344.599576138</v>
      </c>
      <c r="K82" s="12">
        <f t="shared" si="19"/>
        <v>49704344.599576138</v>
      </c>
      <c r="L82" s="13">
        <f t="shared" si="20"/>
        <v>0</v>
      </c>
      <c r="M82" s="14">
        <f t="shared" si="21"/>
        <v>34793041.219703294</v>
      </c>
      <c r="N82" s="12">
        <f t="shared" si="22"/>
        <v>34793041.219703294</v>
      </c>
      <c r="O82" s="13">
        <f t="shared" si="23"/>
        <v>0</v>
      </c>
      <c r="P82" s="14">
        <f t="shared" si="24"/>
        <v>14911303.379872842</v>
      </c>
      <c r="Q82" s="12">
        <f t="shared" si="25"/>
        <v>14911303.379872842</v>
      </c>
      <c r="R82" s="15">
        <f t="shared" si="26"/>
        <v>0</v>
      </c>
    </row>
    <row r="83" spans="1:18" x14ac:dyDescent="0.2">
      <c r="A83" s="3" t="s">
        <v>1</v>
      </c>
      <c r="B83" s="3" t="s">
        <v>43</v>
      </c>
      <c r="C83" s="3" t="s">
        <v>114</v>
      </c>
      <c r="D83" s="4">
        <v>26138</v>
      </c>
      <c r="E83" s="4">
        <v>0</v>
      </c>
      <c r="F83" s="5">
        <v>417.282265</v>
      </c>
      <c r="G83" s="5">
        <v>0</v>
      </c>
      <c r="H83" s="4">
        <v>33</v>
      </c>
      <c r="I83" s="21">
        <v>0</v>
      </c>
      <c r="J83" s="25">
        <f t="shared" si="18"/>
        <v>58099467.827007726</v>
      </c>
      <c r="K83" s="12">
        <f t="shared" si="19"/>
        <v>58099467.827007726</v>
      </c>
      <c r="L83" s="13">
        <f t="shared" si="20"/>
        <v>0</v>
      </c>
      <c r="M83" s="14">
        <f t="shared" si="21"/>
        <v>40669627.478905402</v>
      </c>
      <c r="N83" s="12">
        <f t="shared" si="22"/>
        <v>40669627.478905402</v>
      </c>
      <c r="O83" s="13">
        <f t="shared" si="23"/>
        <v>0</v>
      </c>
      <c r="P83" s="14">
        <f t="shared" si="24"/>
        <v>17429840.348102316</v>
      </c>
      <c r="Q83" s="12">
        <f t="shared" si="25"/>
        <v>17429840.348102316</v>
      </c>
      <c r="R83" s="15">
        <f t="shared" si="26"/>
        <v>0</v>
      </c>
    </row>
    <row r="84" spans="1:18" x14ac:dyDescent="0.2">
      <c r="A84" s="3" t="s">
        <v>32</v>
      </c>
      <c r="B84" s="3" t="s">
        <v>39</v>
      </c>
      <c r="C84" s="3" t="s">
        <v>115</v>
      </c>
      <c r="D84" s="4">
        <v>3585</v>
      </c>
      <c r="E84" s="4">
        <v>70537</v>
      </c>
      <c r="F84" s="5">
        <v>92.649981999999994</v>
      </c>
      <c r="G84" s="5">
        <v>487.05771700000003</v>
      </c>
      <c r="H84" s="4">
        <v>8</v>
      </c>
      <c r="I84" s="21">
        <v>51</v>
      </c>
      <c r="J84" s="25">
        <f t="shared" si="18"/>
        <v>74893684.116915837</v>
      </c>
      <c r="K84" s="12">
        <f t="shared" si="19"/>
        <v>11880814.366341431</v>
      </c>
      <c r="L84" s="13">
        <f t="shared" si="20"/>
        <v>63012869.750574403</v>
      </c>
      <c r="M84" s="14">
        <f t="shared" si="21"/>
        <v>52425578.881841086</v>
      </c>
      <c r="N84" s="12">
        <f t="shared" si="22"/>
        <v>8316570.0564390011</v>
      </c>
      <c r="O84" s="13">
        <f t="shared" si="23"/>
        <v>44109008.825402081</v>
      </c>
      <c r="P84" s="14">
        <f t="shared" si="24"/>
        <v>22468105.235074751</v>
      </c>
      <c r="Q84" s="12">
        <f t="shared" si="25"/>
        <v>3564244.3099024291</v>
      </c>
      <c r="R84" s="15">
        <f t="shared" si="26"/>
        <v>18903860.925172321</v>
      </c>
    </row>
    <row r="85" spans="1:18" x14ac:dyDescent="0.2">
      <c r="A85" s="3" t="s">
        <v>2</v>
      </c>
      <c r="B85" s="3" t="s">
        <v>33</v>
      </c>
      <c r="C85" s="3" t="s">
        <v>116</v>
      </c>
      <c r="D85" s="4">
        <v>0</v>
      </c>
      <c r="E85" s="4">
        <v>62633</v>
      </c>
      <c r="F85" s="5">
        <v>0</v>
      </c>
      <c r="G85" s="5">
        <v>181.21637200000001</v>
      </c>
      <c r="H85" s="4">
        <v>0</v>
      </c>
      <c r="I85" s="21">
        <v>29</v>
      </c>
      <c r="J85" s="25">
        <f t="shared" si="18"/>
        <v>46201779.69673457</v>
      </c>
      <c r="K85" s="12">
        <f t="shared" si="19"/>
        <v>0</v>
      </c>
      <c r="L85" s="13">
        <f t="shared" si="20"/>
        <v>46201779.69673457</v>
      </c>
      <c r="M85" s="14">
        <f t="shared" si="21"/>
        <v>32341245.787714198</v>
      </c>
      <c r="N85" s="12">
        <f t="shared" si="22"/>
        <v>0</v>
      </c>
      <c r="O85" s="13">
        <f t="shared" si="23"/>
        <v>32341245.787714198</v>
      </c>
      <c r="P85" s="14">
        <f t="shared" si="24"/>
        <v>13860533.90902037</v>
      </c>
      <c r="Q85" s="12">
        <f t="shared" si="25"/>
        <v>0</v>
      </c>
      <c r="R85" s="15">
        <f t="shared" si="26"/>
        <v>13860533.90902037</v>
      </c>
    </row>
    <row r="86" spans="1:18" x14ac:dyDescent="0.2">
      <c r="A86" s="3" t="s">
        <v>1</v>
      </c>
      <c r="B86" s="3" t="s">
        <v>45</v>
      </c>
      <c r="C86" s="3" t="s">
        <v>117</v>
      </c>
      <c r="D86" s="4">
        <v>58902</v>
      </c>
      <c r="E86" s="4">
        <v>0</v>
      </c>
      <c r="F86" s="5">
        <v>389.06137200000001</v>
      </c>
      <c r="G86" s="5">
        <v>0</v>
      </c>
      <c r="H86" s="4">
        <v>25</v>
      </c>
      <c r="I86" s="21">
        <v>0</v>
      </c>
      <c r="J86" s="25">
        <f t="shared" si="18"/>
        <v>74545706.326402411</v>
      </c>
      <c r="K86" s="12">
        <f t="shared" si="19"/>
        <v>74545706.326402411</v>
      </c>
      <c r="L86" s="13">
        <f t="shared" si="20"/>
        <v>0</v>
      </c>
      <c r="M86" s="14">
        <f t="shared" si="21"/>
        <v>52181994.428481683</v>
      </c>
      <c r="N86" s="12">
        <f t="shared" si="22"/>
        <v>52181994.428481683</v>
      </c>
      <c r="O86" s="13">
        <f t="shared" si="23"/>
        <v>0</v>
      </c>
      <c r="P86" s="14">
        <f t="shared" si="24"/>
        <v>22363711.897920724</v>
      </c>
      <c r="Q86" s="12">
        <f t="shared" si="25"/>
        <v>22363711.897920724</v>
      </c>
      <c r="R86" s="15">
        <f t="shared" si="26"/>
        <v>0</v>
      </c>
    </row>
    <row r="87" spans="1:18" x14ac:dyDescent="0.2">
      <c r="A87" s="3" t="s">
        <v>1</v>
      </c>
      <c r="B87" s="3" t="s">
        <v>43</v>
      </c>
      <c r="C87" s="3" t="s">
        <v>118</v>
      </c>
      <c r="D87" s="4">
        <v>86509</v>
      </c>
      <c r="E87" s="4">
        <v>0</v>
      </c>
      <c r="F87" s="5">
        <v>779.61130400000002</v>
      </c>
      <c r="G87" s="5">
        <v>0</v>
      </c>
      <c r="H87" s="4">
        <v>58</v>
      </c>
      <c r="I87" s="21">
        <v>0</v>
      </c>
      <c r="J87" s="25">
        <f t="shared" si="18"/>
        <v>133308201.19937819</v>
      </c>
      <c r="K87" s="12">
        <f t="shared" si="19"/>
        <v>133308201.19937819</v>
      </c>
      <c r="L87" s="13">
        <f t="shared" si="20"/>
        <v>0</v>
      </c>
      <c r="M87" s="14">
        <f t="shared" si="21"/>
        <v>93315740.839564726</v>
      </c>
      <c r="N87" s="12">
        <f t="shared" si="22"/>
        <v>93315740.839564726</v>
      </c>
      <c r="O87" s="13">
        <f t="shared" si="23"/>
        <v>0</v>
      </c>
      <c r="P87" s="14">
        <f t="shared" si="24"/>
        <v>39992460.359813459</v>
      </c>
      <c r="Q87" s="12">
        <f t="shared" si="25"/>
        <v>39992460.359813459</v>
      </c>
      <c r="R87" s="15">
        <f t="shared" si="26"/>
        <v>0</v>
      </c>
    </row>
    <row r="88" spans="1:18" x14ac:dyDescent="0.2">
      <c r="A88" s="3" t="s">
        <v>2</v>
      </c>
      <c r="B88" s="3" t="s">
        <v>39</v>
      </c>
      <c r="C88" s="3" t="s">
        <v>119</v>
      </c>
      <c r="D88" s="4">
        <v>0</v>
      </c>
      <c r="E88" s="4">
        <v>17639</v>
      </c>
      <c r="F88" s="5">
        <v>0</v>
      </c>
      <c r="G88" s="5">
        <v>191.70314999999999</v>
      </c>
      <c r="H88" s="4">
        <v>0</v>
      </c>
      <c r="I88" s="21">
        <v>25</v>
      </c>
      <c r="J88" s="25">
        <f t="shared" si="18"/>
        <v>22035733.572922669</v>
      </c>
      <c r="K88" s="12">
        <f t="shared" si="19"/>
        <v>0</v>
      </c>
      <c r="L88" s="13">
        <f t="shared" si="20"/>
        <v>22035733.572922669</v>
      </c>
      <c r="M88" s="14">
        <f t="shared" si="21"/>
        <v>15425013.501045868</v>
      </c>
      <c r="N88" s="12">
        <f t="shared" si="22"/>
        <v>0</v>
      </c>
      <c r="O88" s="13">
        <f t="shared" si="23"/>
        <v>15425013.501045868</v>
      </c>
      <c r="P88" s="14">
        <f t="shared" si="24"/>
        <v>6610720.0718768006</v>
      </c>
      <c r="Q88" s="12">
        <f t="shared" si="25"/>
        <v>0</v>
      </c>
      <c r="R88" s="15">
        <f t="shared" si="26"/>
        <v>6610720.0718768006</v>
      </c>
    </row>
    <row r="89" spans="1:18" x14ac:dyDescent="0.2">
      <c r="A89" s="3" t="s">
        <v>1</v>
      </c>
      <c r="B89" s="3" t="s">
        <v>38</v>
      </c>
      <c r="C89" s="3" t="s">
        <v>120</v>
      </c>
      <c r="D89" s="4">
        <v>21695</v>
      </c>
      <c r="E89" s="4">
        <v>0</v>
      </c>
      <c r="F89" s="5">
        <v>237.005414</v>
      </c>
      <c r="G89" s="5">
        <v>0</v>
      </c>
      <c r="H89" s="4">
        <v>17</v>
      </c>
      <c r="I89" s="21">
        <v>0</v>
      </c>
      <c r="J89" s="25">
        <f t="shared" si="18"/>
        <v>36466122.561111078</v>
      </c>
      <c r="K89" s="12">
        <f t="shared" si="19"/>
        <v>36466122.561111078</v>
      </c>
      <c r="L89" s="13">
        <f t="shared" si="20"/>
        <v>0</v>
      </c>
      <c r="M89" s="14">
        <f t="shared" si="21"/>
        <v>25526285.792777754</v>
      </c>
      <c r="N89" s="12">
        <f t="shared" si="22"/>
        <v>25526285.792777754</v>
      </c>
      <c r="O89" s="13">
        <f t="shared" si="23"/>
        <v>0</v>
      </c>
      <c r="P89" s="14">
        <f t="shared" si="24"/>
        <v>10939836.768333323</v>
      </c>
      <c r="Q89" s="12">
        <f t="shared" si="25"/>
        <v>10939836.768333323</v>
      </c>
      <c r="R89" s="15">
        <f t="shared" si="26"/>
        <v>0</v>
      </c>
    </row>
    <row r="90" spans="1:18" x14ac:dyDescent="0.2">
      <c r="A90" s="3" t="s">
        <v>1</v>
      </c>
      <c r="B90" s="3" t="s">
        <v>46</v>
      </c>
      <c r="C90" s="3" t="s">
        <v>121</v>
      </c>
      <c r="D90" s="4">
        <v>70257</v>
      </c>
      <c r="E90" s="4">
        <v>0</v>
      </c>
      <c r="F90" s="5">
        <v>534.47799499999996</v>
      </c>
      <c r="G90" s="5">
        <v>0</v>
      </c>
      <c r="H90" s="4">
        <v>42</v>
      </c>
      <c r="I90" s="21">
        <v>0</v>
      </c>
      <c r="J90" s="25">
        <f t="shared" si="18"/>
        <v>101750652.11805904</v>
      </c>
      <c r="K90" s="12">
        <f t="shared" si="19"/>
        <v>101750652.11805904</v>
      </c>
      <c r="L90" s="13">
        <f t="shared" si="20"/>
        <v>0</v>
      </c>
      <c r="M90" s="14">
        <f t="shared" si="21"/>
        <v>71225456.482641324</v>
      </c>
      <c r="N90" s="12">
        <f t="shared" si="22"/>
        <v>71225456.482641324</v>
      </c>
      <c r="O90" s="13">
        <f t="shared" si="23"/>
        <v>0</v>
      </c>
      <c r="P90" s="14">
        <f t="shared" si="24"/>
        <v>30525195.635417711</v>
      </c>
      <c r="Q90" s="12">
        <f t="shared" si="25"/>
        <v>30525195.635417711</v>
      </c>
      <c r="R90" s="15">
        <f t="shared" si="26"/>
        <v>0</v>
      </c>
    </row>
    <row r="91" spans="1:18" x14ac:dyDescent="0.2">
      <c r="A91" s="3" t="s">
        <v>2</v>
      </c>
      <c r="B91" s="3" t="s">
        <v>33</v>
      </c>
      <c r="C91" s="3" t="s">
        <v>122</v>
      </c>
      <c r="D91" s="4">
        <v>0</v>
      </c>
      <c r="E91" s="4">
        <v>17978</v>
      </c>
      <c r="F91" s="5">
        <v>0</v>
      </c>
      <c r="G91" s="5">
        <v>377.53459400000003</v>
      </c>
      <c r="H91" s="4">
        <v>0</v>
      </c>
      <c r="I91" s="21">
        <v>36</v>
      </c>
      <c r="J91" s="25">
        <f t="shared" si="18"/>
        <v>28933095.759860232</v>
      </c>
      <c r="K91" s="12">
        <f t="shared" si="19"/>
        <v>0</v>
      </c>
      <c r="L91" s="13">
        <f t="shared" si="20"/>
        <v>28933095.759860232</v>
      </c>
      <c r="M91" s="14">
        <f t="shared" si="21"/>
        <v>20253167.03190216</v>
      </c>
      <c r="N91" s="12">
        <f t="shared" si="22"/>
        <v>0</v>
      </c>
      <c r="O91" s="13">
        <f t="shared" si="23"/>
        <v>20253167.03190216</v>
      </c>
      <c r="P91" s="14">
        <f t="shared" si="24"/>
        <v>8679928.7279580701</v>
      </c>
      <c r="Q91" s="12">
        <f t="shared" si="25"/>
        <v>0</v>
      </c>
      <c r="R91" s="15">
        <f t="shared" si="26"/>
        <v>8679928.7279580701</v>
      </c>
    </row>
    <row r="92" spans="1:18" x14ac:dyDescent="0.2">
      <c r="A92" s="3" t="s">
        <v>1</v>
      </c>
      <c r="B92" s="3" t="s">
        <v>37</v>
      </c>
      <c r="C92" s="3" t="s">
        <v>123</v>
      </c>
      <c r="D92" s="4">
        <v>22203</v>
      </c>
      <c r="E92" s="4">
        <v>0</v>
      </c>
      <c r="F92" s="5">
        <v>278.47277700000001</v>
      </c>
      <c r="G92" s="5">
        <v>0</v>
      </c>
      <c r="H92" s="4">
        <v>42</v>
      </c>
      <c r="I92" s="21">
        <v>0</v>
      </c>
      <c r="J92" s="25">
        <f t="shared" si="18"/>
        <v>61496349.96979697</v>
      </c>
      <c r="K92" s="12">
        <f t="shared" si="19"/>
        <v>61496349.96979697</v>
      </c>
      <c r="L92" s="13">
        <f t="shared" si="20"/>
        <v>0</v>
      </c>
      <c r="M92" s="14">
        <f t="shared" si="21"/>
        <v>43047444.978857875</v>
      </c>
      <c r="N92" s="12">
        <f t="shared" si="22"/>
        <v>43047444.978857875</v>
      </c>
      <c r="O92" s="13">
        <f t="shared" si="23"/>
        <v>0</v>
      </c>
      <c r="P92" s="14">
        <f t="shared" si="24"/>
        <v>18448904.990939092</v>
      </c>
      <c r="Q92" s="12">
        <f t="shared" si="25"/>
        <v>18448904.990939092</v>
      </c>
      <c r="R92" s="15">
        <f t="shared" si="26"/>
        <v>0</v>
      </c>
    </row>
    <row r="93" spans="1:18" x14ac:dyDescent="0.2">
      <c r="A93" s="3" t="s">
        <v>2</v>
      </c>
      <c r="B93" s="3" t="s">
        <v>33</v>
      </c>
      <c r="C93" s="3" t="s">
        <v>124</v>
      </c>
      <c r="D93" s="4">
        <v>0</v>
      </c>
      <c r="E93" s="4">
        <v>58996</v>
      </c>
      <c r="F93" s="5">
        <v>0</v>
      </c>
      <c r="G93" s="5">
        <v>492.163501</v>
      </c>
      <c r="H93" s="4">
        <v>0</v>
      </c>
      <c r="I93" s="21">
        <v>57</v>
      </c>
      <c r="J93" s="25">
        <f t="shared" si="18"/>
        <v>60082504.81381987</v>
      </c>
      <c r="K93" s="12">
        <f t="shared" si="19"/>
        <v>0</v>
      </c>
      <c r="L93" s="13">
        <f t="shared" si="20"/>
        <v>60082504.81381987</v>
      </c>
      <c r="M93" s="14">
        <f t="shared" si="21"/>
        <v>42057753.369673908</v>
      </c>
      <c r="N93" s="12">
        <f t="shared" si="22"/>
        <v>0</v>
      </c>
      <c r="O93" s="13">
        <f t="shared" si="23"/>
        <v>42057753.369673908</v>
      </c>
      <c r="P93" s="14">
        <f t="shared" si="24"/>
        <v>18024751.444145959</v>
      </c>
      <c r="Q93" s="12">
        <f t="shared" si="25"/>
        <v>0</v>
      </c>
      <c r="R93" s="15">
        <f t="shared" si="26"/>
        <v>18024751.444145959</v>
      </c>
    </row>
    <row r="94" spans="1:18" x14ac:dyDescent="0.2">
      <c r="A94" s="3" t="s">
        <v>1</v>
      </c>
      <c r="B94" s="3" t="s">
        <v>43</v>
      </c>
      <c r="C94" s="3" t="s">
        <v>125</v>
      </c>
      <c r="D94" s="4">
        <v>20245</v>
      </c>
      <c r="E94" s="4">
        <v>0</v>
      </c>
      <c r="F94" s="5">
        <v>284.44523900000002</v>
      </c>
      <c r="G94" s="5">
        <v>0</v>
      </c>
      <c r="H94" s="4">
        <v>21</v>
      </c>
      <c r="I94" s="21">
        <v>0</v>
      </c>
      <c r="J94" s="25">
        <f t="shared" si="18"/>
        <v>39992320.057339266</v>
      </c>
      <c r="K94" s="12">
        <f t="shared" si="19"/>
        <v>39992320.057339266</v>
      </c>
      <c r="L94" s="13">
        <f t="shared" si="20"/>
        <v>0</v>
      </c>
      <c r="M94" s="14">
        <f t="shared" si="21"/>
        <v>27994624.040137485</v>
      </c>
      <c r="N94" s="12">
        <f t="shared" si="22"/>
        <v>27994624.040137485</v>
      </c>
      <c r="O94" s="13">
        <f t="shared" si="23"/>
        <v>0</v>
      </c>
      <c r="P94" s="14">
        <f t="shared" si="24"/>
        <v>11997696.017201779</v>
      </c>
      <c r="Q94" s="12">
        <f t="shared" si="25"/>
        <v>11997696.017201779</v>
      </c>
      <c r="R94" s="15">
        <f t="shared" si="26"/>
        <v>0</v>
      </c>
    </row>
    <row r="95" spans="1:18" x14ac:dyDescent="0.2">
      <c r="A95" s="3" t="s">
        <v>2</v>
      </c>
      <c r="B95" s="3" t="s">
        <v>35</v>
      </c>
      <c r="C95" s="3" t="s">
        <v>126</v>
      </c>
      <c r="D95" s="4">
        <v>0</v>
      </c>
      <c r="E95" s="4">
        <v>72170</v>
      </c>
      <c r="F95" s="5">
        <v>0</v>
      </c>
      <c r="G95" s="5">
        <v>509.36053099999998</v>
      </c>
      <c r="H95" s="4">
        <v>0</v>
      </c>
      <c r="I95" s="21">
        <v>52</v>
      </c>
      <c r="J95" s="25">
        <f t="shared" si="18"/>
        <v>64485797.132687487</v>
      </c>
      <c r="K95" s="12">
        <f t="shared" si="19"/>
        <v>0</v>
      </c>
      <c r="L95" s="13">
        <f t="shared" si="20"/>
        <v>64485797.132687487</v>
      </c>
      <c r="M95" s="14">
        <f t="shared" si="21"/>
        <v>45140057.992881238</v>
      </c>
      <c r="N95" s="12">
        <f t="shared" si="22"/>
        <v>0</v>
      </c>
      <c r="O95" s="13">
        <f t="shared" si="23"/>
        <v>45140057.992881238</v>
      </c>
      <c r="P95" s="14">
        <f t="shared" si="24"/>
        <v>19345739.139806245</v>
      </c>
      <c r="Q95" s="12">
        <f t="shared" si="25"/>
        <v>0</v>
      </c>
      <c r="R95" s="15">
        <f t="shared" si="26"/>
        <v>19345739.139806245</v>
      </c>
    </row>
    <row r="96" spans="1:18" x14ac:dyDescent="0.2">
      <c r="A96" s="3" t="s">
        <v>1</v>
      </c>
      <c r="B96" s="3" t="s">
        <v>43</v>
      </c>
      <c r="C96" s="3" t="s">
        <v>127</v>
      </c>
      <c r="D96" s="4">
        <v>25425</v>
      </c>
      <c r="E96" s="4">
        <v>0</v>
      </c>
      <c r="F96" s="5">
        <v>207.65027699999999</v>
      </c>
      <c r="G96" s="5">
        <v>0</v>
      </c>
      <c r="H96" s="4">
        <v>28</v>
      </c>
      <c r="I96" s="21">
        <v>0</v>
      </c>
      <c r="J96" s="25">
        <f t="shared" si="18"/>
        <v>49328249.762857616</v>
      </c>
      <c r="K96" s="12">
        <f t="shared" si="19"/>
        <v>49328249.762857616</v>
      </c>
      <c r="L96" s="13">
        <f t="shared" si="20"/>
        <v>0</v>
      </c>
      <c r="M96" s="14">
        <f t="shared" si="21"/>
        <v>34529774.834000327</v>
      </c>
      <c r="N96" s="12">
        <f t="shared" si="22"/>
        <v>34529774.834000327</v>
      </c>
      <c r="O96" s="13">
        <f t="shared" si="23"/>
        <v>0</v>
      </c>
      <c r="P96" s="14">
        <f t="shared" si="24"/>
        <v>14798474.928857284</v>
      </c>
      <c r="Q96" s="12">
        <f t="shared" si="25"/>
        <v>14798474.928857284</v>
      </c>
      <c r="R96" s="15">
        <f t="shared" si="26"/>
        <v>0</v>
      </c>
    </row>
    <row r="97" spans="1:18" x14ac:dyDescent="0.2">
      <c r="A97" s="3" t="s">
        <v>1</v>
      </c>
      <c r="B97" s="3" t="s">
        <v>46</v>
      </c>
      <c r="C97" s="3" t="s">
        <v>128</v>
      </c>
      <c r="D97" s="4">
        <v>68828</v>
      </c>
      <c r="E97" s="4">
        <v>0</v>
      </c>
      <c r="F97" s="5">
        <v>615.45544900000004</v>
      </c>
      <c r="G97" s="5">
        <v>0</v>
      </c>
      <c r="H97" s="4">
        <v>39</v>
      </c>
      <c r="I97" s="21">
        <v>0</v>
      </c>
      <c r="J97" s="25">
        <f t="shared" si="18"/>
        <v>99132303.788244218</v>
      </c>
      <c r="K97" s="12">
        <f t="shared" si="19"/>
        <v>99132303.788244218</v>
      </c>
      <c r="L97" s="13">
        <f t="shared" si="20"/>
        <v>0</v>
      </c>
      <c r="M97" s="14">
        <f t="shared" si="21"/>
        <v>69392612.651770949</v>
      </c>
      <c r="N97" s="12">
        <f t="shared" si="22"/>
        <v>69392612.651770949</v>
      </c>
      <c r="O97" s="13">
        <f t="shared" si="23"/>
        <v>0</v>
      </c>
      <c r="P97" s="14">
        <f t="shared" si="24"/>
        <v>29739691.136473265</v>
      </c>
      <c r="Q97" s="12">
        <f t="shared" si="25"/>
        <v>29739691.136473265</v>
      </c>
      <c r="R97" s="15">
        <f t="shared" si="26"/>
        <v>0</v>
      </c>
    </row>
    <row r="98" spans="1:18" x14ac:dyDescent="0.2">
      <c r="A98" s="3" t="s">
        <v>2</v>
      </c>
      <c r="B98" s="3" t="s">
        <v>36</v>
      </c>
      <c r="C98" s="3" t="s">
        <v>129</v>
      </c>
      <c r="D98" s="4">
        <v>0</v>
      </c>
      <c r="E98" s="4">
        <v>28961</v>
      </c>
      <c r="F98" s="5">
        <v>0</v>
      </c>
      <c r="G98" s="5">
        <v>530.68330600000002</v>
      </c>
      <c r="H98" s="4">
        <v>0</v>
      </c>
      <c r="I98" s="21">
        <v>50</v>
      </c>
      <c r="J98" s="25">
        <f t="shared" si="18"/>
        <v>42228988.745516688</v>
      </c>
      <c r="K98" s="12">
        <f t="shared" si="19"/>
        <v>0</v>
      </c>
      <c r="L98" s="13">
        <f t="shared" si="20"/>
        <v>42228988.745516688</v>
      </c>
      <c r="M98" s="14">
        <f t="shared" si="21"/>
        <v>29560292.121861678</v>
      </c>
      <c r="N98" s="12">
        <f t="shared" si="22"/>
        <v>0</v>
      </c>
      <c r="O98" s="13">
        <f t="shared" si="23"/>
        <v>29560292.121861678</v>
      </c>
      <c r="P98" s="14">
        <f t="shared" si="24"/>
        <v>12668696.623655006</v>
      </c>
      <c r="Q98" s="12">
        <f t="shared" si="25"/>
        <v>0</v>
      </c>
      <c r="R98" s="15">
        <f t="shared" si="26"/>
        <v>12668696.623655006</v>
      </c>
    </row>
    <row r="99" spans="1:18" x14ac:dyDescent="0.2">
      <c r="A99" s="3" t="s">
        <v>2</v>
      </c>
      <c r="B99" s="3" t="s">
        <v>44</v>
      </c>
      <c r="C99" s="3" t="s">
        <v>130</v>
      </c>
      <c r="D99" s="4">
        <v>0</v>
      </c>
      <c r="E99" s="4">
        <v>26102</v>
      </c>
      <c r="F99" s="5">
        <v>0</v>
      </c>
      <c r="G99" s="5">
        <v>993.70781899999997</v>
      </c>
      <c r="H99" s="4">
        <v>0</v>
      </c>
      <c r="I99" s="21">
        <v>34</v>
      </c>
      <c r="J99" s="25">
        <f t="shared" si="18"/>
        <v>37510288.635215938</v>
      </c>
      <c r="K99" s="12">
        <f t="shared" si="19"/>
        <v>0</v>
      </c>
      <c r="L99" s="13">
        <f t="shared" si="20"/>
        <v>37510288.635215938</v>
      </c>
      <c r="M99" s="14">
        <f t="shared" si="21"/>
        <v>26257202.044651154</v>
      </c>
      <c r="N99" s="12">
        <f t="shared" si="22"/>
        <v>0</v>
      </c>
      <c r="O99" s="13">
        <f t="shared" si="23"/>
        <v>26257202.044651154</v>
      </c>
      <c r="P99" s="14">
        <f t="shared" si="24"/>
        <v>11253086.590564782</v>
      </c>
      <c r="Q99" s="12">
        <f t="shared" si="25"/>
        <v>0</v>
      </c>
      <c r="R99" s="15">
        <f t="shared" si="26"/>
        <v>11253086.590564782</v>
      </c>
    </row>
    <row r="100" spans="1:18" x14ac:dyDescent="0.2">
      <c r="A100" s="3" t="s">
        <v>2</v>
      </c>
      <c r="B100" s="3" t="s">
        <v>33</v>
      </c>
      <c r="C100" s="3" t="s">
        <v>131</v>
      </c>
      <c r="D100" s="4">
        <v>0</v>
      </c>
      <c r="E100" s="4">
        <v>27367</v>
      </c>
      <c r="F100" s="5">
        <v>0</v>
      </c>
      <c r="G100" s="5">
        <v>108.643711</v>
      </c>
      <c r="H100" s="4">
        <v>0</v>
      </c>
      <c r="I100" s="21">
        <v>16</v>
      </c>
      <c r="J100" s="25">
        <f t="shared" si="18"/>
        <v>21986592.324627087</v>
      </c>
      <c r="K100" s="12">
        <f t="shared" si="19"/>
        <v>0</v>
      </c>
      <c r="L100" s="13">
        <f t="shared" si="20"/>
        <v>21986592.324627087</v>
      </c>
      <c r="M100" s="14">
        <f t="shared" si="21"/>
        <v>15390614.627238959</v>
      </c>
      <c r="N100" s="12">
        <f t="shared" si="22"/>
        <v>0</v>
      </c>
      <c r="O100" s="13">
        <f t="shared" si="23"/>
        <v>15390614.627238959</v>
      </c>
      <c r="P100" s="14">
        <f t="shared" si="24"/>
        <v>6595977.6973881256</v>
      </c>
      <c r="Q100" s="12">
        <f t="shared" si="25"/>
        <v>0</v>
      </c>
      <c r="R100" s="15">
        <f t="shared" si="26"/>
        <v>6595977.6973881256</v>
      </c>
    </row>
    <row r="101" spans="1:18" x14ac:dyDescent="0.2">
      <c r="A101" s="3" t="s">
        <v>2</v>
      </c>
      <c r="B101" s="3" t="s">
        <v>33</v>
      </c>
      <c r="C101" s="3" t="s">
        <v>132</v>
      </c>
      <c r="D101" s="4">
        <v>0</v>
      </c>
      <c r="E101" s="4">
        <v>64347</v>
      </c>
      <c r="F101" s="5">
        <v>0</v>
      </c>
      <c r="G101" s="5">
        <v>278.56520599999999</v>
      </c>
      <c r="H101" s="4">
        <v>0</v>
      </c>
      <c r="I101" s="21">
        <v>39</v>
      </c>
      <c r="J101" s="25">
        <f t="shared" si="18"/>
        <v>52538526.334549166</v>
      </c>
      <c r="K101" s="12">
        <f t="shared" si="19"/>
        <v>0</v>
      </c>
      <c r="L101" s="13">
        <f t="shared" si="20"/>
        <v>52538526.334549166</v>
      </c>
      <c r="M101" s="14">
        <f t="shared" si="21"/>
        <v>36776968.434184417</v>
      </c>
      <c r="N101" s="12">
        <f t="shared" si="22"/>
        <v>0</v>
      </c>
      <c r="O101" s="13">
        <f t="shared" si="23"/>
        <v>36776968.434184417</v>
      </c>
      <c r="P101" s="14">
        <f t="shared" si="24"/>
        <v>15761557.900364749</v>
      </c>
      <c r="Q101" s="12">
        <f t="shared" si="25"/>
        <v>0</v>
      </c>
      <c r="R101" s="15">
        <f t="shared" si="26"/>
        <v>15761557.900364749</v>
      </c>
    </row>
    <row r="102" spans="1:18" x14ac:dyDescent="0.2">
      <c r="A102" s="3" t="s">
        <v>2</v>
      </c>
      <c r="B102" s="3" t="s">
        <v>44</v>
      </c>
      <c r="C102" s="3" t="s">
        <v>133</v>
      </c>
      <c r="D102" s="4">
        <v>0</v>
      </c>
      <c r="E102" s="4">
        <v>32912</v>
      </c>
      <c r="F102" s="5">
        <v>0</v>
      </c>
      <c r="G102" s="5">
        <v>832.51018299999998</v>
      </c>
      <c r="H102" s="4">
        <v>0</v>
      </c>
      <c r="I102" s="21">
        <v>26</v>
      </c>
      <c r="J102" s="25">
        <f t="shared" si="18"/>
        <v>35778115.021184891</v>
      </c>
      <c r="K102" s="12">
        <f t="shared" si="19"/>
        <v>0</v>
      </c>
      <c r="L102" s="13">
        <f t="shared" si="20"/>
        <v>35778115.021184891</v>
      </c>
      <c r="M102" s="14">
        <f t="shared" si="21"/>
        <v>25044680.514829423</v>
      </c>
      <c r="N102" s="12">
        <f t="shared" si="22"/>
        <v>0</v>
      </c>
      <c r="O102" s="13">
        <f t="shared" si="23"/>
        <v>25044680.514829423</v>
      </c>
      <c r="P102" s="14">
        <f t="shared" si="24"/>
        <v>10733434.506355466</v>
      </c>
      <c r="Q102" s="12">
        <f t="shared" si="25"/>
        <v>0</v>
      </c>
      <c r="R102" s="15">
        <f t="shared" si="26"/>
        <v>10733434.506355466</v>
      </c>
    </row>
    <row r="103" spans="1:18" x14ac:dyDescent="0.2">
      <c r="A103" s="3" t="s">
        <v>1</v>
      </c>
      <c r="B103" s="3" t="s">
        <v>45</v>
      </c>
      <c r="C103" s="3" t="s">
        <v>134</v>
      </c>
      <c r="D103" s="4">
        <v>55051</v>
      </c>
      <c r="E103" s="4">
        <v>0</v>
      </c>
      <c r="F103" s="5">
        <v>761.46001899999999</v>
      </c>
      <c r="G103" s="5">
        <v>0</v>
      </c>
      <c r="H103" s="4">
        <v>37</v>
      </c>
      <c r="I103" s="21">
        <v>0</v>
      </c>
      <c r="J103" s="25">
        <f t="shared" si="18"/>
        <v>89277145.325154543</v>
      </c>
      <c r="K103" s="12">
        <f t="shared" si="19"/>
        <v>89277145.325154543</v>
      </c>
      <c r="L103" s="13">
        <f t="shared" si="20"/>
        <v>0</v>
      </c>
      <c r="M103" s="14">
        <f t="shared" si="21"/>
        <v>62494001.727608174</v>
      </c>
      <c r="N103" s="12">
        <f t="shared" si="22"/>
        <v>62494001.727608174</v>
      </c>
      <c r="O103" s="13">
        <f t="shared" si="23"/>
        <v>0</v>
      </c>
      <c r="P103" s="14">
        <f t="shared" si="24"/>
        <v>26783143.597546361</v>
      </c>
      <c r="Q103" s="12">
        <f t="shared" si="25"/>
        <v>26783143.597546361</v>
      </c>
      <c r="R103" s="15">
        <f t="shared" si="26"/>
        <v>0</v>
      </c>
    </row>
    <row r="104" spans="1:18" x14ac:dyDescent="0.2">
      <c r="A104" s="3" t="s">
        <v>2</v>
      </c>
      <c r="B104" s="3" t="s">
        <v>33</v>
      </c>
      <c r="C104" s="3" t="s">
        <v>135</v>
      </c>
      <c r="D104" s="4">
        <v>0</v>
      </c>
      <c r="E104" s="4">
        <v>24026</v>
      </c>
      <c r="F104" s="5">
        <v>0</v>
      </c>
      <c r="G104" s="5">
        <v>518.01254900000004</v>
      </c>
      <c r="H104" s="4">
        <v>0</v>
      </c>
      <c r="I104" s="21">
        <v>32</v>
      </c>
      <c r="J104" s="25">
        <f t="shared" si="18"/>
        <v>31340646.197959393</v>
      </c>
      <c r="K104" s="12">
        <f t="shared" si="19"/>
        <v>0</v>
      </c>
      <c r="L104" s="13">
        <f t="shared" si="20"/>
        <v>31340646.197959393</v>
      </c>
      <c r="M104" s="14">
        <f t="shared" si="21"/>
        <v>21938452.338571575</v>
      </c>
      <c r="N104" s="12">
        <f t="shared" si="22"/>
        <v>0</v>
      </c>
      <c r="O104" s="13">
        <f t="shared" si="23"/>
        <v>21938452.338571575</v>
      </c>
      <c r="P104" s="14">
        <f t="shared" si="24"/>
        <v>9402193.8593878169</v>
      </c>
      <c r="Q104" s="12">
        <f t="shared" si="25"/>
        <v>0</v>
      </c>
      <c r="R104" s="15">
        <f t="shared" si="26"/>
        <v>9402193.8593878169</v>
      </c>
    </row>
    <row r="105" spans="1:18" x14ac:dyDescent="0.2">
      <c r="A105" s="3" t="s">
        <v>1</v>
      </c>
      <c r="B105" s="3" t="s">
        <v>43</v>
      </c>
      <c r="C105" s="3" t="s">
        <v>136</v>
      </c>
      <c r="D105" s="4">
        <v>21776</v>
      </c>
      <c r="E105" s="4">
        <v>0</v>
      </c>
      <c r="F105" s="5">
        <v>232.32167999999999</v>
      </c>
      <c r="G105" s="5">
        <v>0</v>
      </c>
      <c r="H105" s="4">
        <v>24</v>
      </c>
      <c r="I105" s="21">
        <v>0</v>
      </c>
      <c r="J105" s="25">
        <f t="shared" si="18"/>
        <v>43161044.510101572</v>
      </c>
      <c r="K105" s="12">
        <f t="shared" si="19"/>
        <v>43161044.510101572</v>
      </c>
      <c r="L105" s="13">
        <f t="shared" si="20"/>
        <v>0</v>
      </c>
      <c r="M105" s="14">
        <f t="shared" si="21"/>
        <v>30212731.157071099</v>
      </c>
      <c r="N105" s="12">
        <f t="shared" si="22"/>
        <v>30212731.157071099</v>
      </c>
      <c r="O105" s="13">
        <f t="shared" si="23"/>
        <v>0</v>
      </c>
      <c r="P105" s="14">
        <f t="shared" si="24"/>
        <v>12948313.353030471</v>
      </c>
      <c r="Q105" s="12">
        <f t="shared" si="25"/>
        <v>12948313.353030471</v>
      </c>
      <c r="R105" s="15">
        <f t="shared" si="26"/>
        <v>0</v>
      </c>
    </row>
    <row r="106" spans="1:18" x14ac:dyDescent="0.2">
      <c r="A106" s="3" t="s">
        <v>2</v>
      </c>
      <c r="B106" s="3" t="s">
        <v>39</v>
      </c>
      <c r="C106" s="3" t="s">
        <v>137</v>
      </c>
      <c r="D106" s="4">
        <v>0</v>
      </c>
      <c r="E106" s="4">
        <v>68285</v>
      </c>
      <c r="F106" s="5">
        <v>0</v>
      </c>
      <c r="G106" s="5">
        <v>383.184617</v>
      </c>
      <c r="H106" s="4">
        <v>0</v>
      </c>
      <c r="I106" s="21">
        <v>45</v>
      </c>
      <c r="J106" s="25">
        <f t="shared" si="18"/>
        <v>58198879.232126921</v>
      </c>
      <c r="K106" s="12">
        <f t="shared" si="19"/>
        <v>0</v>
      </c>
      <c r="L106" s="13">
        <f t="shared" si="20"/>
        <v>58198879.232126921</v>
      </c>
      <c r="M106" s="14">
        <f t="shared" si="21"/>
        <v>40739215.462488845</v>
      </c>
      <c r="N106" s="12">
        <f t="shared" si="22"/>
        <v>0</v>
      </c>
      <c r="O106" s="13">
        <f t="shared" si="23"/>
        <v>40739215.462488845</v>
      </c>
      <c r="P106" s="14">
        <f t="shared" si="24"/>
        <v>17459663.769638076</v>
      </c>
      <c r="Q106" s="12">
        <f t="shared" si="25"/>
        <v>0</v>
      </c>
      <c r="R106" s="15">
        <f t="shared" si="26"/>
        <v>17459663.769638076</v>
      </c>
    </row>
    <row r="107" spans="1:18" x14ac:dyDescent="0.2">
      <c r="A107" s="3" t="s">
        <v>1</v>
      </c>
      <c r="B107" s="3" t="s">
        <v>46</v>
      </c>
      <c r="C107" s="3" t="s">
        <v>138</v>
      </c>
      <c r="D107" s="4">
        <v>26521</v>
      </c>
      <c r="E107" s="4">
        <v>0</v>
      </c>
      <c r="F107" s="5">
        <v>76.846204999999998</v>
      </c>
      <c r="G107" s="5">
        <v>0</v>
      </c>
      <c r="H107" s="4">
        <v>9</v>
      </c>
      <c r="I107" s="21">
        <v>0</v>
      </c>
      <c r="J107" s="25">
        <f t="shared" si="18"/>
        <v>29786549.701339439</v>
      </c>
      <c r="K107" s="12">
        <f t="shared" si="19"/>
        <v>29786549.701339439</v>
      </c>
      <c r="L107" s="13">
        <f t="shared" si="20"/>
        <v>0</v>
      </c>
      <c r="M107" s="14">
        <f t="shared" si="21"/>
        <v>20850584.790937606</v>
      </c>
      <c r="N107" s="12">
        <f t="shared" si="22"/>
        <v>20850584.790937606</v>
      </c>
      <c r="O107" s="13">
        <f t="shared" si="23"/>
        <v>0</v>
      </c>
      <c r="P107" s="14">
        <f t="shared" si="24"/>
        <v>8935964.9104018304</v>
      </c>
      <c r="Q107" s="12">
        <f t="shared" si="25"/>
        <v>8935964.9104018304</v>
      </c>
      <c r="R107" s="15">
        <f t="shared" si="26"/>
        <v>0</v>
      </c>
    </row>
    <row r="108" spans="1:18" x14ac:dyDescent="0.2">
      <c r="A108" s="3" t="s">
        <v>1</v>
      </c>
      <c r="B108" s="3" t="s">
        <v>41</v>
      </c>
      <c r="C108" s="3" t="s">
        <v>139</v>
      </c>
      <c r="D108" s="4">
        <v>89095</v>
      </c>
      <c r="E108" s="4">
        <v>0</v>
      </c>
      <c r="F108" s="5">
        <v>756.24814300000003</v>
      </c>
      <c r="G108" s="5">
        <v>0</v>
      </c>
      <c r="H108" s="4">
        <v>38</v>
      </c>
      <c r="I108" s="21">
        <v>0</v>
      </c>
      <c r="J108" s="25">
        <f t="shared" si="18"/>
        <v>115690030.47683743</v>
      </c>
      <c r="K108" s="12">
        <f t="shared" si="19"/>
        <v>115690030.47683743</v>
      </c>
      <c r="L108" s="13">
        <f t="shared" si="20"/>
        <v>0</v>
      </c>
      <c r="M108" s="14">
        <f t="shared" si="21"/>
        <v>80983021.33378619</v>
      </c>
      <c r="N108" s="12">
        <f t="shared" si="22"/>
        <v>80983021.33378619</v>
      </c>
      <c r="O108" s="13">
        <f t="shared" si="23"/>
        <v>0</v>
      </c>
      <c r="P108" s="14">
        <f t="shared" si="24"/>
        <v>34707009.143051229</v>
      </c>
      <c r="Q108" s="12">
        <f t="shared" si="25"/>
        <v>34707009.143051229</v>
      </c>
      <c r="R108" s="15">
        <f t="shared" si="26"/>
        <v>0</v>
      </c>
    </row>
    <row r="109" spans="1:18" x14ac:dyDescent="0.2">
      <c r="A109" s="3" t="s">
        <v>1</v>
      </c>
      <c r="B109" s="3" t="s">
        <v>38</v>
      </c>
      <c r="C109" s="3" t="s">
        <v>140</v>
      </c>
      <c r="D109" s="4">
        <v>12867</v>
      </c>
      <c r="E109" s="4">
        <v>0</v>
      </c>
      <c r="F109" s="5">
        <v>62.585334000000003</v>
      </c>
      <c r="G109" s="5">
        <v>0</v>
      </c>
      <c r="H109" s="4">
        <v>8</v>
      </c>
      <c r="I109" s="21">
        <v>0</v>
      </c>
      <c r="J109" s="25">
        <f t="shared" si="18"/>
        <v>18350415.870336454</v>
      </c>
      <c r="K109" s="12">
        <f t="shared" si="19"/>
        <v>18350415.870336454</v>
      </c>
      <c r="L109" s="13">
        <f t="shared" si="20"/>
        <v>0</v>
      </c>
      <c r="M109" s="14">
        <f t="shared" si="21"/>
        <v>12845291.109235518</v>
      </c>
      <c r="N109" s="12">
        <f t="shared" si="22"/>
        <v>12845291.109235518</v>
      </c>
      <c r="O109" s="13">
        <f t="shared" si="23"/>
        <v>0</v>
      </c>
      <c r="P109" s="14">
        <f t="shared" si="24"/>
        <v>5505124.7611009357</v>
      </c>
      <c r="Q109" s="12">
        <f t="shared" si="25"/>
        <v>5505124.7611009357</v>
      </c>
      <c r="R109" s="15">
        <f t="shared" si="26"/>
        <v>0</v>
      </c>
    </row>
    <row r="110" spans="1:18" x14ac:dyDescent="0.2">
      <c r="A110" s="3" t="s">
        <v>2</v>
      </c>
      <c r="B110" s="3" t="s">
        <v>44</v>
      </c>
      <c r="C110" s="3" t="s">
        <v>141</v>
      </c>
      <c r="D110" s="4">
        <v>0</v>
      </c>
      <c r="E110" s="4">
        <v>40660</v>
      </c>
      <c r="F110" s="5">
        <v>0</v>
      </c>
      <c r="G110" s="5">
        <v>448.60449799999998</v>
      </c>
      <c r="H110" s="4">
        <v>0</v>
      </c>
      <c r="I110" s="21">
        <v>55</v>
      </c>
      <c r="J110" s="25">
        <f t="shared" si="18"/>
        <v>49639919.170925744</v>
      </c>
      <c r="K110" s="12">
        <f t="shared" si="19"/>
        <v>0</v>
      </c>
      <c r="L110" s="13">
        <f t="shared" si="20"/>
        <v>49639919.170925744</v>
      </c>
      <c r="M110" s="14">
        <f t="shared" si="21"/>
        <v>34747943.419648021</v>
      </c>
      <c r="N110" s="12">
        <f t="shared" si="22"/>
        <v>0</v>
      </c>
      <c r="O110" s="13">
        <f t="shared" si="23"/>
        <v>34747943.419648021</v>
      </c>
      <c r="P110" s="14">
        <f t="shared" si="24"/>
        <v>14891975.751277722</v>
      </c>
      <c r="Q110" s="12">
        <f t="shared" si="25"/>
        <v>0</v>
      </c>
      <c r="R110" s="15">
        <f t="shared" si="26"/>
        <v>14891975.751277722</v>
      </c>
    </row>
    <row r="111" spans="1:18" x14ac:dyDescent="0.2">
      <c r="A111" s="3" t="s">
        <v>2</v>
      </c>
      <c r="B111" s="3" t="s">
        <v>39</v>
      </c>
      <c r="C111" s="3" t="s">
        <v>142</v>
      </c>
      <c r="D111" s="4">
        <v>0</v>
      </c>
      <c r="E111" s="4">
        <v>16497</v>
      </c>
      <c r="F111" s="5">
        <v>0</v>
      </c>
      <c r="G111" s="5">
        <v>147.57952299999999</v>
      </c>
      <c r="H111" s="4">
        <v>0</v>
      </c>
      <c r="I111" s="21">
        <v>11</v>
      </c>
      <c r="J111" s="25">
        <f t="shared" si="18"/>
        <v>14606615.402062275</v>
      </c>
      <c r="K111" s="12">
        <f t="shared" si="19"/>
        <v>0</v>
      </c>
      <c r="L111" s="13">
        <f t="shared" si="20"/>
        <v>14606615.402062275</v>
      </c>
      <c r="M111" s="14">
        <f t="shared" si="21"/>
        <v>10224630.781443592</v>
      </c>
      <c r="N111" s="12">
        <f t="shared" si="22"/>
        <v>0</v>
      </c>
      <c r="O111" s="13">
        <f t="shared" si="23"/>
        <v>10224630.781443592</v>
      </c>
      <c r="P111" s="14">
        <f t="shared" si="24"/>
        <v>4381984.6206186824</v>
      </c>
      <c r="Q111" s="12">
        <f t="shared" si="25"/>
        <v>0</v>
      </c>
      <c r="R111" s="15">
        <f t="shared" si="26"/>
        <v>4381984.6206186824</v>
      </c>
    </row>
    <row r="112" spans="1:18" x14ac:dyDescent="0.2">
      <c r="A112" s="3" t="s">
        <v>1</v>
      </c>
      <c r="B112" s="3" t="s">
        <v>38</v>
      </c>
      <c r="C112" s="3" t="s">
        <v>143</v>
      </c>
      <c r="D112" s="4">
        <v>12252</v>
      </c>
      <c r="E112" s="4">
        <v>0</v>
      </c>
      <c r="F112" s="5">
        <v>154.92520200000001</v>
      </c>
      <c r="G112" s="5">
        <v>0</v>
      </c>
      <c r="H112" s="4">
        <v>12</v>
      </c>
      <c r="I112" s="21">
        <v>0</v>
      </c>
      <c r="J112" s="25">
        <f t="shared" ref="J112:J143" si="27">SUM(K112:L112)</f>
        <v>23240404.304442823</v>
      </c>
      <c r="K112" s="12">
        <f t="shared" ref="K112:K143" si="28">$D112*K$8+$F112*K$9+$H112*K$10</f>
        <v>23240404.304442823</v>
      </c>
      <c r="L112" s="13">
        <f t="shared" ref="L112:L143" si="29">$E112*L$8+$G112*L$9+$I112*L$10</f>
        <v>0</v>
      </c>
      <c r="M112" s="14">
        <f t="shared" ref="M112:M143" si="30">0.7*J112</f>
        <v>16268283.013109975</v>
      </c>
      <c r="N112" s="12">
        <f t="shared" ref="N112:N143" si="31">0.7*K112</f>
        <v>16268283.013109975</v>
      </c>
      <c r="O112" s="13">
        <f t="shared" ref="O112:O143" si="32">0.7*L112</f>
        <v>0</v>
      </c>
      <c r="P112" s="14">
        <f t="shared" ref="P112:P143" si="33">0.3*J112</f>
        <v>6972121.2913328465</v>
      </c>
      <c r="Q112" s="12">
        <f t="shared" ref="Q112:Q143" si="34">0.3*K112</f>
        <v>6972121.2913328465</v>
      </c>
      <c r="R112" s="15">
        <f t="shared" ref="R112:R143" si="35">0.3*L112</f>
        <v>0</v>
      </c>
    </row>
    <row r="113" spans="1:18" x14ac:dyDescent="0.2">
      <c r="A113" s="3" t="s">
        <v>2</v>
      </c>
      <c r="B113" s="3" t="s">
        <v>33</v>
      </c>
      <c r="C113" s="3" t="s">
        <v>144</v>
      </c>
      <c r="D113" s="4">
        <v>0</v>
      </c>
      <c r="E113" s="4">
        <v>13235</v>
      </c>
      <c r="F113" s="5">
        <v>0</v>
      </c>
      <c r="G113" s="5">
        <v>71.845500999999999</v>
      </c>
      <c r="H113" s="4">
        <v>0</v>
      </c>
      <c r="I113" s="21">
        <v>5</v>
      </c>
      <c r="J113" s="25">
        <f t="shared" si="27"/>
        <v>9538687.9235829171</v>
      </c>
      <c r="K113" s="12">
        <f t="shared" si="28"/>
        <v>0</v>
      </c>
      <c r="L113" s="13">
        <f t="shared" si="29"/>
        <v>9538687.9235829171</v>
      </c>
      <c r="M113" s="14">
        <f t="shared" si="30"/>
        <v>6677081.5465080412</v>
      </c>
      <c r="N113" s="12">
        <f t="shared" si="31"/>
        <v>0</v>
      </c>
      <c r="O113" s="13">
        <f t="shared" si="32"/>
        <v>6677081.5465080412</v>
      </c>
      <c r="P113" s="14">
        <f t="shared" si="33"/>
        <v>2861606.3770748749</v>
      </c>
      <c r="Q113" s="12">
        <f t="shared" si="34"/>
        <v>0</v>
      </c>
      <c r="R113" s="15">
        <f t="shared" si="35"/>
        <v>2861606.3770748749</v>
      </c>
    </row>
    <row r="114" spans="1:18" x14ac:dyDescent="0.2">
      <c r="A114" s="3" t="s">
        <v>2</v>
      </c>
      <c r="B114" s="3" t="s">
        <v>35</v>
      </c>
      <c r="C114" s="3" t="s">
        <v>145</v>
      </c>
      <c r="D114" s="4">
        <v>0</v>
      </c>
      <c r="E114" s="4">
        <v>56569</v>
      </c>
      <c r="F114" s="5">
        <v>0</v>
      </c>
      <c r="G114" s="5">
        <v>945.27167799999995</v>
      </c>
      <c r="H114" s="4">
        <v>0</v>
      </c>
      <c r="I114" s="21">
        <v>88</v>
      </c>
      <c r="J114" s="25">
        <f t="shared" si="27"/>
        <v>77210833.740748763</v>
      </c>
      <c r="K114" s="12">
        <f t="shared" si="28"/>
        <v>0</v>
      </c>
      <c r="L114" s="13">
        <f t="shared" si="29"/>
        <v>77210833.740748763</v>
      </c>
      <c r="M114" s="14">
        <f t="shared" si="30"/>
        <v>54047583.618524134</v>
      </c>
      <c r="N114" s="12">
        <f t="shared" si="31"/>
        <v>0</v>
      </c>
      <c r="O114" s="13">
        <f t="shared" si="32"/>
        <v>54047583.618524134</v>
      </c>
      <c r="P114" s="14">
        <f t="shared" si="33"/>
        <v>23163250.122224629</v>
      </c>
      <c r="Q114" s="12">
        <f t="shared" si="34"/>
        <v>0</v>
      </c>
      <c r="R114" s="15">
        <f t="shared" si="35"/>
        <v>23163250.122224629</v>
      </c>
    </row>
    <row r="115" spans="1:18" x14ac:dyDescent="0.2">
      <c r="A115" s="3" t="s">
        <v>1</v>
      </c>
      <c r="B115" s="3" t="s">
        <v>34</v>
      </c>
      <c r="C115" s="3" t="s">
        <v>146</v>
      </c>
      <c r="D115" s="4">
        <v>29706</v>
      </c>
      <c r="E115" s="4">
        <v>0</v>
      </c>
      <c r="F115" s="5">
        <v>261.28040499999997</v>
      </c>
      <c r="G115" s="5">
        <v>0</v>
      </c>
      <c r="H115" s="4">
        <v>22</v>
      </c>
      <c r="I115" s="21">
        <v>0</v>
      </c>
      <c r="J115" s="25">
        <f t="shared" si="27"/>
        <v>47668244.925519004</v>
      </c>
      <c r="K115" s="12">
        <f t="shared" si="28"/>
        <v>47668244.925519004</v>
      </c>
      <c r="L115" s="13">
        <f t="shared" si="29"/>
        <v>0</v>
      </c>
      <c r="M115" s="14">
        <f t="shared" si="30"/>
        <v>33367771.447863299</v>
      </c>
      <c r="N115" s="12">
        <f t="shared" si="31"/>
        <v>33367771.447863299</v>
      </c>
      <c r="O115" s="13">
        <f t="shared" si="32"/>
        <v>0</v>
      </c>
      <c r="P115" s="14">
        <f t="shared" si="33"/>
        <v>14300473.477655701</v>
      </c>
      <c r="Q115" s="12">
        <f t="shared" si="34"/>
        <v>14300473.477655701</v>
      </c>
      <c r="R115" s="15">
        <f t="shared" si="35"/>
        <v>0</v>
      </c>
    </row>
    <row r="116" spans="1:18" x14ac:dyDescent="0.2">
      <c r="A116" s="3" t="s">
        <v>2</v>
      </c>
      <c r="B116" s="3" t="s">
        <v>44</v>
      </c>
      <c r="C116" s="3" t="s">
        <v>147</v>
      </c>
      <c r="D116" s="4">
        <v>0</v>
      </c>
      <c r="E116" s="4">
        <v>44070</v>
      </c>
      <c r="F116" s="5">
        <v>0</v>
      </c>
      <c r="G116" s="5">
        <v>1117.017679</v>
      </c>
      <c r="H116" s="4">
        <v>0</v>
      </c>
      <c r="I116" s="21">
        <v>53</v>
      </c>
      <c r="J116" s="25">
        <f t="shared" si="27"/>
        <v>56331672.151239634</v>
      </c>
      <c r="K116" s="12">
        <f t="shared" si="28"/>
        <v>0</v>
      </c>
      <c r="L116" s="13">
        <f t="shared" si="29"/>
        <v>56331672.151239634</v>
      </c>
      <c r="M116" s="14">
        <f t="shared" si="30"/>
        <v>39432170.505867742</v>
      </c>
      <c r="N116" s="12">
        <f t="shared" si="31"/>
        <v>0</v>
      </c>
      <c r="O116" s="13">
        <f t="shared" si="32"/>
        <v>39432170.505867742</v>
      </c>
      <c r="P116" s="14">
        <f t="shared" si="33"/>
        <v>16899501.645371888</v>
      </c>
      <c r="Q116" s="12">
        <f t="shared" si="34"/>
        <v>0</v>
      </c>
      <c r="R116" s="15">
        <f t="shared" si="35"/>
        <v>16899501.645371888</v>
      </c>
    </row>
    <row r="117" spans="1:18" x14ac:dyDescent="0.2">
      <c r="A117" s="3" t="s">
        <v>1</v>
      </c>
      <c r="B117" s="3" t="s">
        <v>34</v>
      </c>
      <c r="C117" s="3" t="s">
        <v>148</v>
      </c>
      <c r="D117" s="4">
        <v>26646</v>
      </c>
      <c r="E117" s="4">
        <v>0</v>
      </c>
      <c r="F117" s="5">
        <v>422.54364700000002</v>
      </c>
      <c r="G117" s="5">
        <v>0</v>
      </c>
      <c r="H117" s="4">
        <v>16</v>
      </c>
      <c r="I117" s="21">
        <v>0</v>
      </c>
      <c r="J117" s="25">
        <f t="shared" si="27"/>
        <v>42268649.246761836</v>
      </c>
      <c r="K117" s="12">
        <f t="shared" si="28"/>
        <v>42268649.246761836</v>
      </c>
      <c r="L117" s="13">
        <f t="shared" si="29"/>
        <v>0</v>
      </c>
      <c r="M117" s="14">
        <f t="shared" si="30"/>
        <v>29588054.472733282</v>
      </c>
      <c r="N117" s="12">
        <f t="shared" si="31"/>
        <v>29588054.472733282</v>
      </c>
      <c r="O117" s="13">
        <f t="shared" si="32"/>
        <v>0</v>
      </c>
      <c r="P117" s="14">
        <f t="shared" si="33"/>
        <v>12680594.774028551</v>
      </c>
      <c r="Q117" s="12">
        <f t="shared" si="34"/>
        <v>12680594.774028551</v>
      </c>
      <c r="R117" s="15">
        <f t="shared" si="35"/>
        <v>0</v>
      </c>
    </row>
    <row r="118" spans="1:18" x14ac:dyDescent="0.2">
      <c r="A118" s="3" t="s">
        <v>1</v>
      </c>
      <c r="B118" s="3" t="s">
        <v>34</v>
      </c>
      <c r="C118" s="3" t="s">
        <v>149</v>
      </c>
      <c r="D118" s="4">
        <v>22190</v>
      </c>
      <c r="E118" s="4">
        <v>0</v>
      </c>
      <c r="F118" s="5">
        <v>201.359881</v>
      </c>
      <c r="G118" s="5">
        <v>0</v>
      </c>
      <c r="H118" s="4">
        <v>9</v>
      </c>
      <c r="I118" s="21">
        <v>0</v>
      </c>
      <c r="J118" s="25">
        <f t="shared" si="27"/>
        <v>28582278.567357648</v>
      </c>
      <c r="K118" s="12">
        <f t="shared" si="28"/>
        <v>28582278.567357648</v>
      </c>
      <c r="L118" s="13">
        <f t="shared" si="29"/>
        <v>0</v>
      </c>
      <c r="M118" s="14">
        <f t="shared" si="30"/>
        <v>20007594.997150354</v>
      </c>
      <c r="N118" s="12">
        <f t="shared" si="31"/>
        <v>20007594.997150354</v>
      </c>
      <c r="O118" s="13">
        <f t="shared" si="32"/>
        <v>0</v>
      </c>
      <c r="P118" s="14">
        <f t="shared" si="33"/>
        <v>8574683.5702072941</v>
      </c>
      <c r="Q118" s="12">
        <f t="shared" si="34"/>
        <v>8574683.5702072941</v>
      </c>
      <c r="R118" s="15">
        <f t="shared" si="35"/>
        <v>0</v>
      </c>
    </row>
    <row r="119" spans="1:18" x14ac:dyDescent="0.2">
      <c r="A119" s="3" t="s">
        <v>1</v>
      </c>
      <c r="B119" s="3" t="s">
        <v>34</v>
      </c>
      <c r="C119" s="3" t="s">
        <v>150</v>
      </c>
      <c r="D119" s="4">
        <v>37968</v>
      </c>
      <c r="E119" s="4">
        <v>0</v>
      </c>
      <c r="F119" s="5">
        <v>719.00816999999995</v>
      </c>
      <c r="G119" s="5">
        <v>0</v>
      </c>
      <c r="H119" s="4">
        <v>24</v>
      </c>
      <c r="I119" s="21">
        <v>0</v>
      </c>
      <c r="J119" s="25">
        <f t="shared" si="27"/>
        <v>63300912.343576439</v>
      </c>
      <c r="K119" s="12">
        <f t="shared" si="28"/>
        <v>63300912.343576439</v>
      </c>
      <c r="L119" s="13">
        <f t="shared" si="29"/>
        <v>0</v>
      </c>
      <c r="M119" s="14">
        <f t="shared" si="30"/>
        <v>44310638.640503503</v>
      </c>
      <c r="N119" s="12">
        <f t="shared" si="31"/>
        <v>44310638.640503503</v>
      </c>
      <c r="O119" s="13">
        <f t="shared" si="32"/>
        <v>0</v>
      </c>
      <c r="P119" s="14">
        <f t="shared" si="33"/>
        <v>18990273.703072932</v>
      </c>
      <c r="Q119" s="12">
        <f t="shared" si="34"/>
        <v>18990273.703072932</v>
      </c>
      <c r="R119" s="15">
        <f t="shared" si="35"/>
        <v>0</v>
      </c>
    </row>
    <row r="120" spans="1:18" x14ac:dyDescent="0.2">
      <c r="A120" s="3" t="s">
        <v>1</v>
      </c>
      <c r="B120" s="3" t="s">
        <v>38</v>
      </c>
      <c r="C120" s="3" t="s">
        <v>151</v>
      </c>
      <c r="D120" s="4">
        <v>20550</v>
      </c>
      <c r="E120" s="4">
        <v>0</v>
      </c>
      <c r="F120" s="5">
        <v>197.12479400000001</v>
      </c>
      <c r="G120" s="5">
        <v>0</v>
      </c>
      <c r="H120" s="4">
        <v>21</v>
      </c>
      <c r="I120" s="21">
        <v>0</v>
      </c>
      <c r="J120" s="25">
        <f t="shared" si="27"/>
        <v>38787102.071855478</v>
      </c>
      <c r="K120" s="12">
        <f t="shared" si="28"/>
        <v>38787102.071855478</v>
      </c>
      <c r="L120" s="13">
        <f t="shared" si="29"/>
        <v>0</v>
      </c>
      <c r="M120" s="14">
        <f t="shared" si="30"/>
        <v>27150971.450298835</v>
      </c>
      <c r="N120" s="12">
        <f t="shared" si="31"/>
        <v>27150971.450298835</v>
      </c>
      <c r="O120" s="13">
        <f t="shared" si="32"/>
        <v>0</v>
      </c>
      <c r="P120" s="14">
        <f t="shared" si="33"/>
        <v>11636130.621556643</v>
      </c>
      <c r="Q120" s="12">
        <f t="shared" si="34"/>
        <v>11636130.621556643</v>
      </c>
      <c r="R120" s="15">
        <f t="shared" si="35"/>
        <v>0</v>
      </c>
    </row>
    <row r="121" spans="1:18" x14ac:dyDescent="0.2">
      <c r="A121" s="3" t="s">
        <v>32</v>
      </c>
      <c r="B121" s="3" t="s">
        <v>41</v>
      </c>
      <c r="C121" s="3" t="s">
        <v>152</v>
      </c>
      <c r="D121" s="4">
        <v>75753</v>
      </c>
      <c r="E121" s="4">
        <v>1898</v>
      </c>
      <c r="F121" s="5">
        <v>1125.1623939999999</v>
      </c>
      <c r="G121" s="5">
        <v>148.33987200000001</v>
      </c>
      <c r="H121" s="4">
        <v>50</v>
      </c>
      <c r="I121" s="21">
        <v>3</v>
      </c>
      <c r="J121" s="25">
        <f t="shared" si="27"/>
        <v>126889095.79448676</v>
      </c>
      <c r="K121" s="12">
        <f t="shared" si="28"/>
        <v>123244114.08484021</v>
      </c>
      <c r="L121" s="13">
        <f t="shared" si="29"/>
        <v>3644981.7096465579</v>
      </c>
      <c r="M121" s="14">
        <f t="shared" si="30"/>
        <v>88822367.056140721</v>
      </c>
      <c r="N121" s="12">
        <f t="shared" si="31"/>
        <v>86270879.859388143</v>
      </c>
      <c r="O121" s="13">
        <f t="shared" si="32"/>
        <v>2551487.1967525906</v>
      </c>
      <c r="P121" s="14">
        <f t="shared" si="33"/>
        <v>38066728.738346025</v>
      </c>
      <c r="Q121" s="12">
        <f t="shared" si="34"/>
        <v>36973234.225452058</v>
      </c>
      <c r="R121" s="15">
        <f t="shared" si="35"/>
        <v>1093494.5128939673</v>
      </c>
    </row>
    <row r="122" spans="1:18" x14ac:dyDescent="0.2">
      <c r="A122" s="3" t="s">
        <v>2</v>
      </c>
      <c r="B122" s="3" t="s">
        <v>44</v>
      </c>
      <c r="C122" s="3" t="s">
        <v>153</v>
      </c>
      <c r="D122" s="4">
        <v>0</v>
      </c>
      <c r="E122" s="4">
        <v>14083</v>
      </c>
      <c r="F122" s="5">
        <v>0</v>
      </c>
      <c r="G122" s="5">
        <v>262.39936999999998</v>
      </c>
      <c r="H122" s="4">
        <v>0</v>
      </c>
      <c r="I122" s="21">
        <v>14</v>
      </c>
      <c r="J122" s="25">
        <f t="shared" si="27"/>
        <v>15807138.326276504</v>
      </c>
      <c r="K122" s="12">
        <f t="shared" si="28"/>
        <v>0</v>
      </c>
      <c r="L122" s="13">
        <f t="shared" si="29"/>
        <v>15807138.326276504</v>
      </c>
      <c r="M122" s="14">
        <f t="shared" si="30"/>
        <v>11064996.828393552</v>
      </c>
      <c r="N122" s="12">
        <f t="shared" si="31"/>
        <v>0</v>
      </c>
      <c r="O122" s="13">
        <f t="shared" si="32"/>
        <v>11064996.828393552</v>
      </c>
      <c r="P122" s="14">
        <f t="shared" si="33"/>
        <v>4742141.4978829511</v>
      </c>
      <c r="Q122" s="12">
        <f t="shared" si="34"/>
        <v>0</v>
      </c>
      <c r="R122" s="15">
        <f t="shared" si="35"/>
        <v>4742141.4978829511</v>
      </c>
    </row>
    <row r="123" spans="1:18" x14ac:dyDescent="0.2">
      <c r="A123" s="3" t="s">
        <v>2</v>
      </c>
      <c r="B123" s="3" t="s">
        <v>44</v>
      </c>
      <c r="C123" s="3" t="s">
        <v>154</v>
      </c>
      <c r="D123" s="4">
        <v>0</v>
      </c>
      <c r="E123" s="4">
        <v>22446</v>
      </c>
      <c r="F123" s="5">
        <v>0</v>
      </c>
      <c r="G123" s="5">
        <v>469.92315100000002</v>
      </c>
      <c r="H123" s="4">
        <v>0</v>
      </c>
      <c r="I123" s="21">
        <v>35</v>
      </c>
      <c r="J123" s="25">
        <f t="shared" si="27"/>
        <v>31514305.49725318</v>
      </c>
      <c r="K123" s="12">
        <f t="shared" si="28"/>
        <v>0</v>
      </c>
      <c r="L123" s="13">
        <f t="shared" si="29"/>
        <v>31514305.49725318</v>
      </c>
      <c r="M123" s="14">
        <f t="shared" si="30"/>
        <v>22060013.848077223</v>
      </c>
      <c r="N123" s="12">
        <f t="shared" si="31"/>
        <v>0</v>
      </c>
      <c r="O123" s="13">
        <f t="shared" si="32"/>
        <v>22060013.848077223</v>
      </c>
      <c r="P123" s="14">
        <f t="shared" si="33"/>
        <v>9454291.6491759531</v>
      </c>
      <c r="Q123" s="12">
        <f t="shared" si="34"/>
        <v>0</v>
      </c>
      <c r="R123" s="15">
        <f t="shared" si="35"/>
        <v>9454291.6491759531</v>
      </c>
    </row>
    <row r="124" spans="1:18" x14ac:dyDescent="0.2">
      <c r="A124" s="3" t="s">
        <v>2</v>
      </c>
      <c r="B124" s="3" t="s">
        <v>33</v>
      </c>
      <c r="C124" s="3" t="s">
        <v>155</v>
      </c>
      <c r="D124" s="4">
        <v>0</v>
      </c>
      <c r="E124" s="4">
        <v>45928</v>
      </c>
      <c r="F124" s="5">
        <v>0</v>
      </c>
      <c r="G124" s="5">
        <v>456.11225300000001</v>
      </c>
      <c r="H124" s="4">
        <v>0</v>
      </c>
      <c r="I124" s="21">
        <v>40</v>
      </c>
      <c r="J124" s="25">
        <f t="shared" si="27"/>
        <v>45398444.208893076</v>
      </c>
      <c r="K124" s="12">
        <f t="shared" si="28"/>
        <v>0</v>
      </c>
      <c r="L124" s="13">
        <f t="shared" si="29"/>
        <v>45398444.208893076</v>
      </c>
      <c r="M124" s="14">
        <f t="shared" si="30"/>
        <v>31778910.946225151</v>
      </c>
      <c r="N124" s="12">
        <f t="shared" si="31"/>
        <v>0</v>
      </c>
      <c r="O124" s="13">
        <f t="shared" si="32"/>
        <v>31778910.946225151</v>
      </c>
      <c r="P124" s="14">
        <f t="shared" si="33"/>
        <v>13619533.262667922</v>
      </c>
      <c r="Q124" s="12">
        <f t="shared" si="34"/>
        <v>0</v>
      </c>
      <c r="R124" s="15">
        <f t="shared" si="35"/>
        <v>13619533.262667922</v>
      </c>
    </row>
    <row r="125" spans="1:18" x14ac:dyDescent="0.2">
      <c r="A125" s="3" t="s">
        <v>1</v>
      </c>
      <c r="B125" s="3" t="s">
        <v>38</v>
      </c>
      <c r="C125" s="3" t="s">
        <v>156</v>
      </c>
      <c r="D125" s="4">
        <v>36737</v>
      </c>
      <c r="E125" s="4">
        <v>0</v>
      </c>
      <c r="F125" s="5">
        <v>253.30690899999999</v>
      </c>
      <c r="G125" s="5">
        <v>0</v>
      </c>
      <c r="H125" s="4">
        <v>12</v>
      </c>
      <c r="I125" s="21">
        <v>0</v>
      </c>
      <c r="J125" s="25">
        <f t="shared" si="27"/>
        <v>43224694.085872799</v>
      </c>
      <c r="K125" s="12">
        <f t="shared" si="28"/>
        <v>43224694.085872799</v>
      </c>
      <c r="L125" s="13">
        <f t="shared" si="29"/>
        <v>0</v>
      </c>
      <c r="M125" s="14">
        <f t="shared" si="30"/>
        <v>30257285.860110957</v>
      </c>
      <c r="N125" s="12">
        <f t="shared" si="31"/>
        <v>30257285.860110957</v>
      </c>
      <c r="O125" s="13">
        <f t="shared" si="32"/>
        <v>0</v>
      </c>
      <c r="P125" s="14">
        <f t="shared" si="33"/>
        <v>12967408.22576184</v>
      </c>
      <c r="Q125" s="12">
        <f t="shared" si="34"/>
        <v>12967408.22576184</v>
      </c>
      <c r="R125" s="15">
        <f t="shared" si="35"/>
        <v>0</v>
      </c>
    </row>
    <row r="126" spans="1:18" x14ac:dyDescent="0.2">
      <c r="A126" s="3" t="s">
        <v>2</v>
      </c>
      <c r="B126" s="3" t="s">
        <v>39</v>
      </c>
      <c r="C126" s="3" t="s">
        <v>157</v>
      </c>
      <c r="D126" s="4">
        <v>0</v>
      </c>
      <c r="E126" s="4">
        <v>47784</v>
      </c>
      <c r="F126" s="5">
        <v>0</v>
      </c>
      <c r="G126" s="5">
        <v>360.12167499999998</v>
      </c>
      <c r="H126" s="4">
        <v>0</v>
      </c>
      <c r="I126" s="21">
        <v>40</v>
      </c>
      <c r="J126" s="25">
        <f t="shared" si="27"/>
        <v>45473054.08114665</v>
      </c>
      <c r="K126" s="12">
        <f t="shared" si="28"/>
        <v>0</v>
      </c>
      <c r="L126" s="13">
        <f t="shared" si="29"/>
        <v>45473054.08114665</v>
      </c>
      <c r="M126" s="14">
        <f t="shared" si="30"/>
        <v>31831137.856802654</v>
      </c>
      <c r="N126" s="12">
        <f t="shared" si="31"/>
        <v>0</v>
      </c>
      <c r="O126" s="13">
        <f t="shared" si="32"/>
        <v>31831137.856802654</v>
      </c>
      <c r="P126" s="14">
        <f t="shared" si="33"/>
        <v>13641916.224343995</v>
      </c>
      <c r="Q126" s="12">
        <f t="shared" si="34"/>
        <v>0</v>
      </c>
      <c r="R126" s="15">
        <f t="shared" si="35"/>
        <v>13641916.224343995</v>
      </c>
    </row>
    <row r="127" spans="1:18" x14ac:dyDescent="0.2">
      <c r="A127" s="3" t="s">
        <v>2</v>
      </c>
      <c r="B127" s="3" t="s">
        <v>35</v>
      </c>
      <c r="C127" s="3" t="s">
        <v>158</v>
      </c>
      <c r="D127" s="4">
        <v>0</v>
      </c>
      <c r="E127" s="4">
        <v>15301</v>
      </c>
      <c r="F127" s="5">
        <v>0</v>
      </c>
      <c r="G127" s="5">
        <v>178.24425600000001</v>
      </c>
      <c r="H127" s="4">
        <v>0</v>
      </c>
      <c r="I127" s="21">
        <v>7</v>
      </c>
      <c r="J127" s="25">
        <f t="shared" si="27"/>
        <v>12433915.440600481</v>
      </c>
      <c r="K127" s="12">
        <f t="shared" si="28"/>
        <v>0</v>
      </c>
      <c r="L127" s="13">
        <f t="shared" si="29"/>
        <v>12433915.440600481</v>
      </c>
      <c r="M127" s="14">
        <f t="shared" si="30"/>
        <v>8703740.8084203359</v>
      </c>
      <c r="N127" s="12">
        <f t="shared" si="31"/>
        <v>0</v>
      </c>
      <c r="O127" s="13">
        <f t="shared" si="32"/>
        <v>8703740.8084203359</v>
      </c>
      <c r="P127" s="14">
        <f t="shared" si="33"/>
        <v>3730174.6321801441</v>
      </c>
      <c r="Q127" s="12">
        <f t="shared" si="34"/>
        <v>0</v>
      </c>
      <c r="R127" s="15">
        <f t="shared" si="35"/>
        <v>3730174.6321801441</v>
      </c>
    </row>
    <row r="128" spans="1:18" x14ac:dyDescent="0.2">
      <c r="A128" s="3" t="s">
        <v>2</v>
      </c>
      <c r="B128" s="3" t="s">
        <v>39</v>
      </c>
      <c r="C128" s="3" t="s">
        <v>159</v>
      </c>
      <c r="D128" s="4">
        <v>0</v>
      </c>
      <c r="E128" s="4">
        <v>35656</v>
      </c>
      <c r="F128" s="5">
        <v>0</v>
      </c>
      <c r="G128" s="5">
        <v>519.35664499999996</v>
      </c>
      <c r="H128" s="4">
        <v>0</v>
      </c>
      <c r="I128" s="21">
        <v>47</v>
      </c>
      <c r="J128" s="25">
        <f t="shared" si="27"/>
        <v>44076966.537870057</v>
      </c>
      <c r="K128" s="12">
        <f t="shared" si="28"/>
        <v>0</v>
      </c>
      <c r="L128" s="13">
        <f t="shared" si="29"/>
        <v>44076966.537870057</v>
      </c>
      <c r="M128" s="14">
        <f t="shared" si="30"/>
        <v>30853876.576509036</v>
      </c>
      <c r="N128" s="12">
        <f t="shared" si="31"/>
        <v>0</v>
      </c>
      <c r="O128" s="13">
        <f t="shared" si="32"/>
        <v>30853876.576509036</v>
      </c>
      <c r="P128" s="14">
        <f t="shared" si="33"/>
        <v>13223089.961361017</v>
      </c>
      <c r="Q128" s="12">
        <f t="shared" si="34"/>
        <v>0</v>
      </c>
      <c r="R128" s="15">
        <f t="shared" si="35"/>
        <v>13223089.961361017</v>
      </c>
    </row>
    <row r="129" spans="1:18" x14ac:dyDescent="0.2">
      <c r="A129" s="3" t="s">
        <v>2</v>
      </c>
      <c r="B129" s="3" t="s">
        <v>36</v>
      </c>
      <c r="C129" s="3" t="s">
        <v>160</v>
      </c>
      <c r="D129" s="4">
        <v>0</v>
      </c>
      <c r="E129" s="4">
        <v>39581</v>
      </c>
      <c r="F129" s="5">
        <v>0</v>
      </c>
      <c r="G129" s="5">
        <v>615.72448899999995</v>
      </c>
      <c r="H129" s="4">
        <v>0</v>
      </c>
      <c r="I129" s="21">
        <v>70</v>
      </c>
      <c r="J129" s="25">
        <f t="shared" si="27"/>
        <v>57513836.208413005</v>
      </c>
      <c r="K129" s="12">
        <f t="shared" si="28"/>
        <v>0</v>
      </c>
      <c r="L129" s="13">
        <f t="shared" si="29"/>
        <v>57513836.208413005</v>
      </c>
      <c r="M129" s="14">
        <f t="shared" si="30"/>
        <v>40259685.345889099</v>
      </c>
      <c r="N129" s="12">
        <f t="shared" si="31"/>
        <v>0</v>
      </c>
      <c r="O129" s="13">
        <f t="shared" si="32"/>
        <v>40259685.345889099</v>
      </c>
      <c r="P129" s="14">
        <f t="shared" si="33"/>
        <v>17254150.862523902</v>
      </c>
      <c r="Q129" s="12">
        <f t="shared" si="34"/>
        <v>0</v>
      </c>
      <c r="R129" s="15">
        <f t="shared" si="35"/>
        <v>17254150.862523902</v>
      </c>
    </row>
    <row r="130" spans="1:18" x14ac:dyDescent="0.2">
      <c r="A130" s="3" t="s">
        <v>1</v>
      </c>
      <c r="B130" s="3" t="s">
        <v>43</v>
      </c>
      <c r="C130" s="3" t="s">
        <v>161</v>
      </c>
      <c r="D130" s="4">
        <v>47537</v>
      </c>
      <c r="E130" s="4">
        <v>0</v>
      </c>
      <c r="F130" s="5">
        <v>515.00170000000003</v>
      </c>
      <c r="G130" s="5">
        <v>0</v>
      </c>
      <c r="H130" s="4">
        <v>73</v>
      </c>
      <c r="I130" s="21">
        <v>0</v>
      </c>
      <c r="J130" s="25">
        <f t="shared" si="27"/>
        <v>114106769.03164306</v>
      </c>
      <c r="K130" s="12">
        <f t="shared" si="28"/>
        <v>114106769.03164306</v>
      </c>
      <c r="L130" s="13">
        <f t="shared" si="29"/>
        <v>0</v>
      </c>
      <c r="M130" s="14">
        <f t="shared" si="30"/>
        <v>79874738.322150141</v>
      </c>
      <c r="N130" s="12">
        <f t="shared" si="31"/>
        <v>79874738.322150141</v>
      </c>
      <c r="O130" s="13">
        <f t="shared" si="32"/>
        <v>0</v>
      </c>
      <c r="P130" s="14">
        <f t="shared" si="33"/>
        <v>34232030.709492914</v>
      </c>
      <c r="Q130" s="12">
        <f t="shared" si="34"/>
        <v>34232030.709492914</v>
      </c>
      <c r="R130" s="15">
        <f t="shared" si="35"/>
        <v>0</v>
      </c>
    </row>
    <row r="131" spans="1:18" x14ac:dyDescent="0.2">
      <c r="A131" s="3" t="s">
        <v>2</v>
      </c>
      <c r="B131" s="3" t="s">
        <v>44</v>
      </c>
      <c r="C131" s="3" t="s">
        <v>162</v>
      </c>
      <c r="D131" s="4">
        <v>0</v>
      </c>
      <c r="E131" s="4">
        <v>48092</v>
      </c>
      <c r="F131" s="5">
        <v>0</v>
      </c>
      <c r="G131" s="5">
        <v>548.50650800000005</v>
      </c>
      <c r="H131" s="4">
        <v>0</v>
      </c>
      <c r="I131" s="21">
        <v>43</v>
      </c>
      <c r="J131" s="25">
        <f t="shared" si="27"/>
        <v>48680619.541236445</v>
      </c>
      <c r="K131" s="12">
        <f t="shared" si="28"/>
        <v>0</v>
      </c>
      <c r="L131" s="13">
        <f t="shared" si="29"/>
        <v>48680619.541236445</v>
      </c>
      <c r="M131" s="14">
        <f t="shared" si="30"/>
        <v>34076433.678865507</v>
      </c>
      <c r="N131" s="12">
        <f t="shared" si="31"/>
        <v>0</v>
      </c>
      <c r="O131" s="13">
        <f t="shared" si="32"/>
        <v>34076433.678865507</v>
      </c>
      <c r="P131" s="14">
        <f t="shared" si="33"/>
        <v>14604185.862370932</v>
      </c>
      <c r="Q131" s="12">
        <f t="shared" si="34"/>
        <v>0</v>
      </c>
      <c r="R131" s="15">
        <f t="shared" si="35"/>
        <v>14604185.862370932</v>
      </c>
    </row>
    <row r="132" spans="1:18" x14ac:dyDescent="0.2">
      <c r="A132" s="3" t="s">
        <v>2</v>
      </c>
      <c r="B132" s="3" t="s">
        <v>44</v>
      </c>
      <c r="C132" s="3" t="s">
        <v>163</v>
      </c>
      <c r="D132" s="4">
        <v>0</v>
      </c>
      <c r="E132" s="4">
        <v>16162</v>
      </c>
      <c r="F132" s="5">
        <v>0</v>
      </c>
      <c r="G132" s="5">
        <v>342.11699199999998</v>
      </c>
      <c r="H132" s="4">
        <v>0</v>
      </c>
      <c r="I132" s="21">
        <v>32</v>
      </c>
      <c r="J132" s="25">
        <f t="shared" si="27"/>
        <v>25866552.791109465</v>
      </c>
      <c r="K132" s="12">
        <f t="shared" si="28"/>
        <v>0</v>
      </c>
      <c r="L132" s="13">
        <f t="shared" si="29"/>
        <v>25866552.791109465</v>
      </c>
      <c r="M132" s="14">
        <f t="shared" si="30"/>
        <v>18106586.953776624</v>
      </c>
      <c r="N132" s="12">
        <f t="shared" si="31"/>
        <v>0</v>
      </c>
      <c r="O132" s="13">
        <f t="shared" si="32"/>
        <v>18106586.953776624</v>
      </c>
      <c r="P132" s="14">
        <f t="shared" si="33"/>
        <v>7759965.8373328391</v>
      </c>
      <c r="Q132" s="12">
        <f t="shared" si="34"/>
        <v>0</v>
      </c>
      <c r="R132" s="15">
        <f t="shared" si="35"/>
        <v>7759965.8373328391</v>
      </c>
    </row>
    <row r="133" spans="1:18" x14ac:dyDescent="0.2">
      <c r="A133" s="3" t="s">
        <v>1</v>
      </c>
      <c r="B133" s="3" t="s">
        <v>46</v>
      </c>
      <c r="C133" s="3" t="s">
        <v>164</v>
      </c>
      <c r="D133" s="4">
        <v>51416</v>
      </c>
      <c r="E133" s="4">
        <v>0</v>
      </c>
      <c r="F133" s="5">
        <v>127.567618</v>
      </c>
      <c r="G133" s="5">
        <v>0</v>
      </c>
      <c r="H133" s="4">
        <v>7</v>
      </c>
      <c r="I133" s="21">
        <v>0</v>
      </c>
      <c r="J133" s="25">
        <f t="shared" si="27"/>
        <v>47378265.015054688</v>
      </c>
      <c r="K133" s="12">
        <f t="shared" si="28"/>
        <v>47378265.015054688</v>
      </c>
      <c r="L133" s="13">
        <f t="shared" si="29"/>
        <v>0</v>
      </c>
      <c r="M133" s="14">
        <f t="shared" si="30"/>
        <v>33164785.51053828</v>
      </c>
      <c r="N133" s="12">
        <f t="shared" si="31"/>
        <v>33164785.51053828</v>
      </c>
      <c r="O133" s="13">
        <f t="shared" si="32"/>
        <v>0</v>
      </c>
      <c r="P133" s="14">
        <f t="shared" si="33"/>
        <v>14213479.504516406</v>
      </c>
      <c r="Q133" s="12">
        <f t="shared" si="34"/>
        <v>14213479.504516406</v>
      </c>
      <c r="R133" s="15">
        <f t="shared" si="35"/>
        <v>0</v>
      </c>
    </row>
    <row r="134" spans="1:18" x14ac:dyDescent="0.2">
      <c r="A134" s="3" t="s">
        <v>2</v>
      </c>
      <c r="B134" s="3" t="s">
        <v>39</v>
      </c>
      <c r="C134" s="3" t="s">
        <v>165</v>
      </c>
      <c r="D134" s="4">
        <v>0</v>
      </c>
      <c r="E134" s="4">
        <v>39352</v>
      </c>
      <c r="F134" s="5">
        <v>0</v>
      </c>
      <c r="G134" s="5">
        <v>409.98630900000001</v>
      </c>
      <c r="H134" s="4">
        <v>0</v>
      </c>
      <c r="I134" s="21">
        <v>63</v>
      </c>
      <c r="J134" s="25">
        <f t="shared" si="27"/>
        <v>52343506.126810715</v>
      </c>
      <c r="K134" s="12">
        <f t="shared" si="28"/>
        <v>0</v>
      </c>
      <c r="L134" s="13">
        <f t="shared" si="29"/>
        <v>52343506.126810715</v>
      </c>
      <c r="M134" s="14">
        <f t="shared" si="30"/>
        <v>36640454.288767494</v>
      </c>
      <c r="N134" s="12">
        <f t="shared" si="31"/>
        <v>0</v>
      </c>
      <c r="O134" s="13">
        <f t="shared" si="32"/>
        <v>36640454.288767494</v>
      </c>
      <c r="P134" s="14">
        <f t="shared" si="33"/>
        <v>15703051.838043213</v>
      </c>
      <c r="Q134" s="12">
        <f t="shared" si="34"/>
        <v>0</v>
      </c>
      <c r="R134" s="15">
        <f t="shared" si="35"/>
        <v>15703051.838043213</v>
      </c>
    </row>
    <row r="135" spans="1:18" x14ac:dyDescent="0.2">
      <c r="A135" s="3" t="s">
        <v>2</v>
      </c>
      <c r="B135" s="3" t="s">
        <v>39</v>
      </c>
      <c r="C135" s="3" t="s">
        <v>166</v>
      </c>
      <c r="D135" s="4">
        <v>0</v>
      </c>
      <c r="E135" s="4">
        <v>84839</v>
      </c>
      <c r="F135" s="5">
        <v>0</v>
      </c>
      <c r="G135" s="5">
        <v>529.53415700000005</v>
      </c>
      <c r="H135" s="4">
        <v>0</v>
      </c>
      <c r="I135" s="21">
        <v>65</v>
      </c>
      <c r="J135" s="25">
        <f t="shared" si="27"/>
        <v>76982077.860117078</v>
      </c>
      <c r="K135" s="12">
        <f t="shared" si="28"/>
        <v>0</v>
      </c>
      <c r="L135" s="13">
        <f t="shared" si="29"/>
        <v>76982077.860117078</v>
      </c>
      <c r="M135" s="14">
        <f t="shared" si="30"/>
        <v>53887454.502081953</v>
      </c>
      <c r="N135" s="12">
        <f t="shared" si="31"/>
        <v>0</v>
      </c>
      <c r="O135" s="13">
        <f t="shared" si="32"/>
        <v>53887454.502081953</v>
      </c>
      <c r="P135" s="14">
        <f t="shared" si="33"/>
        <v>23094623.358035121</v>
      </c>
      <c r="Q135" s="12">
        <f t="shared" si="34"/>
        <v>0</v>
      </c>
      <c r="R135" s="15">
        <f t="shared" si="35"/>
        <v>23094623.358035121</v>
      </c>
    </row>
    <row r="136" spans="1:18" x14ac:dyDescent="0.2">
      <c r="A136" s="3" t="s">
        <v>2</v>
      </c>
      <c r="B136" s="3" t="s">
        <v>39</v>
      </c>
      <c r="C136" s="3" t="s">
        <v>167</v>
      </c>
      <c r="D136" s="4">
        <v>0</v>
      </c>
      <c r="E136" s="4">
        <v>15902</v>
      </c>
      <c r="F136" s="5">
        <v>0</v>
      </c>
      <c r="G136" s="5">
        <v>123.72898499999999</v>
      </c>
      <c r="H136" s="4">
        <v>0</v>
      </c>
      <c r="I136" s="21">
        <v>21</v>
      </c>
      <c r="J136" s="25">
        <f t="shared" si="27"/>
        <v>18720310.71656771</v>
      </c>
      <c r="K136" s="12">
        <f t="shared" si="28"/>
        <v>0</v>
      </c>
      <c r="L136" s="13">
        <f t="shared" si="29"/>
        <v>18720310.71656771</v>
      </c>
      <c r="M136" s="14">
        <f t="shared" si="30"/>
        <v>13104217.501597397</v>
      </c>
      <c r="N136" s="12">
        <f t="shared" si="31"/>
        <v>0</v>
      </c>
      <c r="O136" s="13">
        <f t="shared" si="32"/>
        <v>13104217.501597397</v>
      </c>
      <c r="P136" s="14">
        <f t="shared" si="33"/>
        <v>5616093.214970313</v>
      </c>
      <c r="Q136" s="12">
        <f t="shared" si="34"/>
        <v>0</v>
      </c>
      <c r="R136" s="15">
        <f t="shared" si="35"/>
        <v>5616093.214970313</v>
      </c>
    </row>
    <row r="137" spans="1:18" x14ac:dyDescent="0.2">
      <c r="A137" s="3" t="s">
        <v>1</v>
      </c>
      <c r="B137" s="3" t="s">
        <v>38</v>
      </c>
      <c r="C137" s="3" t="s">
        <v>168</v>
      </c>
      <c r="D137" s="4">
        <v>15263</v>
      </c>
      <c r="E137" s="4">
        <v>0</v>
      </c>
      <c r="F137" s="5">
        <v>134.95521099999999</v>
      </c>
      <c r="G137" s="5">
        <v>0</v>
      </c>
      <c r="H137" s="4">
        <v>17</v>
      </c>
      <c r="I137" s="21">
        <v>0</v>
      </c>
      <c r="J137" s="25">
        <f t="shared" si="27"/>
        <v>29964917.397552602</v>
      </c>
      <c r="K137" s="12">
        <f t="shared" si="28"/>
        <v>29964917.397552602</v>
      </c>
      <c r="L137" s="13">
        <f t="shared" si="29"/>
        <v>0</v>
      </c>
      <c r="M137" s="14">
        <f t="shared" si="30"/>
        <v>20975442.178286821</v>
      </c>
      <c r="N137" s="12">
        <f t="shared" si="31"/>
        <v>20975442.178286821</v>
      </c>
      <c r="O137" s="13">
        <f t="shared" si="32"/>
        <v>0</v>
      </c>
      <c r="P137" s="14">
        <f t="shared" si="33"/>
        <v>8989475.2192657795</v>
      </c>
      <c r="Q137" s="12">
        <f t="shared" si="34"/>
        <v>8989475.2192657795</v>
      </c>
      <c r="R137" s="15">
        <f t="shared" si="35"/>
        <v>0</v>
      </c>
    </row>
    <row r="138" spans="1:18" x14ac:dyDescent="0.2">
      <c r="A138" s="3" t="s">
        <v>1</v>
      </c>
      <c r="B138" s="3" t="s">
        <v>43</v>
      </c>
      <c r="C138" s="3" t="s">
        <v>169</v>
      </c>
      <c r="D138" s="4">
        <v>19001</v>
      </c>
      <c r="E138" s="4">
        <v>0</v>
      </c>
      <c r="F138" s="5">
        <v>211.78232199999999</v>
      </c>
      <c r="G138" s="5">
        <v>0</v>
      </c>
      <c r="H138" s="4">
        <v>19</v>
      </c>
      <c r="I138" s="21">
        <v>0</v>
      </c>
      <c r="J138" s="25">
        <f t="shared" si="27"/>
        <v>35948309.512506008</v>
      </c>
      <c r="K138" s="12">
        <f t="shared" si="28"/>
        <v>35948309.512506008</v>
      </c>
      <c r="L138" s="13">
        <f t="shared" si="29"/>
        <v>0</v>
      </c>
      <c r="M138" s="14">
        <f t="shared" si="30"/>
        <v>25163816.658754203</v>
      </c>
      <c r="N138" s="12">
        <f t="shared" si="31"/>
        <v>25163816.658754203</v>
      </c>
      <c r="O138" s="13">
        <f t="shared" si="32"/>
        <v>0</v>
      </c>
      <c r="P138" s="14">
        <f t="shared" si="33"/>
        <v>10784492.853751803</v>
      </c>
      <c r="Q138" s="12">
        <f t="shared" si="34"/>
        <v>10784492.853751803</v>
      </c>
      <c r="R138" s="15">
        <f t="shared" si="35"/>
        <v>0</v>
      </c>
    </row>
    <row r="139" spans="1:18" x14ac:dyDescent="0.2">
      <c r="A139" s="3" t="s">
        <v>2</v>
      </c>
      <c r="B139" s="3" t="s">
        <v>44</v>
      </c>
      <c r="C139" s="3" t="s">
        <v>170</v>
      </c>
      <c r="D139" s="4">
        <v>0</v>
      </c>
      <c r="E139" s="4">
        <v>24490</v>
      </c>
      <c r="F139" s="5">
        <v>0</v>
      </c>
      <c r="G139" s="5">
        <v>329.05179600000002</v>
      </c>
      <c r="H139" s="4">
        <v>0</v>
      </c>
      <c r="I139" s="21">
        <v>21</v>
      </c>
      <c r="J139" s="25">
        <f t="shared" si="27"/>
        <v>24815534.370688818</v>
      </c>
      <c r="K139" s="12">
        <f t="shared" si="28"/>
        <v>0</v>
      </c>
      <c r="L139" s="13">
        <f t="shared" si="29"/>
        <v>24815534.370688818</v>
      </c>
      <c r="M139" s="14">
        <f t="shared" si="30"/>
        <v>17370874.059482172</v>
      </c>
      <c r="N139" s="12">
        <f t="shared" si="31"/>
        <v>0</v>
      </c>
      <c r="O139" s="13">
        <f t="shared" si="32"/>
        <v>17370874.059482172</v>
      </c>
      <c r="P139" s="14">
        <f t="shared" si="33"/>
        <v>7444660.3112066453</v>
      </c>
      <c r="Q139" s="12">
        <f t="shared" si="34"/>
        <v>0</v>
      </c>
      <c r="R139" s="15">
        <f t="shared" si="35"/>
        <v>7444660.3112066453</v>
      </c>
    </row>
    <row r="140" spans="1:18" x14ac:dyDescent="0.2">
      <c r="A140" s="3" t="s">
        <v>1</v>
      </c>
      <c r="B140" s="3" t="s">
        <v>46</v>
      </c>
      <c r="C140" s="3" t="s">
        <v>171</v>
      </c>
      <c r="D140" s="4">
        <v>68237</v>
      </c>
      <c r="E140" s="4">
        <v>0</v>
      </c>
      <c r="F140" s="5">
        <v>307.516752</v>
      </c>
      <c r="G140" s="5">
        <v>0</v>
      </c>
      <c r="H140" s="4">
        <v>29</v>
      </c>
      <c r="I140" s="21">
        <v>0</v>
      </c>
      <c r="J140" s="25">
        <f t="shared" si="27"/>
        <v>84044533.482902527</v>
      </c>
      <c r="K140" s="12">
        <f t="shared" si="28"/>
        <v>84044533.482902527</v>
      </c>
      <c r="L140" s="13">
        <f t="shared" si="29"/>
        <v>0</v>
      </c>
      <c r="M140" s="14">
        <f t="shared" si="30"/>
        <v>58831173.438031763</v>
      </c>
      <c r="N140" s="12">
        <f t="shared" si="31"/>
        <v>58831173.438031763</v>
      </c>
      <c r="O140" s="13">
        <f t="shared" si="32"/>
        <v>0</v>
      </c>
      <c r="P140" s="14">
        <f t="shared" si="33"/>
        <v>25213360.044870757</v>
      </c>
      <c r="Q140" s="12">
        <f t="shared" si="34"/>
        <v>25213360.044870757</v>
      </c>
      <c r="R140" s="15">
        <f t="shared" si="35"/>
        <v>0</v>
      </c>
    </row>
    <row r="141" spans="1:18" x14ac:dyDescent="0.2">
      <c r="A141" s="3" t="s">
        <v>1</v>
      </c>
      <c r="B141" s="3" t="s">
        <v>38</v>
      </c>
      <c r="C141" s="3" t="s">
        <v>172</v>
      </c>
      <c r="D141" s="4">
        <v>21577</v>
      </c>
      <c r="E141" s="4">
        <v>0</v>
      </c>
      <c r="F141" s="5">
        <v>329.59713599999998</v>
      </c>
      <c r="G141" s="5">
        <v>0</v>
      </c>
      <c r="H141" s="4">
        <v>33</v>
      </c>
      <c r="I141" s="21">
        <v>0</v>
      </c>
      <c r="J141" s="25">
        <f t="shared" si="27"/>
        <v>53237795.602086768</v>
      </c>
      <c r="K141" s="12">
        <f t="shared" si="28"/>
        <v>53237795.602086768</v>
      </c>
      <c r="L141" s="13">
        <f t="shared" si="29"/>
        <v>0</v>
      </c>
      <c r="M141" s="14">
        <f t="shared" si="30"/>
        <v>37266456.921460733</v>
      </c>
      <c r="N141" s="12">
        <f t="shared" si="31"/>
        <v>37266456.921460733</v>
      </c>
      <c r="O141" s="13">
        <f t="shared" si="32"/>
        <v>0</v>
      </c>
      <c r="P141" s="14">
        <f t="shared" si="33"/>
        <v>15971338.680626029</v>
      </c>
      <c r="Q141" s="12">
        <f t="shared" si="34"/>
        <v>15971338.680626029</v>
      </c>
      <c r="R141" s="15">
        <f t="shared" si="35"/>
        <v>0</v>
      </c>
    </row>
    <row r="142" spans="1:18" x14ac:dyDescent="0.2">
      <c r="A142" s="3" t="s">
        <v>2</v>
      </c>
      <c r="B142" s="3" t="s">
        <v>36</v>
      </c>
      <c r="C142" s="3" t="s">
        <v>173</v>
      </c>
      <c r="D142" s="4">
        <v>0</v>
      </c>
      <c r="E142" s="4">
        <v>16647</v>
      </c>
      <c r="F142" s="5">
        <v>0</v>
      </c>
      <c r="G142" s="5">
        <v>516.46831599999996</v>
      </c>
      <c r="H142" s="4">
        <v>0</v>
      </c>
      <c r="I142" s="21">
        <v>46</v>
      </c>
      <c r="J142" s="25">
        <f t="shared" si="27"/>
        <v>34121359.582020372</v>
      </c>
      <c r="K142" s="12">
        <f t="shared" si="28"/>
        <v>0</v>
      </c>
      <c r="L142" s="13">
        <f t="shared" si="29"/>
        <v>34121359.582020372</v>
      </c>
      <c r="M142" s="14">
        <f t="shared" si="30"/>
        <v>23884951.707414258</v>
      </c>
      <c r="N142" s="12">
        <f t="shared" si="31"/>
        <v>0</v>
      </c>
      <c r="O142" s="13">
        <f t="shared" si="32"/>
        <v>23884951.707414258</v>
      </c>
      <c r="P142" s="14">
        <f t="shared" si="33"/>
        <v>10236407.874606112</v>
      </c>
      <c r="Q142" s="12">
        <f t="shared" si="34"/>
        <v>0</v>
      </c>
      <c r="R142" s="15">
        <f t="shared" si="35"/>
        <v>10236407.874606112</v>
      </c>
    </row>
    <row r="143" spans="1:18" x14ac:dyDescent="0.2">
      <c r="A143" s="3" t="s">
        <v>2</v>
      </c>
      <c r="B143" s="3" t="s">
        <v>39</v>
      </c>
      <c r="C143" s="3" t="s">
        <v>174</v>
      </c>
      <c r="D143" s="4">
        <v>0</v>
      </c>
      <c r="E143" s="4">
        <v>69599</v>
      </c>
      <c r="F143" s="5">
        <v>0</v>
      </c>
      <c r="G143" s="5">
        <v>413.241151</v>
      </c>
      <c r="H143" s="4">
        <v>0</v>
      </c>
      <c r="I143" s="21">
        <v>22</v>
      </c>
      <c r="J143" s="25">
        <f t="shared" si="27"/>
        <v>48490679.623417959</v>
      </c>
      <c r="K143" s="12">
        <f t="shared" si="28"/>
        <v>0</v>
      </c>
      <c r="L143" s="13">
        <f t="shared" si="29"/>
        <v>48490679.623417959</v>
      </c>
      <c r="M143" s="14">
        <f t="shared" si="30"/>
        <v>33943475.736392573</v>
      </c>
      <c r="N143" s="12">
        <f t="shared" si="31"/>
        <v>0</v>
      </c>
      <c r="O143" s="13">
        <f t="shared" si="32"/>
        <v>33943475.736392573</v>
      </c>
      <c r="P143" s="14">
        <f t="shared" si="33"/>
        <v>14547203.887025388</v>
      </c>
      <c r="Q143" s="12">
        <f t="shared" si="34"/>
        <v>0</v>
      </c>
      <c r="R143" s="15">
        <f t="shared" si="35"/>
        <v>14547203.887025388</v>
      </c>
    </row>
    <row r="144" spans="1:18" x14ac:dyDescent="0.2">
      <c r="A144" s="3" t="s">
        <v>1</v>
      </c>
      <c r="B144" s="3" t="s">
        <v>37</v>
      </c>
      <c r="C144" s="3" t="s">
        <v>175</v>
      </c>
      <c r="D144" s="4">
        <v>25111</v>
      </c>
      <c r="E144" s="4">
        <v>0</v>
      </c>
      <c r="F144" s="5">
        <v>351.74362500000001</v>
      </c>
      <c r="G144" s="5">
        <v>0</v>
      </c>
      <c r="H144" s="4">
        <v>25</v>
      </c>
      <c r="I144" s="21">
        <v>0</v>
      </c>
      <c r="J144" s="25">
        <f t="shared" ref="J144:J175" si="36">SUM(K144:L144)</f>
        <v>48582899.490472116</v>
      </c>
      <c r="K144" s="12">
        <f t="shared" ref="K144:K175" si="37">$D144*K$8+$F144*K$9+$H144*K$10</f>
        <v>48582899.490472116</v>
      </c>
      <c r="L144" s="13">
        <f t="shared" ref="L144:L175" si="38">$E144*L$8+$G144*L$9+$I144*L$10</f>
        <v>0</v>
      </c>
      <c r="M144" s="14">
        <f t="shared" ref="M144:M175" si="39">0.7*J144</f>
        <v>34008029.643330477</v>
      </c>
      <c r="N144" s="12">
        <f t="shared" ref="N144:N175" si="40">0.7*K144</f>
        <v>34008029.643330477</v>
      </c>
      <c r="O144" s="13">
        <f t="shared" ref="O144:O175" si="41">0.7*L144</f>
        <v>0</v>
      </c>
      <c r="P144" s="14">
        <f t="shared" ref="P144:P175" si="42">0.3*J144</f>
        <v>14574869.847141635</v>
      </c>
      <c r="Q144" s="12">
        <f t="shared" ref="Q144:Q175" si="43">0.3*K144</f>
        <v>14574869.847141635</v>
      </c>
      <c r="R144" s="15">
        <f t="shared" ref="R144:R175" si="44">0.3*L144</f>
        <v>0</v>
      </c>
    </row>
    <row r="145" spans="1:18" x14ac:dyDescent="0.2">
      <c r="A145" s="3" t="s">
        <v>1</v>
      </c>
      <c r="B145" s="3" t="s">
        <v>37</v>
      </c>
      <c r="C145" s="3" t="s">
        <v>176</v>
      </c>
      <c r="D145" s="4">
        <v>38891</v>
      </c>
      <c r="E145" s="4">
        <v>0</v>
      </c>
      <c r="F145" s="5">
        <v>504.60811100000001</v>
      </c>
      <c r="G145" s="5">
        <v>0</v>
      </c>
      <c r="H145" s="4">
        <v>26</v>
      </c>
      <c r="I145" s="21">
        <v>0</v>
      </c>
      <c r="J145" s="25">
        <f t="shared" si="36"/>
        <v>62389789.633279637</v>
      </c>
      <c r="K145" s="12">
        <f t="shared" si="37"/>
        <v>62389789.633279637</v>
      </c>
      <c r="L145" s="13">
        <f t="shared" si="38"/>
        <v>0</v>
      </c>
      <c r="M145" s="14">
        <f t="shared" si="39"/>
        <v>43672852.743295744</v>
      </c>
      <c r="N145" s="12">
        <f t="shared" si="40"/>
        <v>43672852.743295744</v>
      </c>
      <c r="O145" s="13">
        <f t="shared" si="41"/>
        <v>0</v>
      </c>
      <c r="P145" s="14">
        <f t="shared" si="42"/>
        <v>18716936.889983889</v>
      </c>
      <c r="Q145" s="12">
        <f t="shared" si="43"/>
        <v>18716936.889983889</v>
      </c>
      <c r="R145" s="15">
        <f t="shared" si="44"/>
        <v>0</v>
      </c>
    </row>
    <row r="146" spans="1:18" x14ac:dyDescent="0.2">
      <c r="A146" s="3" t="s">
        <v>1</v>
      </c>
      <c r="B146" s="3" t="s">
        <v>43</v>
      </c>
      <c r="C146" s="3" t="s">
        <v>177</v>
      </c>
      <c r="D146" s="4">
        <v>18321</v>
      </c>
      <c r="E146" s="4">
        <v>0</v>
      </c>
      <c r="F146" s="5">
        <v>186.65779800000001</v>
      </c>
      <c r="G146" s="5">
        <v>0</v>
      </c>
      <c r="H146" s="4">
        <v>15</v>
      </c>
      <c r="I146" s="21">
        <v>0</v>
      </c>
      <c r="J146" s="25">
        <f t="shared" si="36"/>
        <v>31190664.722894754</v>
      </c>
      <c r="K146" s="12">
        <f t="shared" si="37"/>
        <v>31190664.722894754</v>
      </c>
      <c r="L146" s="13">
        <f t="shared" si="38"/>
        <v>0</v>
      </c>
      <c r="M146" s="14">
        <f t="shared" si="39"/>
        <v>21833465.306026328</v>
      </c>
      <c r="N146" s="12">
        <f t="shared" si="40"/>
        <v>21833465.306026328</v>
      </c>
      <c r="O146" s="13">
        <f t="shared" si="41"/>
        <v>0</v>
      </c>
      <c r="P146" s="14">
        <f t="shared" si="42"/>
        <v>9357199.4168684259</v>
      </c>
      <c r="Q146" s="12">
        <f t="shared" si="43"/>
        <v>9357199.4168684259</v>
      </c>
      <c r="R146" s="15">
        <f t="shared" si="44"/>
        <v>0</v>
      </c>
    </row>
    <row r="147" spans="1:18" x14ac:dyDescent="0.2">
      <c r="A147" s="3" t="s">
        <v>1</v>
      </c>
      <c r="B147" s="3" t="s">
        <v>37</v>
      </c>
      <c r="C147" s="3" t="s">
        <v>178</v>
      </c>
      <c r="D147" s="4">
        <v>42365</v>
      </c>
      <c r="E147" s="4">
        <v>0</v>
      </c>
      <c r="F147" s="5">
        <v>318.88297699999998</v>
      </c>
      <c r="G147" s="5">
        <v>0</v>
      </c>
      <c r="H147" s="4">
        <v>36</v>
      </c>
      <c r="I147" s="21">
        <v>0</v>
      </c>
      <c r="J147" s="25">
        <f t="shared" si="36"/>
        <v>71533139.610657454</v>
      </c>
      <c r="K147" s="12">
        <f t="shared" si="37"/>
        <v>71533139.610657454</v>
      </c>
      <c r="L147" s="13">
        <f t="shared" si="38"/>
        <v>0</v>
      </c>
      <c r="M147" s="14">
        <f t="shared" si="39"/>
        <v>50073197.727460213</v>
      </c>
      <c r="N147" s="12">
        <f t="shared" si="40"/>
        <v>50073197.727460213</v>
      </c>
      <c r="O147" s="13">
        <f t="shared" si="41"/>
        <v>0</v>
      </c>
      <c r="P147" s="14">
        <f t="shared" si="42"/>
        <v>21459941.883197237</v>
      </c>
      <c r="Q147" s="12">
        <f t="shared" si="43"/>
        <v>21459941.883197237</v>
      </c>
      <c r="R147" s="15">
        <f t="shared" si="44"/>
        <v>0</v>
      </c>
    </row>
    <row r="148" spans="1:18" x14ac:dyDescent="0.2">
      <c r="A148" s="3" t="s">
        <v>2</v>
      </c>
      <c r="B148" s="3" t="s">
        <v>33</v>
      </c>
      <c r="C148" s="3" t="s">
        <v>179</v>
      </c>
      <c r="D148" s="4">
        <v>0</v>
      </c>
      <c r="E148" s="4">
        <v>33406</v>
      </c>
      <c r="F148" s="5">
        <v>0</v>
      </c>
      <c r="G148" s="5">
        <v>313.39262400000001</v>
      </c>
      <c r="H148" s="4">
        <v>0</v>
      </c>
      <c r="I148" s="21">
        <v>29</v>
      </c>
      <c r="J148" s="25">
        <f t="shared" si="36"/>
        <v>32814703.986315481</v>
      </c>
      <c r="K148" s="12">
        <f t="shared" si="37"/>
        <v>0</v>
      </c>
      <c r="L148" s="13">
        <f t="shared" si="38"/>
        <v>32814703.986315481</v>
      </c>
      <c r="M148" s="14">
        <f t="shared" si="39"/>
        <v>22970292.790420834</v>
      </c>
      <c r="N148" s="12">
        <f t="shared" si="40"/>
        <v>0</v>
      </c>
      <c r="O148" s="13">
        <f t="shared" si="41"/>
        <v>22970292.790420834</v>
      </c>
      <c r="P148" s="14">
        <f t="shared" si="42"/>
        <v>9844411.1958946437</v>
      </c>
      <c r="Q148" s="12">
        <f t="shared" si="43"/>
        <v>0</v>
      </c>
      <c r="R148" s="15">
        <f t="shared" si="44"/>
        <v>9844411.1958946437</v>
      </c>
    </row>
    <row r="149" spans="1:18" x14ac:dyDescent="0.2">
      <c r="A149" s="3" t="s">
        <v>2</v>
      </c>
      <c r="B149" s="3" t="s">
        <v>36</v>
      </c>
      <c r="C149" s="3" t="s">
        <v>180</v>
      </c>
      <c r="D149" s="4">
        <v>0</v>
      </c>
      <c r="E149" s="4">
        <v>14988</v>
      </c>
      <c r="F149" s="5">
        <v>0</v>
      </c>
      <c r="G149" s="5">
        <v>342.94755700000002</v>
      </c>
      <c r="H149" s="4">
        <v>0</v>
      </c>
      <c r="I149" s="21">
        <v>51</v>
      </c>
      <c r="J149" s="25">
        <f t="shared" si="36"/>
        <v>34069449.856392458</v>
      </c>
      <c r="K149" s="12">
        <f t="shared" si="37"/>
        <v>0</v>
      </c>
      <c r="L149" s="13">
        <f t="shared" si="38"/>
        <v>34069449.856392458</v>
      </c>
      <c r="M149" s="14">
        <f t="shared" si="39"/>
        <v>23848614.899474718</v>
      </c>
      <c r="N149" s="12">
        <f t="shared" si="40"/>
        <v>0</v>
      </c>
      <c r="O149" s="13">
        <f t="shared" si="41"/>
        <v>23848614.899474718</v>
      </c>
      <c r="P149" s="14">
        <f t="shared" si="42"/>
        <v>10220834.956917737</v>
      </c>
      <c r="Q149" s="12">
        <f t="shared" si="43"/>
        <v>0</v>
      </c>
      <c r="R149" s="15">
        <f t="shared" si="44"/>
        <v>10220834.956917737</v>
      </c>
    </row>
    <row r="150" spans="1:18" x14ac:dyDescent="0.2">
      <c r="A150" s="3" t="s">
        <v>1</v>
      </c>
      <c r="B150" s="3" t="s">
        <v>46</v>
      </c>
      <c r="C150" s="3" t="s">
        <v>181</v>
      </c>
      <c r="D150" s="4">
        <v>59359</v>
      </c>
      <c r="E150" s="4">
        <v>0</v>
      </c>
      <c r="F150" s="5">
        <v>752.40482099999997</v>
      </c>
      <c r="G150" s="5">
        <v>0</v>
      </c>
      <c r="H150" s="4">
        <v>52</v>
      </c>
      <c r="I150" s="21">
        <v>0</v>
      </c>
      <c r="J150" s="25">
        <f t="shared" si="36"/>
        <v>106741164.86919335</v>
      </c>
      <c r="K150" s="12">
        <f t="shared" si="37"/>
        <v>106741164.86919335</v>
      </c>
      <c r="L150" s="13">
        <f t="shared" si="38"/>
        <v>0</v>
      </c>
      <c r="M150" s="14">
        <f t="shared" si="39"/>
        <v>74718815.40843533</v>
      </c>
      <c r="N150" s="12">
        <f t="shared" si="40"/>
        <v>74718815.40843533</v>
      </c>
      <c r="O150" s="13">
        <f t="shared" si="41"/>
        <v>0</v>
      </c>
      <c r="P150" s="14">
        <f t="shared" si="42"/>
        <v>32022349.460758001</v>
      </c>
      <c r="Q150" s="12">
        <f t="shared" si="43"/>
        <v>32022349.460758001</v>
      </c>
      <c r="R150" s="15">
        <f t="shared" si="44"/>
        <v>0</v>
      </c>
    </row>
    <row r="151" spans="1:18" x14ac:dyDescent="0.2">
      <c r="A151" s="3" t="s">
        <v>2</v>
      </c>
      <c r="B151" s="3" t="s">
        <v>39</v>
      </c>
      <c r="C151" s="3" t="s">
        <v>182</v>
      </c>
      <c r="D151" s="4">
        <v>0</v>
      </c>
      <c r="E151" s="4">
        <v>46360</v>
      </c>
      <c r="F151" s="5">
        <v>0</v>
      </c>
      <c r="G151" s="5">
        <v>365.15840100000003</v>
      </c>
      <c r="H151" s="4">
        <v>0</v>
      </c>
      <c r="I151" s="21">
        <v>35</v>
      </c>
      <c r="J151" s="25">
        <f t="shared" si="36"/>
        <v>42497784.320094295</v>
      </c>
      <c r="K151" s="12">
        <f t="shared" si="37"/>
        <v>0</v>
      </c>
      <c r="L151" s="13">
        <f t="shared" si="38"/>
        <v>42497784.320094295</v>
      </c>
      <c r="M151" s="14">
        <f t="shared" si="39"/>
        <v>29748449.024066005</v>
      </c>
      <c r="N151" s="12">
        <f t="shared" si="40"/>
        <v>0</v>
      </c>
      <c r="O151" s="13">
        <f t="shared" si="41"/>
        <v>29748449.024066005</v>
      </c>
      <c r="P151" s="14">
        <f t="shared" si="42"/>
        <v>12749335.296028288</v>
      </c>
      <c r="Q151" s="12">
        <f t="shared" si="43"/>
        <v>0</v>
      </c>
      <c r="R151" s="15">
        <f t="shared" si="44"/>
        <v>12749335.296028288</v>
      </c>
    </row>
    <row r="152" spans="1:18" x14ac:dyDescent="0.2">
      <c r="A152" s="3" t="s">
        <v>1</v>
      </c>
      <c r="B152" s="3" t="s">
        <v>38</v>
      </c>
      <c r="C152" s="3" t="s">
        <v>183</v>
      </c>
      <c r="D152" s="4">
        <v>17867</v>
      </c>
      <c r="E152" s="4">
        <v>0</v>
      </c>
      <c r="F152" s="5">
        <v>195.03160800000001</v>
      </c>
      <c r="G152" s="5">
        <v>0</v>
      </c>
      <c r="H152" s="4">
        <v>16</v>
      </c>
      <c r="I152" s="21">
        <v>0</v>
      </c>
      <c r="J152" s="25">
        <f t="shared" si="36"/>
        <v>31946319.372602724</v>
      </c>
      <c r="K152" s="12">
        <f t="shared" si="37"/>
        <v>31946319.372602724</v>
      </c>
      <c r="L152" s="13">
        <f t="shared" si="38"/>
        <v>0</v>
      </c>
      <c r="M152" s="14">
        <f t="shared" si="39"/>
        <v>22362423.560821906</v>
      </c>
      <c r="N152" s="12">
        <f t="shared" si="40"/>
        <v>22362423.560821906</v>
      </c>
      <c r="O152" s="13">
        <f t="shared" si="41"/>
        <v>0</v>
      </c>
      <c r="P152" s="14">
        <f t="shared" si="42"/>
        <v>9583895.8117808159</v>
      </c>
      <c r="Q152" s="12">
        <f t="shared" si="43"/>
        <v>9583895.8117808159</v>
      </c>
      <c r="R152" s="15">
        <f t="shared" si="44"/>
        <v>0</v>
      </c>
    </row>
    <row r="153" spans="1:18" x14ac:dyDescent="0.2">
      <c r="A153" s="3" t="s">
        <v>1</v>
      </c>
      <c r="B153" s="3" t="s">
        <v>40</v>
      </c>
      <c r="C153" s="3" t="s">
        <v>184</v>
      </c>
      <c r="D153" s="4">
        <v>41864</v>
      </c>
      <c r="E153" s="4">
        <v>0</v>
      </c>
      <c r="F153" s="5">
        <v>440.89454699999999</v>
      </c>
      <c r="G153" s="5">
        <v>0</v>
      </c>
      <c r="H153" s="4">
        <v>28</v>
      </c>
      <c r="I153" s="21">
        <v>0</v>
      </c>
      <c r="J153" s="25">
        <f t="shared" si="36"/>
        <v>65491237.133621037</v>
      </c>
      <c r="K153" s="12">
        <f t="shared" si="37"/>
        <v>65491237.133621037</v>
      </c>
      <c r="L153" s="13">
        <f t="shared" si="38"/>
        <v>0</v>
      </c>
      <c r="M153" s="14">
        <f t="shared" si="39"/>
        <v>45843865.993534721</v>
      </c>
      <c r="N153" s="12">
        <f t="shared" si="40"/>
        <v>45843865.993534721</v>
      </c>
      <c r="O153" s="13">
        <f t="shared" si="41"/>
        <v>0</v>
      </c>
      <c r="P153" s="14">
        <f t="shared" si="42"/>
        <v>19647371.140086312</v>
      </c>
      <c r="Q153" s="12">
        <f t="shared" si="43"/>
        <v>19647371.140086312</v>
      </c>
      <c r="R153" s="15">
        <f t="shared" si="44"/>
        <v>0</v>
      </c>
    </row>
    <row r="154" spans="1:18" x14ac:dyDescent="0.2">
      <c r="A154" s="3" t="s">
        <v>32</v>
      </c>
      <c r="B154" s="3" t="s">
        <v>45</v>
      </c>
      <c r="C154" s="3" t="s">
        <v>185</v>
      </c>
      <c r="D154" s="4">
        <v>41143</v>
      </c>
      <c r="E154" s="4">
        <v>875</v>
      </c>
      <c r="F154" s="5">
        <v>283.65049900000002</v>
      </c>
      <c r="G154" s="5">
        <v>16.113361000000001</v>
      </c>
      <c r="H154" s="4">
        <v>33</v>
      </c>
      <c r="I154" s="21">
        <v>2</v>
      </c>
      <c r="J154" s="25">
        <f t="shared" si="36"/>
        <v>68664323.792299449</v>
      </c>
      <c r="K154" s="12">
        <f t="shared" si="37"/>
        <v>67161613.452745169</v>
      </c>
      <c r="L154" s="13">
        <f t="shared" si="38"/>
        <v>1502710.3395542819</v>
      </c>
      <c r="M154" s="14">
        <f t="shared" si="39"/>
        <v>48065026.654609613</v>
      </c>
      <c r="N154" s="12">
        <f t="shared" si="40"/>
        <v>47013129.416921616</v>
      </c>
      <c r="O154" s="13">
        <f t="shared" si="41"/>
        <v>1051897.2376879973</v>
      </c>
      <c r="P154" s="14">
        <f t="shared" si="42"/>
        <v>20599297.137689833</v>
      </c>
      <c r="Q154" s="12">
        <f t="shared" si="43"/>
        <v>20148484.03582355</v>
      </c>
      <c r="R154" s="15">
        <f t="shared" si="44"/>
        <v>450813.10186628456</v>
      </c>
    </row>
    <row r="155" spans="1:18" x14ac:dyDescent="0.2">
      <c r="A155" s="3" t="s">
        <v>1</v>
      </c>
      <c r="B155" s="3" t="s">
        <v>37</v>
      </c>
      <c r="C155" s="3" t="s">
        <v>186</v>
      </c>
      <c r="D155" s="4">
        <v>32025</v>
      </c>
      <c r="E155" s="4">
        <v>0</v>
      </c>
      <c r="F155" s="5">
        <v>337.10895299999999</v>
      </c>
      <c r="G155" s="5">
        <v>0</v>
      </c>
      <c r="H155" s="4">
        <v>35</v>
      </c>
      <c r="I155" s="21">
        <v>0</v>
      </c>
      <c r="J155" s="25">
        <f t="shared" si="36"/>
        <v>63116681.516186252</v>
      </c>
      <c r="K155" s="12">
        <f t="shared" si="37"/>
        <v>63116681.516186252</v>
      </c>
      <c r="L155" s="13">
        <f t="shared" si="38"/>
        <v>0</v>
      </c>
      <c r="M155" s="14">
        <f t="shared" si="39"/>
        <v>44181677.061330371</v>
      </c>
      <c r="N155" s="12">
        <f t="shared" si="40"/>
        <v>44181677.061330371</v>
      </c>
      <c r="O155" s="13">
        <f t="shared" si="41"/>
        <v>0</v>
      </c>
      <c r="P155" s="14">
        <f t="shared" si="42"/>
        <v>18935004.454855874</v>
      </c>
      <c r="Q155" s="12">
        <f t="shared" si="43"/>
        <v>18935004.454855874</v>
      </c>
      <c r="R155" s="15">
        <f t="shared" si="44"/>
        <v>0</v>
      </c>
    </row>
    <row r="156" spans="1:18" x14ac:dyDescent="0.2">
      <c r="A156" s="3" t="s">
        <v>2</v>
      </c>
      <c r="B156" s="3" t="s">
        <v>44</v>
      </c>
      <c r="C156" s="3" t="s">
        <v>187</v>
      </c>
      <c r="D156" s="4">
        <v>0</v>
      </c>
      <c r="E156" s="4">
        <v>24076</v>
      </c>
      <c r="F156" s="5">
        <v>0</v>
      </c>
      <c r="G156" s="5">
        <v>333.76007900000002</v>
      </c>
      <c r="H156" s="4">
        <v>0</v>
      </c>
      <c r="I156" s="21">
        <v>27</v>
      </c>
      <c r="J156" s="25">
        <f t="shared" si="36"/>
        <v>27423735.660859153</v>
      </c>
      <c r="K156" s="12">
        <f t="shared" si="37"/>
        <v>0</v>
      </c>
      <c r="L156" s="13">
        <f t="shared" si="38"/>
        <v>27423735.660859153</v>
      </c>
      <c r="M156" s="14">
        <f t="shared" si="39"/>
        <v>19196614.962601405</v>
      </c>
      <c r="N156" s="12">
        <f t="shared" si="40"/>
        <v>0</v>
      </c>
      <c r="O156" s="13">
        <f t="shared" si="41"/>
        <v>19196614.962601405</v>
      </c>
      <c r="P156" s="14">
        <f t="shared" si="42"/>
        <v>8227120.6982577452</v>
      </c>
      <c r="Q156" s="12">
        <f t="shared" si="43"/>
        <v>0</v>
      </c>
      <c r="R156" s="15">
        <f t="shared" si="44"/>
        <v>8227120.6982577452</v>
      </c>
    </row>
    <row r="157" spans="1:18" x14ac:dyDescent="0.2">
      <c r="A157" s="3" t="s">
        <v>2</v>
      </c>
      <c r="B157" s="3" t="s">
        <v>35</v>
      </c>
      <c r="C157" s="3" t="s">
        <v>188</v>
      </c>
      <c r="D157" s="4">
        <v>0</v>
      </c>
      <c r="E157" s="4">
        <v>84753</v>
      </c>
      <c r="F157" s="5">
        <v>0</v>
      </c>
      <c r="G157" s="5">
        <v>1489.047867</v>
      </c>
      <c r="H157" s="4">
        <v>0</v>
      </c>
      <c r="I157" s="21">
        <v>99</v>
      </c>
      <c r="J157" s="25">
        <f t="shared" si="36"/>
        <v>101146041.74459235</v>
      </c>
      <c r="K157" s="12">
        <f t="shared" si="37"/>
        <v>0</v>
      </c>
      <c r="L157" s="13">
        <f t="shared" si="38"/>
        <v>101146041.74459235</v>
      </c>
      <c r="M157" s="14">
        <f t="shared" si="39"/>
        <v>70802229.221214637</v>
      </c>
      <c r="N157" s="12">
        <f t="shared" si="40"/>
        <v>0</v>
      </c>
      <c r="O157" s="13">
        <f t="shared" si="41"/>
        <v>70802229.221214637</v>
      </c>
      <c r="P157" s="14">
        <f t="shared" si="42"/>
        <v>30343812.523377705</v>
      </c>
      <c r="Q157" s="12">
        <f t="shared" si="43"/>
        <v>0</v>
      </c>
      <c r="R157" s="15">
        <f t="shared" si="44"/>
        <v>30343812.523377705</v>
      </c>
    </row>
    <row r="158" spans="1:18" x14ac:dyDescent="0.2">
      <c r="A158" s="3" t="s">
        <v>1</v>
      </c>
      <c r="B158" s="3" t="s">
        <v>38</v>
      </c>
      <c r="C158" s="3" t="s">
        <v>189</v>
      </c>
      <c r="D158" s="4">
        <v>74860</v>
      </c>
      <c r="E158" s="4">
        <v>0</v>
      </c>
      <c r="F158" s="5">
        <v>444.25282199999998</v>
      </c>
      <c r="G158" s="5">
        <v>0</v>
      </c>
      <c r="H158" s="4">
        <v>24</v>
      </c>
      <c r="I158" s="21">
        <v>0</v>
      </c>
      <c r="J158" s="25">
        <f t="shared" si="36"/>
        <v>86465033.578453094</v>
      </c>
      <c r="K158" s="12">
        <f t="shared" si="37"/>
        <v>86465033.578453094</v>
      </c>
      <c r="L158" s="13">
        <f t="shared" si="38"/>
        <v>0</v>
      </c>
      <c r="M158" s="14">
        <f t="shared" si="39"/>
        <v>60525523.50491716</v>
      </c>
      <c r="N158" s="12">
        <f t="shared" si="40"/>
        <v>60525523.50491716</v>
      </c>
      <c r="O158" s="13">
        <f t="shared" si="41"/>
        <v>0</v>
      </c>
      <c r="P158" s="14">
        <f t="shared" si="42"/>
        <v>25939510.073535927</v>
      </c>
      <c r="Q158" s="12">
        <f t="shared" si="43"/>
        <v>25939510.073535927</v>
      </c>
      <c r="R158" s="15">
        <f t="shared" si="44"/>
        <v>0</v>
      </c>
    </row>
    <row r="159" spans="1:18" x14ac:dyDescent="0.2">
      <c r="A159" s="3" t="s">
        <v>1</v>
      </c>
      <c r="B159" s="3" t="s">
        <v>38</v>
      </c>
      <c r="C159" s="3" t="s">
        <v>190</v>
      </c>
      <c r="D159" s="4">
        <v>40862</v>
      </c>
      <c r="E159" s="4">
        <v>0</v>
      </c>
      <c r="F159" s="5">
        <v>157.491207</v>
      </c>
      <c r="G159" s="5">
        <v>0</v>
      </c>
      <c r="H159" s="4">
        <v>18</v>
      </c>
      <c r="I159" s="21">
        <v>0</v>
      </c>
      <c r="J159" s="25">
        <f t="shared" si="36"/>
        <v>50498069.58718884</v>
      </c>
      <c r="K159" s="12">
        <f t="shared" si="37"/>
        <v>50498069.58718884</v>
      </c>
      <c r="L159" s="13">
        <f t="shared" si="38"/>
        <v>0</v>
      </c>
      <c r="M159" s="14">
        <f t="shared" si="39"/>
        <v>35348648.711032182</v>
      </c>
      <c r="N159" s="12">
        <f t="shared" si="40"/>
        <v>35348648.711032182</v>
      </c>
      <c r="O159" s="13">
        <f t="shared" si="41"/>
        <v>0</v>
      </c>
      <c r="P159" s="14">
        <f t="shared" si="42"/>
        <v>15149420.87615665</v>
      </c>
      <c r="Q159" s="12">
        <f t="shared" si="43"/>
        <v>15149420.87615665</v>
      </c>
      <c r="R159" s="15">
        <f t="shared" si="44"/>
        <v>0</v>
      </c>
    </row>
    <row r="160" spans="1:18" x14ac:dyDescent="0.2">
      <c r="A160" s="3" t="s">
        <v>1</v>
      </c>
      <c r="B160" s="3" t="s">
        <v>37</v>
      </c>
      <c r="C160" s="3" t="s">
        <v>191</v>
      </c>
      <c r="D160" s="4">
        <v>37722</v>
      </c>
      <c r="E160" s="4">
        <v>0</v>
      </c>
      <c r="F160" s="5">
        <v>180.04536899999999</v>
      </c>
      <c r="G160" s="5">
        <v>0</v>
      </c>
      <c r="H160" s="4">
        <v>14</v>
      </c>
      <c r="I160" s="21">
        <v>0</v>
      </c>
      <c r="J160" s="25">
        <f t="shared" si="36"/>
        <v>44677944.699813567</v>
      </c>
      <c r="K160" s="12">
        <f t="shared" si="37"/>
        <v>44677944.699813567</v>
      </c>
      <c r="L160" s="13">
        <f t="shared" si="38"/>
        <v>0</v>
      </c>
      <c r="M160" s="14">
        <f t="shared" si="39"/>
        <v>31274561.289869495</v>
      </c>
      <c r="N160" s="12">
        <f t="shared" si="40"/>
        <v>31274561.289869495</v>
      </c>
      <c r="O160" s="13">
        <f t="shared" si="41"/>
        <v>0</v>
      </c>
      <c r="P160" s="14">
        <f t="shared" si="42"/>
        <v>13403383.409944071</v>
      </c>
      <c r="Q160" s="12">
        <f t="shared" si="43"/>
        <v>13403383.409944071</v>
      </c>
      <c r="R160" s="15">
        <f t="shared" si="44"/>
        <v>0</v>
      </c>
    </row>
    <row r="161" spans="1:18" x14ac:dyDescent="0.2">
      <c r="A161" s="3" t="s">
        <v>2</v>
      </c>
      <c r="B161" s="3" t="s">
        <v>44</v>
      </c>
      <c r="C161" s="3" t="s">
        <v>192</v>
      </c>
      <c r="D161" s="4">
        <v>0</v>
      </c>
      <c r="E161" s="4">
        <v>18235</v>
      </c>
      <c r="F161" s="5">
        <v>0</v>
      </c>
      <c r="G161" s="5">
        <v>385.07839999999999</v>
      </c>
      <c r="H161" s="4">
        <v>0</v>
      </c>
      <c r="I161" s="21">
        <v>26</v>
      </c>
      <c r="J161" s="25">
        <f t="shared" si="36"/>
        <v>24506685.148747586</v>
      </c>
      <c r="K161" s="12">
        <f t="shared" si="37"/>
        <v>0</v>
      </c>
      <c r="L161" s="13">
        <f t="shared" si="38"/>
        <v>24506685.148747586</v>
      </c>
      <c r="M161" s="14">
        <f t="shared" si="39"/>
        <v>17154679.604123309</v>
      </c>
      <c r="N161" s="12">
        <f t="shared" si="40"/>
        <v>0</v>
      </c>
      <c r="O161" s="13">
        <f t="shared" si="41"/>
        <v>17154679.604123309</v>
      </c>
      <c r="P161" s="14">
        <f t="shared" si="42"/>
        <v>7352005.5446242755</v>
      </c>
      <c r="Q161" s="12">
        <f t="shared" si="43"/>
        <v>0</v>
      </c>
      <c r="R161" s="15">
        <f t="shared" si="44"/>
        <v>7352005.5446242755</v>
      </c>
    </row>
    <row r="162" spans="1:18" x14ac:dyDescent="0.2">
      <c r="A162" s="3" t="s">
        <v>2</v>
      </c>
      <c r="B162" s="3" t="s">
        <v>35</v>
      </c>
      <c r="C162" s="3" t="s">
        <v>193</v>
      </c>
      <c r="D162" s="4">
        <v>0</v>
      </c>
      <c r="E162" s="4">
        <v>13281</v>
      </c>
      <c r="F162" s="5">
        <v>0</v>
      </c>
      <c r="G162" s="5">
        <v>348.78063700000001</v>
      </c>
      <c r="H162" s="4">
        <v>0</v>
      </c>
      <c r="I162" s="21">
        <v>27</v>
      </c>
      <c r="J162" s="25">
        <f t="shared" si="36"/>
        <v>22179990.465543605</v>
      </c>
      <c r="K162" s="12">
        <f t="shared" si="37"/>
        <v>0</v>
      </c>
      <c r="L162" s="13">
        <f t="shared" si="38"/>
        <v>22179990.465543605</v>
      </c>
      <c r="M162" s="14">
        <f t="shared" si="39"/>
        <v>15525993.325880522</v>
      </c>
      <c r="N162" s="12">
        <f t="shared" si="40"/>
        <v>0</v>
      </c>
      <c r="O162" s="13">
        <f t="shared" si="41"/>
        <v>15525993.325880522</v>
      </c>
      <c r="P162" s="14">
        <f t="shared" si="42"/>
        <v>6653997.1396630816</v>
      </c>
      <c r="Q162" s="12">
        <f t="shared" si="43"/>
        <v>0</v>
      </c>
      <c r="R162" s="15">
        <f t="shared" si="44"/>
        <v>6653997.1396630816</v>
      </c>
    </row>
    <row r="163" spans="1:18" x14ac:dyDescent="0.2">
      <c r="A163" s="3" t="s">
        <v>2</v>
      </c>
      <c r="B163" s="3" t="s">
        <v>33</v>
      </c>
      <c r="C163" s="3" t="s">
        <v>194</v>
      </c>
      <c r="D163" s="4">
        <v>0</v>
      </c>
      <c r="E163" s="4">
        <v>21251</v>
      </c>
      <c r="F163" s="5">
        <v>0</v>
      </c>
      <c r="G163" s="5">
        <v>339.660031</v>
      </c>
      <c r="H163" s="4">
        <v>0</v>
      </c>
      <c r="I163" s="21">
        <v>35</v>
      </c>
      <c r="J163" s="25">
        <f t="shared" si="36"/>
        <v>29765867.567741122</v>
      </c>
      <c r="K163" s="12">
        <f t="shared" si="37"/>
        <v>0</v>
      </c>
      <c r="L163" s="13">
        <f t="shared" si="38"/>
        <v>29765867.567741122</v>
      </c>
      <c r="M163" s="14">
        <f t="shared" si="39"/>
        <v>20836107.297418784</v>
      </c>
      <c r="N163" s="12">
        <f t="shared" si="40"/>
        <v>0</v>
      </c>
      <c r="O163" s="13">
        <f t="shared" si="41"/>
        <v>20836107.297418784</v>
      </c>
      <c r="P163" s="14">
        <f t="shared" si="42"/>
        <v>8929760.2703223359</v>
      </c>
      <c r="Q163" s="12">
        <f t="shared" si="43"/>
        <v>0</v>
      </c>
      <c r="R163" s="15">
        <f t="shared" si="44"/>
        <v>8929760.2703223359</v>
      </c>
    </row>
    <row r="164" spans="1:18" x14ac:dyDescent="0.2">
      <c r="A164" s="3" t="s">
        <v>1</v>
      </c>
      <c r="B164" s="3" t="s">
        <v>43</v>
      </c>
      <c r="C164" s="3" t="s">
        <v>195</v>
      </c>
      <c r="D164" s="4">
        <v>30745</v>
      </c>
      <c r="E164" s="4">
        <v>0</v>
      </c>
      <c r="F164" s="5">
        <v>339.82169699999997</v>
      </c>
      <c r="G164" s="5">
        <v>0</v>
      </c>
      <c r="H164" s="4">
        <v>27</v>
      </c>
      <c r="I164" s="21">
        <v>0</v>
      </c>
      <c r="J164" s="25">
        <f t="shared" si="36"/>
        <v>54531177.974429443</v>
      </c>
      <c r="K164" s="12">
        <f t="shared" si="37"/>
        <v>54531177.974429443</v>
      </c>
      <c r="L164" s="13">
        <f t="shared" si="38"/>
        <v>0</v>
      </c>
      <c r="M164" s="14">
        <f t="shared" si="39"/>
        <v>38171824.582100607</v>
      </c>
      <c r="N164" s="12">
        <f t="shared" si="40"/>
        <v>38171824.582100607</v>
      </c>
      <c r="O164" s="13">
        <f t="shared" si="41"/>
        <v>0</v>
      </c>
      <c r="P164" s="14">
        <f t="shared" si="42"/>
        <v>16359353.392328832</v>
      </c>
      <c r="Q164" s="12">
        <f t="shared" si="43"/>
        <v>16359353.392328832</v>
      </c>
      <c r="R164" s="15">
        <f t="shared" si="44"/>
        <v>0</v>
      </c>
    </row>
    <row r="165" spans="1:18" x14ac:dyDescent="0.2">
      <c r="A165" s="3" t="s">
        <v>2</v>
      </c>
      <c r="B165" s="3" t="s">
        <v>36</v>
      </c>
      <c r="C165" s="3" t="s">
        <v>196</v>
      </c>
      <c r="D165" s="4">
        <v>0</v>
      </c>
      <c r="E165" s="4">
        <v>24524</v>
      </c>
      <c r="F165" s="5">
        <v>0</v>
      </c>
      <c r="G165" s="5">
        <v>309.12395400000003</v>
      </c>
      <c r="H165" s="4">
        <v>0</v>
      </c>
      <c r="I165" s="21">
        <v>31</v>
      </c>
      <c r="J165" s="25">
        <f t="shared" si="36"/>
        <v>29277247.314773306</v>
      </c>
      <c r="K165" s="12">
        <f t="shared" si="37"/>
        <v>0</v>
      </c>
      <c r="L165" s="13">
        <f t="shared" si="38"/>
        <v>29277247.314773306</v>
      </c>
      <c r="M165" s="14">
        <f t="shared" si="39"/>
        <v>20494073.120341312</v>
      </c>
      <c r="N165" s="12">
        <f t="shared" si="40"/>
        <v>0</v>
      </c>
      <c r="O165" s="13">
        <f t="shared" si="41"/>
        <v>20494073.120341312</v>
      </c>
      <c r="P165" s="14">
        <f t="shared" si="42"/>
        <v>8783174.1944319922</v>
      </c>
      <c r="Q165" s="12">
        <f t="shared" si="43"/>
        <v>0</v>
      </c>
      <c r="R165" s="15">
        <f t="shared" si="44"/>
        <v>8783174.1944319922</v>
      </c>
    </row>
    <row r="166" spans="1:18" x14ac:dyDescent="0.2">
      <c r="A166" s="3" t="s">
        <v>2</v>
      </c>
      <c r="B166" s="3" t="s">
        <v>44</v>
      </c>
      <c r="C166" s="3" t="s">
        <v>197</v>
      </c>
      <c r="D166" s="4">
        <v>0</v>
      </c>
      <c r="E166" s="4">
        <v>42178</v>
      </c>
      <c r="F166" s="5">
        <v>0</v>
      </c>
      <c r="G166" s="5">
        <v>993.63417800000002</v>
      </c>
      <c r="H166" s="4">
        <v>0</v>
      </c>
      <c r="I166" s="21">
        <v>61</v>
      </c>
      <c r="J166" s="25">
        <f t="shared" si="36"/>
        <v>57993943.783378132</v>
      </c>
      <c r="K166" s="12">
        <f t="shared" si="37"/>
        <v>0</v>
      </c>
      <c r="L166" s="13">
        <f t="shared" si="38"/>
        <v>57993943.783378132</v>
      </c>
      <c r="M166" s="14">
        <f t="shared" si="39"/>
        <v>40595760.648364693</v>
      </c>
      <c r="N166" s="12">
        <f t="shared" si="40"/>
        <v>0</v>
      </c>
      <c r="O166" s="13">
        <f t="shared" si="41"/>
        <v>40595760.648364693</v>
      </c>
      <c r="P166" s="14">
        <f t="shared" si="42"/>
        <v>17398183.135013439</v>
      </c>
      <c r="Q166" s="12">
        <f t="shared" si="43"/>
        <v>0</v>
      </c>
      <c r="R166" s="15">
        <f t="shared" si="44"/>
        <v>17398183.135013439</v>
      </c>
    </row>
    <row r="167" spans="1:18" x14ac:dyDescent="0.2">
      <c r="A167" s="3" t="s">
        <v>2</v>
      </c>
      <c r="B167" s="3" t="s">
        <v>36</v>
      </c>
      <c r="C167" s="3" t="s">
        <v>198</v>
      </c>
      <c r="D167" s="4">
        <v>0</v>
      </c>
      <c r="E167" s="4">
        <v>21030</v>
      </c>
      <c r="F167" s="5">
        <v>0</v>
      </c>
      <c r="G167" s="5">
        <v>395.937704</v>
      </c>
      <c r="H167" s="4">
        <v>0</v>
      </c>
      <c r="I167" s="21">
        <v>38</v>
      </c>
      <c r="J167" s="25">
        <f t="shared" si="36"/>
        <v>31540387.791309353</v>
      </c>
      <c r="K167" s="12">
        <f t="shared" si="37"/>
        <v>0</v>
      </c>
      <c r="L167" s="13">
        <f t="shared" si="38"/>
        <v>31540387.791309353</v>
      </c>
      <c r="M167" s="14">
        <f t="shared" si="39"/>
        <v>22078271.453916546</v>
      </c>
      <c r="N167" s="12">
        <f t="shared" si="40"/>
        <v>0</v>
      </c>
      <c r="O167" s="13">
        <f t="shared" si="41"/>
        <v>22078271.453916546</v>
      </c>
      <c r="P167" s="14">
        <f t="shared" si="42"/>
        <v>9462116.3373928051</v>
      </c>
      <c r="Q167" s="12">
        <f t="shared" si="43"/>
        <v>0</v>
      </c>
      <c r="R167" s="15">
        <f t="shared" si="44"/>
        <v>9462116.3373928051</v>
      </c>
    </row>
    <row r="168" spans="1:18" x14ac:dyDescent="0.2">
      <c r="A168" s="3" t="s">
        <v>1</v>
      </c>
      <c r="B168" s="3" t="s">
        <v>38</v>
      </c>
      <c r="C168" s="3" t="s">
        <v>199</v>
      </c>
      <c r="D168" s="4">
        <v>15873</v>
      </c>
      <c r="E168" s="4">
        <v>0</v>
      </c>
      <c r="F168" s="5">
        <v>288.16616099999999</v>
      </c>
      <c r="G168" s="5">
        <v>0</v>
      </c>
      <c r="H168" s="4">
        <v>8</v>
      </c>
      <c r="I168" s="21">
        <v>0</v>
      </c>
      <c r="J168" s="25">
        <f t="shared" si="36"/>
        <v>24310135.141634572</v>
      </c>
      <c r="K168" s="12">
        <f t="shared" si="37"/>
        <v>24310135.141634572</v>
      </c>
      <c r="L168" s="13">
        <f t="shared" si="38"/>
        <v>0</v>
      </c>
      <c r="M168" s="14">
        <f t="shared" si="39"/>
        <v>17017094.599144198</v>
      </c>
      <c r="N168" s="12">
        <f t="shared" si="40"/>
        <v>17017094.599144198</v>
      </c>
      <c r="O168" s="13">
        <f t="shared" si="41"/>
        <v>0</v>
      </c>
      <c r="P168" s="14">
        <f t="shared" si="42"/>
        <v>7293040.5424903715</v>
      </c>
      <c r="Q168" s="12">
        <f t="shared" si="43"/>
        <v>7293040.5424903715</v>
      </c>
      <c r="R168" s="15">
        <f t="shared" si="44"/>
        <v>0</v>
      </c>
    </row>
    <row r="169" spans="1:18" x14ac:dyDescent="0.2">
      <c r="A169" s="3" t="s">
        <v>32</v>
      </c>
      <c r="B169" s="3" t="s">
        <v>33</v>
      </c>
      <c r="C169" s="3" t="s">
        <v>200</v>
      </c>
      <c r="D169" s="4">
        <v>1297</v>
      </c>
      <c r="E169" s="4">
        <v>15851</v>
      </c>
      <c r="F169" s="5">
        <v>39.317843000000003</v>
      </c>
      <c r="G169" s="5">
        <v>189.117392</v>
      </c>
      <c r="H169" s="4">
        <v>4</v>
      </c>
      <c r="I169" s="21">
        <v>23</v>
      </c>
      <c r="J169" s="25">
        <f t="shared" si="36"/>
        <v>25651650.471823234</v>
      </c>
      <c r="K169" s="12">
        <f t="shared" si="37"/>
        <v>5453608.331626731</v>
      </c>
      <c r="L169" s="13">
        <f t="shared" si="38"/>
        <v>20198042.140196502</v>
      </c>
      <c r="M169" s="14">
        <f t="shared" si="39"/>
        <v>17956155.330276262</v>
      </c>
      <c r="N169" s="12">
        <f t="shared" si="40"/>
        <v>3817525.8321387116</v>
      </c>
      <c r="O169" s="13">
        <f t="shared" si="41"/>
        <v>14138629.49813755</v>
      </c>
      <c r="P169" s="14">
        <f t="shared" si="42"/>
        <v>7695495.1415469702</v>
      </c>
      <c r="Q169" s="12">
        <f t="shared" si="43"/>
        <v>1636082.4994880192</v>
      </c>
      <c r="R169" s="15">
        <f t="shared" si="44"/>
        <v>6059412.6420589508</v>
      </c>
    </row>
    <row r="170" spans="1:18" x14ac:dyDescent="0.2">
      <c r="A170" s="3" t="s">
        <v>2</v>
      </c>
      <c r="B170" s="3" t="s">
        <v>36</v>
      </c>
      <c r="C170" s="3" t="s">
        <v>201</v>
      </c>
      <c r="D170" s="4">
        <v>0</v>
      </c>
      <c r="E170" s="4">
        <v>36882</v>
      </c>
      <c r="F170" s="5">
        <v>0</v>
      </c>
      <c r="G170" s="5">
        <v>481.45974699999999</v>
      </c>
      <c r="H170" s="4">
        <v>0</v>
      </c>
      <c r="I170" s="21">
        <v>61</v>
      </c>
      <c r="J170" s="25">
        <f t="shared" si="36"/>
        <v>50821783.761892855</v>
      </c>
      <c r="K170" s="12">
        <f t="shared" si="37"/>
        <v>0</v>
      </c>
      <c r="L170" s="13">
        <f t="shared" si="38"/>
        <v>50821783.761892855</v>
      </c>
      <c r="M170" s="14">
        <f t="shared" si="39"/>
        <v>35575248.633324996</v>
      </c>
      <c r="N170" s="12">
        <f t="shared" si="40"/>
        <v>0</v>
      </c>
      <c r="O170" s="13">
        <f t="shared" si="41"/>
        <v>35575248.633324996</v>
      </c>
      <c r="P170" s="14">
        <f t="shared" si="42"/>
        <v>15246535.128567856</v>
      </c>
      <c r="Q170" s="12">
        <f t="shared" si="43"/>
        <v>0</v>
      </c>
      <c r="R170" s="15">
        <f t="shared" si="44"/>
        <v>15246535.128567856</v>
      </c>
    </row>
    <row r="171" spans="1:18" x14ac:dyDescent="0.2">
      <c r="A171" s="3" t="s">
        <v>1</v>
      </c>
      <c r="B171" s="3" t="s">
        <v>37</v>
      </c>
      <c r="C171" s="3" t="s">
        <v>202</v>
      </c>
      <c r="D171" s="4">
        <v>51285</v>
      </c>
      <c r="E171" s="4">
        <v>0</v>
      </c>
      <c r="F171" s="5">
        <v>483.03778</v>
      </c>
      <c r="G171" s="5">
        <v>0</v>
      </c>
      <c r="H171" s="4">
        <v>58</v>
      </c>
      <c r="I171" s="21">
        <v>0</v>
      </c>
      <c r="J171" s="25">
        <f t="shared" si="36"/>
        <v>102012706.96523562</v>
      </c>
      <c r="K171" s="12">
        <f t="shared" si="37"/>
        <v>102012706.96523562</v>
      </c>
      <c r="L171" s="13">
        <f t="shared" si="38"/>
        <v>0</v>
      </c>
      <c r="M171" s="14">
        <f t="shared" si="39"/>
        <v>71408894.875664935</v>
      </c>
      <c r="N171" s="12">
        <f t="shared" si="40"/>
        <v>71408894.875664935</v>
      </c>
      <c r="O171" s="13">
        <f t="shared" si="41"/>
        <v>0</v>
      </c>
      <c r="P171" s="14">
        <f t="shared" si="42"/>
        <v>30603812.089570686</v>
      </c>
      <c r="Q171" s="12">
        <f t="shared" si="43"/>
        <v>30603812.089570686</v>
      </c>
      <c r="R171" s="15">
        <f t="shared" si="44"/>
        <v>0</v>
      </c>
    </row>
    <row r="172" spans="1:18" x14ac:dyDescent="0.2">
      <c r="A172" s="3" t="s">
        <v>32</v>
      </c>
      <c r="B172" s="3" t="s">
        <v>37</v>
      </c>
      <c r="C172" s="3" t="s">
        <v>203</v>
      </c>
      <c r="D172" s="4">
        <v>22363</v>
      </c>
      <c r="E172" s="4">
        <v>20637</v>
      </c>
      <c r="F172" s="5">
        <v>173.782443</v>
      </c>
      <c r="G172" s="5">
        <v>217.7602</v>
      </c>
      <c r="H172" s="4">
        <v>16</v>
      </c>
      <c r="I172" s="21">
        <v>23</v>
      </c>
      <c r="J172" s="25">
        <f t="shared" si="36"/>
        <v>57805654.680007637</v>
      </c>
      <c r="K172" s="12">
        <f t="shared" si="37"/>
        <v>34970244.688858539</v>
      </c>
      <c r="L172" s="13">
        <f t="shared" si="38"/>
        <v>22835409.991149101</v>
      </c>
      <c r="M172" s="14">
        <f t="shared" si="39"/>
        <v>40463958.276005343</v>
      </c>
      <c r="N172" s="12">
        <f t="shared" si="40"/>
        <v>24479171.282200977</v>
      </c>
      <c r="O172" s="13">
        <f t="shared" si="41"/>
        <v>15984786.993804369</v>
      </c>
      <c r="P172" s="14">
        <f t="shared" si="42"/>
        <v>17341696.40400229</v>
      </c>
      <c r="Q172" s="12">
        <f t="shared" si="43"/>
        <v>10491073.406657562</v>
      </c>
      <c r="R172" s="15">
        <f t="shared" si="44"/>
        <v>6850622.9973447304</v>
      </c>
    </row>
    <row r="173" spans="1:18" x14ac:dyDescent="0.2">
      <c r="A173" s="3" t="s">
        <v>2</v>
      </c>
      <c r="B173" s="3" t="s">
        <v>36</v>
      </c>
      <c r="C173" s="3" t="s">
        <v>204</v>
      </c>
      <c r="D173" s="4">
        <v>0</v>
      </c>
      <c r="E173" s="4">
        <v>16115</v>
      </c>
      <c r="F173" s="5">
        <v>0</v>
      </c>
      <c r="G173" s="5">
        <v>266.13926400000003</v>
      </c>
      <c r="H173" s="4">
        <v>0</v>
      </c>
      <c r="I173" s="21">
        <v>35</v>
      </c>
      <c r="J173" s="25">
        <f t="shared" si="36"/>
        <v>26556862.410096236</v>
      </c>
      <c r="K173" s="12">
        <f t="shared" si="37"/>
        <v>0</v>
      </c>
      <c r="L173" s="13">
        <f t="shared" si="38"/>
        <v>26556862.410096236</v>
      </c>
      <c r="M173" s="14">
        <f t="shared" si="39"/>
        <v>18589803.687067363</v>
      </c>
      <c r="N173" s="12">
        <f t="shared" si="40"/>
        <v>0</v>
      </c>
      <c r="O173" s="13">
        <f t="shared" si="41"/>
        <v>18589803.687067363</v>
      </c>
      <c r="P173" s="14">
        <f t="shared" si="42"/>
        <v>7967058.7230288703</v>
      </c>
      <c r="Q173" s="12">
        <f t="shared" si="43"/>
        <v>0</v>
      </c>
      <c r="R173" s="15">
        <f t="shared" si="44"/>
        <v>7967058.7230288703</v>
      </c>
    </row>
    <row r="174" spans="1:18" x14ac:dyDescent="0.2">
      <c r="A174" s="3" t="s">
        <v>1</v>
      </c>
      <c r="B174" s="3" t="s">
        <v>37</v>
      </c>
      <c r="C174" s="3" t="s">
        <v>205</v>
      </c>
      <c r="D174" s="4">
        <v>30126</v>
      </c>
      <c r="E174" s="4">
        <v>0</v>
      </c>
      <c r="F174" s="5">
        <v>285.18196699999999</v>
      </c>
      <c r="G174" s="5">
        <v>0</v>
      </c>
      <c r="H174" s="4">
        <v>38</v>
      </c>
      <c r="I174" s="21">
        <v>0</v>
      </c>
      <c r="J174" s="25">
        <f t="shared" si="36"/>
        <v>63715453.860603631</v>
      </c>
      <c r="K174" s="12">
        <f t="shared" si="37"/>
        <v>63715453.860603631</v>
      </c>
      <c r="L174" s="13">
        <f t="shared" si="38"/>
        <v>0</v>
      </c>
      <c r="M174" s="14">
        <f t="shared" si="39"/>
        <v>44600817.702422537</v>
      </c>
      <c r="N174" s="12">
        <f t="shared" si="40"/>
        <v>44600817.702422537</v>
      </c>
      <c r="O174" s="13">
        <f t="shared" si="41"/>
        <v>0</v>
      </c>
      <c r="P174" s="14">
        <f t="shared" si="42"/>
        <v>19114636.15818109</v>
      </c>
      <c r="Q174" s="12">
        <f t="shared" si="43"/>
        <v>19114636.15818109</v>
      </c>
      <c r="R174" s="15">
        <f t="shared" si="44"/>
        <v>0</v>
      </c>
    </row>
    <row r="175" spans="1:18" x14ac:dyDescent="0.2">
      <c r="A175" s="3" t="s">
        <v>2</v>
      </c>
      <c r="B175" s="3" t="s">
        <v>36</v>
      </c>
      <c r="C175" s="3" t="s">
        <v>206</v>
      </c>
      <c r="D175" s="4">
        <v>0</v>
      </c>
      <c r="E175" s="4">
        <v>22739</v>
      </c>
      <c r="F175" s="5">
        <v>0</v>
      </c>
      <c r="G175" s="5">
        <v>428.64025299999997</v>
      </c>
      <c r="H175" s="4">
        <v>0</v>
      </c>
      <c r="I175" s="21">
        <v>55</v>
      </c>
      <c r="J175" s="25">
        <f t="shared" si="36"/>
        <v>40537163.031214632</v>
      </c>
      <c r="K175" s="12">
        <f t="shared" si="37"/>
        <v>0</v>
      </c>
      <c r="L175" s="13">
        <f t="shared" si="38"/>
        <v>40537163.031214632</v>
      </c>
      <c r="M175" s="14">
        <f t="shared" si="39"/>
        <v>28376014.121850241</v>
      </c>
      <c r="N175" s="12">
        <f t="shared" si="40"/>
        <v>0</v>
      </c>
      <c r="O175" s="13">
        <f t="shared" si="41"/>
        <v>28376014.121850241</v>
      </c>
      <c r="P175" s="14">
        <f t="shared" si="42"/>
        <v>12161148.909364389</v>
      </c>
      <c r="Q175" s="12">
        <f t="shared" si="43"/>
        <v>0</v>
      </c>
      <c r="R175" s="15">
        <f t="shared" si="44"/>
        <v>12161148.909364389</v>
      </c>
    </row>
    <row r="176" spans="1:18" x14ac:dyDescent="0.2">
      <c r="A176" s="3" t="s">
        <v>2</v>
      </c>
      <c r="B176" s="3" t="s">
        <v>36</v>
      </c>
      <c r="C176" s="3" t="s">
        <v>207</v>
      </c>
      <c r="D176" s="4">
        <v>0</v>
      </c>
      <c r="E176" s="4">
        <v>12504</v>
      </c>
      <c r="F176" s="5">
        <v>0</v>
      </c>
      <c r="G176" s="5">
        <v>138.880743</v>
      </c>
      <c r="H176" s="4">
        <v>0</v>
      </c>
      <c r="I176" s="21">
        <v>13</v>
      </c>
      <c r="J176" s="25">
        <f t="shared" ref="J176:J195" si="45">SUM(K176:L176)</f>
        <v>13465029.140607977</v>
      </c>
      <c r="K176" s="12">
        <f t="shared" ref="K176:K195" si="46">$D176*K$8+$F176*K$9+$H176*K$10</f>
        <v>0</v>
      </c>
      <c r="L176" s="13">
        <f t="shared" ref="L176:L195" si="47">$E176*L$8+$G176*L$9+$I176*L$10</f>
        <v>13465029.140607977</v>
      </c>
      <c r="M176" s="14">
        <f t="shared" ref="M176:M195" si="48">0.7*J176</f>
        <v>9425520.3984255828</v>
      </c>
      <c r="N176" s="12">
        <f t="shared" ref="N176:N195" si="49">0.7*K176</f>
        <v>0</v>
      </c>
      <c r="O176" s="13">
        <f t="shared" ref="O176:O195" si="50">0.7*L176</f>
        <v>9425520.3984255828</v>
      </c>
      <c r="P176" s="14">
        <f t="shared" ref="P176:P195" si="51">0.3*J176</f>
        <v>4039508.7421823931</v>
      </c>
      <c r="Q176" s="12">
        <f t="shared" ref="Q176:Q195" si="52">0.3*K176</f>
        <v>0</v>
      </c>
      <c r="R176" s="15">
        <f t="shared" ref="R176:R195" si="53">0.3*L176</f>
        <v>4039508.7421823931</v>
      </c>
    </row>
    <row r="177" spans="1:18" x14ac:dyDescent="0.2">
      <c r="A177" s="3" t="s">
        <v>2</v>
      </c>
      <c r="B177" s="3" t="s">
        <v>33</v>
      </c>
      <c r="C177" s="3" t="s">
        <v>208</v>
      </c>
      <c r="D177" s="4">
        <v>0</v>
      </c>
      <c r="E177" s="4">
        <v>75343</v>
      </c>
      <c r="F177" s="5">
        <v>0</v>
      </c>
      <c r="G177" s="5">
        <v>827.93704000000002</v>
      </c>
      <c r="H177" s="4">
        <v>0</v>
      </c>
      <c r="I177" s="21">
        <v>63</v>
      </c>
      <c r="J177" s="25">
        <f t="shared" si="45"/>
        <v>73969915.895598173</v>
      </c>
      <c r="K177" s="12">
        <f t="shared" si="46"/>
        <v>0</v>
      </c>
      <c r="L177" s="13">
        <f t="shared" si="47"/>
        <v>73969915.895598173</v>
      </c>
      <c r="M177" s="14">
        <f t="shared" si="48"/>
        <v>51778941.126918718</v>
      </c>
      <c r="N177" s="12">
        <f t="shared" si="49"/>
        <v>0</v>
      </c>
      <c r="O177" s="13">
        <f t="shared" si="50"/>
        <v>51778941.126918718</v>
      </c>
      <c r="P177" s="14">
        <f t="shared" si="51"/>
        <v>22190974.768679451</v>
      </c>
      <c r="Q177" s="12">
        <f t="shared" si="52"/>
        <v>0</v>
      </c>
      <c r="R177" s="15">
        <f t="shared" si="53"/>
        <v>22190974.768679451</v>
      </c>
    </row>
    <row r="178" spans="1:18" x14ac:dyDescent="0.2">
      <c r="A178" s="3" t="s">
        <v>1</v>
      </c>
      <c r="B178" s="3" t="s">
        <v>34</v>
      </c>
      <c r="C178" s="3" t="s">
        <v>209</v>
      </c>
      <c r="D178" s="4">
        <v>21336</v>
      </c>
      <c r="E178" s="4">
        <v>0</v>
      </c>
      <c r="F178" s="5">
        <v>188.97154699999999</v>
      </c>
      <c r="G178" s="5">
        <v>0</v>
      </c>
      <c r="H178" s="4">
        <v>28</v>
      </c>
      <c r="I178" s="21">
        <v>0</v>
      </c>
      <c r="J178" s="25">
        <f t="shared" si="45"/>
        <v>45953935.445063516</v>
      </c>
      <c r="K178" s="12">
        <f t="shared" si="46"/>
        <v>45953935.445063516</v>
      </c>
      <c r="L178" s="13">
        <f t="shared" si="47"/>
        <v>0</v>
      </c>
      <c r="M178" s="14">
        <f t="shared" si="48"/>
        <v>32167754.811544459</v>
      </c>
      <c r="N178" s="12">
        <f t="shared" si="49"/>
        <v>32167754.811544459</v>
      </c>
      <c r="O178" s="13">
        <f t="shared" si="50"/>
        <v>0</v>
      </c>
      <c r="P178" s="14">
        <f t="shared" si="51"/>
        <v>13786180.633519055</v>
      </c>
      <c r="Q178" s="12">
        <f t="shared" si="52"/>
        <v>13786180.633519055</v>
      </c>
      <c r="R178" s="15">
        <f t="shared" si="53"/>
        <v>0</v>
      </c>
    </row>
    <row r="179" spans="1:18" x14ac:dyDescent="0.2">
      <c r="A179" s="3" t="s">
        <v>2</v>
      </c>
      <c r="B179" s="3" t="s">
        <v>33</v>
      </c>
      <c r="C179" s="3" t="s">
        <v>210</v>
      </c>
      <c r="D179" s="4">
        <v>0</v>
      </c>
      <c r="E179" s="4">
        <v>90580</v>
      </c>
      <c r="F179" s="5">
        <v>0</v>
      </c>
      <c r="G179" s="5">
        <v>562.011212</v>
      </c>
      <c r="H179" s="4">
        <v>0</v>
      </c>
      <c r="I179" s="21">
        <v>87</v>
      </c>
      <c r="J179" s="25">
        <f t="shared" si="45"/>
        <v>90295698.110081658</v>
      </c>
      <c r="K179" s="12">
        <f t="shared" si="46"/>
        <v>0</v>
      </c>
      <c r="L179" s="13">
        <f t="shared" si="47"/>
        <v>90295698.110081658</v>
      </c>
      <c r="M179" s="14">
        <f t="shared" si="48"/>
        <v>63206988.677057154</v>
      </c>
      <c r="N179" s="12">
        <f t="shared" si="49"/>
        <v>0</v>
      </c>
      <c r="O179" s="13">
        <f t="shared" si="50"/>
        <v>63206988.677057154</v>
      </c>
      <c r="P179" s="14">
        <f t="shared" si="51"/>
        <v>27088709.433024496</v>
      </c>
      <c r="Q179" s="12">
        <f t="shared" si="52"/>
        <v>0</v>
      </c>
      <c r="R179" s="15">
        <f t="shared" si="53"/>
        <v>27088709.433024496</v>
      </c>
    </row>
    <row r="180" spans="1:18" x14ac:dyDescent="0.2">
      <c r="A180" s="3" t="s">
        <v>2</v>
      </c>
      <c r="B180" s="3" t="s">
        <v>33</v>
      </c>
      <c r="C180" s="3" t="s">
        <v>211</v>
      </c>
      <c r="D180" s="4">
        <v>0</v>
      </c>
      <c r="E180" s="4">
        <v>55562</v>
      </c>
      <c r="F180" s="5">
        <v>0</v>
      </c>
      <c r="G180" s="5">
        <v>896.300974</v>
      </c>
      <c r="H180" s="4">
        <v>0</v>
      </c>
      <c r="I180" s="21">
        <v>83</v>
      </c>
      <c r="J180" s="25">
        <f t="shared" si="45"/>
        <v>73965126.036044776</v>
      </c>
      <c r="K180" s="12">
        <f t="shared" si="46"/>
        <v>0</v>
      </c>
      <c r="L180" s="13">
        <f t="shared" si="47"/>
        <v>73965126.036044776</v>
      </c>
      <c r="M180" s="14">
        <f t="shared" si="48"/>
        <v>51775588.225231342</v>
      </c>
      <c r="N180" s="12">
        <f t="shared" si="49"/>
        <v>0</v>
      </c>
      <c r="O180" s="13">
        <f t="shared" si="50"/>
        <v>51775588.225231342</v>
      </c>
      <c r="P180" s="14">
        <f t="shared" si="51"/>
        <v>22189537.810813431</v>
      </c>
      <c r="Q180" s="12">
        <f t="shared" si="52"/>
        <v>0</v>
      </c>
      <c r="R180" s="15">
        <f t="shared" si="53"/>
        <v>22189537.810813431</v>
      </c>
    </row>
    <row r="181" spans="1:18" x14ac:dyDescent="0.2">
      <c r="A181" s="3" t="s">
        <v>1</v>
      </c>
      <c r="B181" s="3" t="s">
        <v>34</v>
      </c>
      <c r="C181" s="3" t="s">
        <v>212</v>
      </c>
      <c r="D181" s="4">
        <v>41693</v>
      </c>
      <c r="E181" s="4">
        <v>0</v>
      </c>
      <c r="F181" s="5">
        <v>444.42631299999999</v>
      </c>
      <c r="G181" s="5">
        <v>0</v>
      </c>
      <c r="H181" s="4">
        <v>49</v>
      </c>
      <c r="I181" s="21">
        <v>0</v>
      </c>
      <c r="J181" s="25">
        <f t="shared" si="45"/>
        <v>85554178.861332506</v>
      </c>
      <c r="K181" s="12">
        <f t="shared" si="46"/>
        <v>85554178.861332506</v>
      </c>
      <c r="L181" s="13">
        <f t="shared" si="47"/>
        <v>0</v>
      </c>
      <c r="M181" s="14">
        <f t="shared" si="48"/>
        <v>59887925.202932753</v>
      </c>
      <c r="N181" s="12">
        <f t="shared" si="49"/>
        <v>59887925.202932753</v>
      </c>
      <c r="O181" s="13">
        <f t="shared" si="50"/>
        <v>0</v>
      </c>
      <c r="P181" s="14">
        <f t="shared" si="51"/>
        <v>25666253.65839975</v>
      </c>
      <c r="Q181" s="12">
        <f t="shared" si="52"/>
        <v>25666253.65839975</v>
      </c>
      <c r="R181" s="15">
        <f t="shared" si="53"/>
        <v>0</v>
      </c>
    </row>
    <row r="182" spans="1:18" x14ac:dyDescent="0.2">
      <c r="A182" s="3" t="s">
        <v>2</v>
      </c>
      <c r="B182" s="3" t="s">
        <v>33</v>
      </c>
      <c r="C182" s="3" t="s">
        <v>213</v>
      </c>
      <c r="D182" s="4">
        <v>0</v>
      </c>
      <c r="E182" s="4">
        <v>44178</v>
      </c>
      <c r="F182" s="5">
        <v>0</v>
      </c>
      <c r="G182" s="5">
        <v>243.46942000000001</v>
      </c>
      <c r="H182" s="4">
        <v>0</v>
      </c>
      <c r="I182" s="21">
        <v>36</v>
      </c>
      <c r="J182" s="25">
        <f t="shared" si="45"/>
        <v>40795774.237082228</v>
      </c>
      <c r="K182" s="12">
        <f t="shared" si="46"/>
        <v>0</v>
      </c>
      <c r="L182" s="13">
        <f t="shared" si="47"/>
        <v>40795774.237082228</v>
      </c>
      <c r="M182" s="14">
        <f t="shared" si="48"/>
        <v>28557041.96595756</v>
      </c>
      <c r="N182" s="12">
        <f t="shared" si="49"/>
        <v>0</v>
      </c>
      <c r="O182" s="13">
        <f t="shared" si="50"/>
        <v>28557041.96595756</v>
      </c>
      <c r="P182" s="14">
        <f t="shared" si="51"/>
        <v>12238732.271124668</v>
      </c>
      <c r="Q182" s="12">
        <f t="shared" si="52"/>
        <v>0</v>
      </c>
      <c r="R182" s="15">
        <f t="shared" si="53"/>
        <v>12238732.271124668</v>
      </c>
    </row>
    <row r="183" spans="1:18" x14ac:dyDescent="0.2">
      <c r="A183" s="3" t="s">
        <v>1</v>
      </c>
      <c r="B183" s="3" t="s">
        <v>46</v>
      </c>
      <c r="C183" s="3" t="s">
        <v>214</v>
      </c>
      <c r="D183" s="4">
        <v>39938</v>
      </c>
      <c r="E183" s="4">
        <v>0</v>
      </c>
      <c r="F183" s="5">
        <v>574.44993499999998</v>
      </c>
      <c r="G183" s="5">
        <v>0</v>
      </c>
      <c r="H183" s="4">
        <v>25</v>
      </c>
      <c r="I183" s="21">
        <v>0</v>
      </c>
      <c r="J183" s="25">
        <f t="shared" si="45"/>
        <v>63363506.446881548</v>
      </c>
      <c r="K183" s="12">
        <f t="shared" si="46"/>
        <v>63363506.446881548</v>
      </c>
      <c r="L183" s="13">
        <f t="shared" si="47"/>
        <v>0</v>
      </c>
      <c r="M183" s="14">
        <f t="shared" si="48"/>
        <v>44354454.512817077</v>
      </c>
      <c r="N183" s="12">
        <f t="shared" si="49"/>
        <v>44354454.512817077</v>
      </c>
      <c r="O183" s="13">
        <f t="shared" si="50"/>
        <v>0</v>
      </c>
      <c r="P183" s="14">
        <f t="shared" si="51"/>
        <v>19009051.934064463</v>
      </c>
      <c r="Q183" s="12">
        <f t="shared" si="52"/>
        <v>19009051.934064463</v>
      </c>
      <c r="R183" s="15">
        <f t="shared" si="53"/>
        <v>0</v>
      </c>
    </row>
    <row r="184" spans="1:18" x14ac:dyDescent="0.2">
      <c r="A184" s="3" t="s">
        <v>1</v>
      </c>
      <c r="B184" s="3" t="s">
        <v>40</v>
      </c>
      <c r="C184" s="3" t="s">
        <v>215</v>
      </c>
      <c r="D184" s="4">
        <v>25521</v>
      </c>
      <c r="E184" s="4">
        <v>0</v>
      </c>
      <c r="F184" s="5">
        <v>242.546302</v>
      </c>
      <c r="G184" s="5">
        <v>0</v>
      </c>
      <c r="H184" s="4">
        <v>15</v>
      </c>
      <c r="I184" s="21">
        <v>0</v>
      </c>
      <c r="J184" s="25">
        <f t="shared" si="45"/>
        <v>37509927.238794394</v>
      </c>
      <c r="K184" s="12">
        <f t="shared" si="46"/>
        <v>37509927.238794394</v>
      </c>
      <c r="L184" s="13">
        <f t="shared" si="47"/>
        <v>0</v>
      </c>
      <c r="M184" s="14">
        <f t="shared" si="48"/>
        <v>26256949.067156073</v>
      </c>
      <c r="N184" s="12">
        <f t="shared" si="49"/>
        <v>26256949.067156073</v>
      </c>
      <c r="O184" s="13">
        <f t="shared" si="50"/>
        <v>0</v>
      </c>
      <c r="P184" s="14">
        <f t="shared" si="51"/>
        <v>11252978.171638317</v>
      </c>
      <c r="Q184" s="12">
        <f t="shared" si="52"/>
        <v>11252978.171638317</v>
      </c>
      <c r="R184" s="15">
        <f t="shared" si="53"/>
        <v>0</v>
      </c>
    </row>
    <row r="185" spans="1:18" x14ac:dyDescent="0.2">
      <c r="A185" s="3" t="s">
        <v>1</v>
      </c>
      <c r="B185" s="3" t="s">
        <v>46</v>
      </c>
      <c r="C185" s="3" t="s">
        <v>216</v>
      </c>
      <c r="D185" s="4">
        <v>16646</v>
      </c>
      <c r="E185" s="4">
        <v>0</v>
      </c>
      <c r="F185" s="5">
        <v>413.634187</v>
      </c>
      <c r="G185" s="5">
        <v>0</v>
      </c>
      <c r="H185" s="4">
        <v>14</v>
      </c>
      <c r="I185" s="21">
        <v>0</v>
      </c>
      <c r="J185" s="25">
        <f t="shared" si="45"/>
        <v>32702899.266563609</v>
      </c>
      <c r="K185" s="12">
        <f t="shared" si="46"/>
        <v>32702899.266563609</v>
      </c>
      <c r="L185" s="13">
        <f t="shared" si="47"/>
        <v>0</v>
      </c>
      <c r="M185" s="14">
        <f t="shared" si="48"/>
        <v>22892029.486594524</v>
      </c>
      <c r="N185" s="12">
        <f t="shared" si="49"/>
        <v>22892029.486594524</v>
      </c>
      <c r="O185" s="13">
        <f t="shared" si="50"/>
        <v>0</v>
      </c>
      <c r="P185" s="14">
        <f t="shared" si="51"/>
        <v>9810869.7799690831</v>
      </c>
      <c r="Q185" s="12">
        <f t="shared" si="52"/>
        <v>9810869.7799690831</v>
      </c>
      <c r="R185" s="15">
        <f t="shared" si="53"/>
        <v>0</v>
      </c>
    </row>
    <row r="186" spans="1:18" x14ac:dyDescent="0.2">
      <c r="A186" s="3" t="s">
        <v>1</v>
      </c>
      <c r="B186" s="3" t="s">
        <v>37</v>
      </c>
      <c r="C186" s="3" t="s">
        <v>217</v>
      </c>
      <c r="D186" s="4">
        <v>35912</v>
      </c>
      <c r="E186" s="4">
        <v>0</v>
      </c>
      <c r="F186" s="5">
        <v>480.97139399999998</v>
      </c>
      <c r="G186" s="5">
        <v>0</v>
      </c>
      <c r="H186" s="4">
        <v>31</v>
      </c>
      <c r="I186" s="21">
        <v>0</v>
      </c>
      <c r="J186" s="25">
        <f t="shared" si="45"/>
        <v>64560397.434030071</v>
      </c>
      <c r="K186" s="12">
        <f t="shared" si="46"/>
        <v>64560397.434030071</v>
      </c>
      <c r="L186" s="13">
        <f t="shared" si="47"/>
        <v>0</v>
      </c>
      <c r="M186" s="14">
        <f t="shared" si="48"/>
        <v>45192278.203821048</v>
      </c>
      <c r="N186" s="12">
        <f t="shared" si="49"/>
        <v>45192278.203821048</v>
      </c>
      <c r="O186" s="13">
        <f t="shared" si="50"/>
        <v>0</v>
      </c>
      <c r="P186" s="14">
        <f t="shared" si="51"/>
        <v>19368119.230209019</v>
      </c>
      <c r="Q186" s="12">
        <f t="shared" si="52"/>
        <v>19368119.230209019</v>
      </c>
      <c r="R186" s="15">
        <f t="shared" si="53"/>
        <v>0</v>
      </c>
    </row>
    <row r="187" spans="1:18" x14ac:dyDescent="0.2">
      <c r="A187" s="3" t="s">
        <v>1</v>
      </c>
      <c r="B187" s="3" t="s">
        <v>45</v>
      </c>
      <c r="C187" s="3" t="s">
        <v>218</v>
      </c>
      <c r="D187" s="4">
        <v>78805</v>
      </c>
      <c r="E187" s="4">
        <v>0</v>
      </c>
      <c r="F187" s="5">
        <v>791.80726200000004</v>
      </c>
      <c r="G187" s="5">
        <v>0</v>
      </c>
      <c r="H187" s="4">
        <v>73</v>
      </c>
      <c r="I187" s="21">
        <v>0</v>
      </c>
      <c r="J187" s="25">
        <f t="shared" si="45"/>
        <v>142109837.31057867</v>
      </c>
      <c r="K187" s="12">
        <f t="shared" si="46"/>
        <v>142109837.31057867</v>
      </c>
      <c r="L187" s="13">
        <f t="shared" si="47"/>
        <v>0</v>
      </c>
      <c r="M187" s="14">
        <f t="shared" si="48"/>
        <v>99476886.117405072</v>
      </c>
      <c r="N187" s="12">
        <f t="shared" si="49"/>
        <v>99476886.117405072</v>
      </c>
      <c r="O187" s="13">
        <f t="shared" si="50"/>
        <v>0</v>
      </c>
      <c r="P187" s="14">
        <f t="shared" si="51"/>
        <v>42632951.193173602</v>
      </c>
      <c r="Q187" s="12">
        <f t="shared" si="52"/>
        <v>42632951.193173602</v>
      </c>
      <c r="R187" s="15">
        <f t="shared" si="53"/>
        <v>0</v>
      </c>
    </row>
    <row r="188" spans="1:18" x14ac:dyDescent="0.2">
      <c r="A188" s="3" t="s">
        <v>1</v>
      </c>
      <c r="B188" s="3" t="s">
        <v>37</v>
      </c>
      <c r="C188" s="3" t="s">
        <v>219</v>
      </c>
      <c r="D188" s="4">
        <v>27215</v>
      </c>
      <c r="E188" s="4">
        <v>0</v>
      </c>
      <c r="F188" s="5">
        <v>324.65637199999998</v>
      </c>
      <c r="G188" s="5">
        <v>0</v>
      </c>
      <c r="H188" s="4">
        <v>38</v>
      </c>
      <c r="I188" s="21">
        <v>0</v>
      </c>
      <c r="J188" s="25">
        <f t="shared" si="45"/>
        <v>62179898.705081955</v>
      </c>
      <c r="K188" s="12">
        <f t="shared" si="46"/>
        <v>62179898.705081955</v>
      </c>
      <c r="L188" s="13">
        <f t="shared" si="47"/>
        <v>0</v>
      </c>
      <c r="M188" s="14">
        <f t="shared" si="48"/>
        <v>43525929.093557365</v>
      </c>
      <c r="N188" s="12">
        <f t="shared" si="49"/>
        <v>43525929.093557365</v>
      </c>
      <c r="O188" s="13">
        <f t="shared" si="50"/>
        <v>0</v>
      </c>
      <c r="P188" s="14">
        <f t="shared" si="51"/>
        <v>18653969.611524586</v>
      </c>
      <c r="Q188" s="12">
        <f t="shared" si="52"/>
        <v>18653969.611524586</v>
      </c>
      <c r="R188" s="15">
        <f t="shared" si="53"/>
        <v>0</v>
      </c>
    </row>
    <row r="189" spans="1:18" x14ac:dyDescent="0.2">
      <c r="A189" s="3" t="s">
        <v>2</v>
      </c>
      <c r="B189" s="3" t="s">
        <v>36</v>
      </c>
      <c r="C189" s="3" t="s">
        <v>220</v>
      </c>
      <c r="D189" s="4">
        <v>0</v>
      </c>
      <c r="E189" s="4">
        <v>17852</v>
      </c>
      <c r="F189" s="5">
        <v>0</v>
      </c>
      <c r="G189" s="5">
        <v>228.030057</v>
      </c>
      <c r="H189" s="4">
        <v>0</v>
      </c>
      <c r="I189" s="21">
        <v>25</v>
      </c>
      <c r="J189" s="25">
        <f t="shared" si="45"/>
        <v>22463430.874931287</v>
      </c>
      <c r="K189" s="12">
        <f t="shared" si="46"/>
        <v>0</v>
      </c>
      <c r="L189" s="13">
        <f t="shared" si="47"/>
        <v>22463430.874931287</v>
      </c>
      <c r="M189" s="14">
        <f t="shared" si="48"/>
        <v>15724401.6124519</v>
      </c>
      <c r="N189" s="12">
        <f t="shared" si="49"/>
        <v>0</v>
      </c>
      <c r="O189" s="13">
        <f t="shared" si="50"/>
        <v>15724401.6124519</v>
      </c>
      <c r="P189" s="14">
        <f t="shared" si="51"/>
        <v>6739029.2624793863</v>
      </c>
      <c r="Q189" s="12">
        <f t="shared" si="52"/>
        <v>0</v>
      </c>
      <c r="R189" s="15">
        <f t="shared" si="53"/>
        <v>6739029.2624793863</v>
      </c>
    </row>
    <row r="190" spans="1:18" x14ac:dyDescent="0.2">
      <c r="A190" s="3" t="s">
        <v>1</v>
      </c>
      <c r="B190" s="3" t="s">
        <v>34</v>
      </c>
      <c r="C190" s="3" t="s">
        <v>221</v>
      </c>
      <c r="D190" s="4">
        <v>15552</v>
      </c>
      <c r="E190" s="4">
        <v>0</v>
      </c>
      <c r="F190" s="5">
        <v>141.08686900000001</v>
      </c>
      <c r="G190" s="5">
        <v>0</v>
      </c>
      <c r="H190" s="4">
        <v>13</v>
      </c>
      <c r="I190" s="21">
        <v>0</v>
      </c>
      <c r="J190" s="25">
        <f t="shared" si="45"/>
        <v>26447522.49352254</v>
      </c>
      <c r="K190" s="12">
        <f t="shared" si="46"/>
        <v>26447522.49352254</v>
      </c>
      <c r="L190" s="13">
        <f t="shared" si="47"/>
        <v>0</v>
      </c>
      <c r="M190" s="14">
        <f t="shared" si="48"/>
        <v>18513265.745465778</v>
      </c>
      <c r="N190" s="12">
        <f t="shared" si="49"/>
        <v>18513265.745465778</v>
      </c>
      <c r="O190" s="13">
        <f t="shared" si="50"/>
        <v>0</v>
      </c>
      <c r="P190" s="14">
        <f t="shared" si="51"/>
        <v>7934256.7480567619</v>
      </c>
      <c r="Q190" s="12">
        <f t="shared" si="52"/>
        <v>7934256.7480567619</v>
      </c>
      <c r="R190" s="15">
        <f t="shared" si="53"/>
        <v>0</v>
      </c>
    </row>
    <row r="191" spans="1:18" x14ac:dyDescent="0.2">
      <c r="A191" s="3" t="s">
        <v>2</v>
      </c>
      <c r="B191" s="3" t="s">
        <v>36</v>
      </c>
      <c r="C191" s="3" t="s">
        <v>222</v>
      </c>
      <c r="D191" s="4">
        <v>0</v>
      </c>
      <c r="E191" s="4">
        <v>28927</v>
      </c>
      <c r="F191" s="5">
        <v>0</v>
      </c>
      <c r="G191" s="5">
        <v>700.46665099999996</v>
      </c>
      <c r="H191" s="4">
        <v>0</v>
      </c>
      <c r="I191" s="21">
        <v>60</v>
      </c>
      <c r="J191" s="25">
        <f t="shared" si="45"/>
        <v>48336372.472395919</v>
      </c>
      <c r="K191" s="12">
        <f t="shared" si="46"/>
        <v>0</v>
      </c>
      <c r="L191" s="13">
        <f t="shared" si="47"/>
        <v>48336372.472395919</v>
      </c>
      <c r="M191" s="14">
        <f t="shared" si="48"/>
        <v>33835460.730677143</v>
      </c>
      <c r="N191" s="12">
        <f t="shared" si="49"/>
        <v>0</v>
      </c>
      <c r="O191" s="13">
        <f t="shared" si="50"/>
        <v>33835460.730677143</v>
      </c>
      <c r="P191" s="14">
        <f t="shared" si="51"/>
        <v>14500911.741718775</v>
      </c>
      <c r="Q191" s="12">
        <f t="shared" si="52"/>
        <v>0</v>
      </c>
      <c r="R191" s="15">
        <f t="shared" si="53"/>
        <v>14500911.741718775</v>
      </c>
    </row>
    <row r="192" spans="1:18" x14ac:dyDescent="0.2">
      <c r="A192" s="3" t="s">
        <v>2</v>
      </c>
      <c r="B192" s="3" t="s">
        <v>39</v>
      </c>
      <c r="C192" s="3" t="s">
        <v>223</v>
      </c>
      <c r="D192" s="4">
        <v>0</v>
      </c>
      <c r="E192" s="4">
        <v>23832</v>
      </c>
      <c r="F192" s="5">
        <v>0</v>
      </c>
      <c r="G192" s="5">
        <v>479.05761999999999</v>
      </c>
      <c r="H192" s="4">
        <v>0</v>
      </c>
      <c r="I192" s="21">
        <v>52</v>
      </c>
      <c r="J192" s="25">
        <f t="shared" si="45"/>
        <v>40141550.833434567</v>
      </c>
      <c r="K192" s="12">
        <f t="shared" si="46"/>
        <v>0</v>
      </c>
      <c r="L192" s="13">
        <f t="shared" si="47"/>
        <v>40141550.833434567</v>
      </c>
      <c r="M192" s="14">
        <f t="shared" si="48"/>
        <v>28099085.583404195</v>
      </c>
      <c r="N192" s="12">
        <f t="shared" si="49"/>
        <v>0</v>
      </c>
      <c r="O192" s="13">
        <f t="shared" si="50"/>
        <v>28099085.583404195</v>
      </c>
      <c r="P192" s="14">
        <f t="shared" si="51"/>
        <v>12042465.25003037</v>
      </c>
      <c r="Q192" s="12">
        <f t="shared" si="52"/>
        <v>0</v>
      </c>
      <c r="R192" s="15">
        <f t="shared" si="53"/>
        <v>12042465.25003037</v>
      </c>
    </row>
    <row r="193" spans="1:18" x14ac:dyDescent="0.2">
      <c r="A193" s="3" t="s">
        <v>2</v>
      </c>
      <c r="B193" s="3" t="s">
        <v>33</v>
      </c>
      <c r="C193" s="3" t="s">
        <v>224</v>
      </c>
      <c r="D193" s="4">
        <v>0</v>
      </c>
      <c r="E193" s="4">
        <v>11534</v>
      </c>
      <c r="F193" s="5">
        <v>0</v>
      </c>
      <c r="G193" s="5">
        <v>259.038096</v>
      </c>
      <c r="H193" s="4">
        <v>0</v>
      </c>
      <c r="I193" s="21">
        <v>14</v>
      </c>
      <c r="J193" s="25">
        <f t="shared" si="45"/>
        <v>14507786.210709155</v>
      </c>
      <c r="K193" s="12">
        <f t="shared" si="46"/>
        <v>0</v>
      </c>
      <c r="L193" s="13">
        <f t="shared" si="47"/>
        <v>14507786.210709155</v>
      </c>
      <c r="M193" s="14">
        <f t="shared" si="48"/>
        <v>10155450.347496407</v>
      </c>
      <c r="N193" s="12">
        <f t="shared" si="49"/>
        <v>0</v>
      </c>
      <c r="O193" s="13">
        <f t="shared" si="50"/>
        <v>10155450.347496407</v>
      </c>
      <c r="P193" s="14">
        <f t="shared" si="51"/>
        <v>4352335.8632127466</v>
      </c>
      <c r="Q193" s="12">
        <f t="shared" si="52"/>
        <v>0</v>
      </c>
      <c r="R193" s="15">
        <f t="shared" si="53"/>
        <v>4352335.8632127466</v>
      </c>
    </row>
    <row r="194" spans="1:18" x14ac:dyDescent="0.2">
      <c r="A194" s="3" t="s">
        <v>2</v>
      </c>
      <c r="B194" s="3" t="s">
        <v>33</v>
      </c>
      <c r="C194" s="3" t="s">
        <v>225</v>
      </c>
      <c r="D194" s="4">
        <v>0</v>
      </c>
      <c r="E194" s="4">
        <v>11706</v>
      </c>
      <c r="F194" s="5">
        <v>0</v>
      </c>
      <c r="G194" s="5">
        <v>102.768557</v>
      </c>
      <c r="H194" s="4">
        <v>0</v>
      </c>
      <c r="I194" s="21">
        <v>11</v>
      </c>
      <c r="J194" s="25">
        <f t="shared" si="45"/>
        <v>11823618.189360715</v>
      </c>
      <c r="K194" s="12">
        <f t="shared" si="46"/>
        <v>0</v>
      </c>
      <c r="L194" s="13">
        <f t="shared" si="47"/>
        <v>11823618.189360715</v>
      </c>
      <c r="M194" s="14">
        <f t="shared" si="48"/>
        <v>8276532.7325525004</v>
      </c>
      <c r="N194" s="12">
        <f t="shared" si="49"/>
        <v>0</v>
      </c>
      <c r="O194" s="13">
        <f t="shared" si="50"/>
        <v>8276532.7325525004</v>
      </c>
      <c r="P194" s="14">
        <f t="shared" si="51"/>
        <v>3547085.4568082145</v>
      </c>
      <c r="Q194" s="12">
        <f t="shared" si="52"/>
        <v>0</v>
      </c>
      <c r="R194" s="15">
        <f t="shared" si="53"/>
        <v>3547085.4568082145</v>
      </c>
    </row>
    <row r="195" spans="1:18" ht="13.5" thickBot="1" x14ac:dyDescent="0.25">
      <c r="A195" s="3" t="s">
        <v>2</v>
      </c>
      <c r="B195" s="3" t="s">
        <v>33</v>
      </c>
      <c r="C195" s="8" t="s">
        <v>226</v>
      </c>
      <c r="D195" s="6">
        <v>0</v>
      </c>
      <c r="E195" s="6">
        <v>28071</v>
      </c>
      <c r="F195" s="7">
        <v>0</v>
      </c>
      <c r="G195" s="7">
        <v>95.487316000000007</v>
      </c>
      <c r="H195" s="6">
        <v>0</v>
      </c>
      <c r="I195" s="22">
        <v>14</v>
      </c>
      <c r="J195" s="26">
        <f t="shared" si="45"/>
        <v>21296521.533417955</v>
      </c>
      <c r="K195" s="16">
        <f t="shared" si="46"/>
        <v>0</v>
      </c>
      <c r="L195" s="17">
        <f t="shared" si="47"/>
        <v>21296521.533417955</v>
      </c>
      <c r="M195" s="18">
        <f t="shared" si="48"/>
        <v>14907565.073392568</v>
      </c>
      <c r="N195" s="16">
        <f t="shared" si="49"/>
        <v>0</v>
      </c>
      <c r="O195" s="17">
        <f t="shared" si="50"/>
        <v>14907565.073392568</v>
      </c>
      <c r="P195" s="18">
        <f t="shared" si="51"/>
        <v>6388956.460025386</v>
      </c>
      <c r="Q195" s="16">
        <f t="shared" si="52"/>
        <v>0</v>
      </c>
      <c r="R195" s="19">
        <f t="shared" si="53"/>
        <v>6388956.460025386</v>
      </c>
    </row>
    <row r="196" spans="1:18" ht="13.5" thickBot="1" x14ac:dyDescent="0.25">
      <c r="A196" s="28"/>
      <c r="B196" s="28"/>
      <c r="C196" s="9" t="s">
        <v>230</v>
      </c>
      <c r="D196" s="10">
        <f t="shared" ref="D196:R196" si="54">SUM(D16:D195)</f>
        <v>3229410</v>
      </c>
      <c r="E196" s="10">
        <f t="shared" si="54"/>
        <v>3223218</v>
      </c>
      <c r="F196" s="77">
        <f t="shared" si="54"/>
        <v>32782.716697999997</v>
      </c>
      <c r="G196" s="77">
        <f t="shared" si="54"/>
        <v>40297.202798999984</v>
      </c>
      <c r="H196" s="10">
        <f t="shared" si="54"/>
        <v>2527</v>
      </c>
      <c r="I196" s="23">
        <f t="shared" si="54"/>
        <v>3474</v>
      </c>
      <c r="J196" s="27">
        <f t="shared" si="54"/>
        <v>8951341701.8421116</v>
      </c>
      <c r="K196" s="24">
        <f t="shared" si="54"/>
        <v>5383773466.8421059</v>
      </c>
      <c r="L196" s="10">
        <f t="shared" si="54"/>
        <v>3567568234.9999986</v>
      </c>
      <c r="M196" s="10">
        <f t="shared" si="54"/>
        <v>6265939191.2894707</v>
      </c>
      <c r="N196" s="10">
        <f t="shared" si="54"/>
        <v>3768641426.7894721</v>
      </c>
      <c r="O196" s="10">
        <f t="shared" si="54"/>
        <v>2497297764.4999995</v>
      </c>
      <c r="P196" s="10">
        <f t="shared" si="54"/>
        <v>2685402510.5526314</v>
      </c>
      <c r="Q196" s="10">
        <f t="shared" si="54"/>
        <v>1615132040.0526319</v>
      </c>
      <c r="R196" s="11">
        <f t="shared" si="54"/>
        <v>1070270470.5000002</v>
      </c>
    </row>
  </sheetData>
  <autoFilter ref="A15:R15" xr:uid="{EF72B90F-5FC0-4F1F-AA71-5FC322893F0B}"/>
  <mergeCells count="1">
    <mergeCell ref="J6:L6"/>
  </mergeCells>
  <pageMargins left="0.70866141732283472" right="0.70866141732283472" top="0.78740157480314965" bottom="0.78740157480314965" header="0.31496062992125984" footer="0.31496062992125984"/>
  <pageSetup paperSize="8" scale="66" fitToHeight="0" orientation="landscape" r:id="rId1"/>
  <headerFooter>
    <oddFooter>&amp;L&amp;"-,Kurzíva"&amp;12Druhá modifikace výzvy k předkládání Strategií komunitně vedeného místního rozvoje 2021 - 2027
&amp;"-,Obyčejné"Č.j.: MMR-62252/2022-18&amp;R&amp;12Stránka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IROP 5.1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Libosvár</dc:creator>
  <cp:lastModifiedBy>Benešová Johana</cp:lastModifiedBy>
  <cp:lastPrinted>2022-10-03T11:32:32Z</cp:lastPrinted>
  <dcterms:created xsi:type="dcterms:W3CDTF">2021-03-10T07:24:11Z</dcterms:created>
  <dcterms:modified xsi:type="dcterms:W3CDTF">2022-10-03T11:36:30Z</dcterms:modified>
</cp:coreProperties>
</file>