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acova\Desktop\"/>
    </mc:Choice>
  </mc:AlternateContent>
  <xr:revisionPtr revIDLastSave="0" documentId="13_ncr:1_{9CED90AC-6321-4F0C-8C2A-5B0B16539368}" xr6:coauthVersionLast="47" xr6:coauthVersionMax="47" xr10:uidLastSave="{00000000-0000-0000-0000-000000000000}"/>
  <bookViews>
    <workbookView xWindow="-108" yWindow="-108" windowWidth="23256" windowHeight="12576" xr2:uid="{CA75FFF9-27B4-4681-A467-0B458DFFE0B8}"/>
  </bookViews>
  <sheets>
    <sheet name="2_Speciální školství" sheetId="1" r:id="rId1"/>
    <sheet name="nemazat" sheetId="2" r:id="rId2"/>
  </sheets>
  <definedNames>
    <definedName name="_xlnm._FilterDatabase" localSheetId="0" hidden="1">'2_Speciální školství'!$A$5:$Z$5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AS11" i="1"/>
  <c r="AR11" i="1"/>
  <c r="AQ11" i="1"/>
  <c r="AS9" i="1"/>
  <c r="AR9" i="1"/>
  <c r="AQ9" i="1"/>
  <c r="AS10" i="1"/>
  <c r="AR10" i="1"/>
  <c r="AQ10" i="1"/>
  <c r="AS8" i="1"/>
  <c r="AR8" i="1"/>
  <c r="AQ8" i="1"/>
  <c r="AS7" i="1"/>
  <c r="AR7" i="1"/>
  <c r="AQ7" i="1"/>
  <c r="AS6" i="1"/>
  <c r="AR6" i="1"/>
  <c r="AQ6" i="1"/>
  <c r="AL11" i="1" l="1"/>
  <c r="AL9" i="1"/>
  <c r="AL10" i="1"/>
  <c r="AL8" i="1"/>
  <c r="AL7" i="1"/>
  <c r="AL6" i="1"/>
  <c r="AH11" i="1"/>
  <c r="AH9" i="1"/>
  <c r="AH10" i="1"/>
  <c r="AH8" i="1"/>
  <c r="AH7" i="1"/>
  <c r="AH6" i="1"/>
  <c r="AD11" i="1"/>
  <c r="AD9" i="1"/>
  <c r="AD10" i="1"/>
  <c r="AD8" i="1"/>
  <c r="AD7" i="1"/>
  <c r="AD6" i="1"/>
  <c r="Z11" i="1"/>
  <c r="Z9" i="1"/>
  <c r="Z10" i="1"/>
  <c r="Z8" i="1"/>
  <c r="Z7" i="1"/>
  <c r="Z6" i="1"/>
  <c r="AT8" i="1" l="1"/>
  <c r="AT11" i="1"/>
  <c r="AT9" i="1"/>
  <c r="AT10" i="1"/>
  <c r="AT7" i="1"/>
  <c r="AT6" i="1"/>
  <c r="L6" i="1"/>
  <c r="M6" i="1"/>
  <c r="L11" i="1"/>
  <c r="L9" i="1"/>
  <c r="L8" i="1"/>
  <c r="L7" i="1"/>
  <c r="M11" i="1" l="1"/>
  <c r="M9" i="1"/>
  <c r="M13" i="1" s="1"/>
  <c r="M8" i="1"/>
  <c r="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anonym</author>
    <author>tc={2D6EE834-1ACB-45C5-8637-01C5F5B2560F}</author>
  </authors>
  <commentList>
    <comment ref="K3" authorId="0" shapeId="0" xr:uid="{957BF4BB-6EF7-49B2-96E8-36F42825E927}">
      <text>
        <r>
          <rPr>
            <b/>
            <sz val="9"/>
            <color indexed="81"/>
            <rFont val="Tahoma"/>
            <family val="2"/>
            <charset val="238"/>
          </rPr>
          <t>anonym:</t>
        </r>
        <r>
          <rPr>
            <sz val="9"/>
            <color indexed="81"/>
            <rFont val="Tahoma"/>
            <family val="2"/>
            <charset val="238"/>
          </rPr>
          <t xml:space="preserve">
Minimální částka 5 000 000 Kč</t>
        </r>
      </text>
    </comment>
    <comment ref="S3" authorId="0" shapeId="0" xr:uid="{4D02EDC6-9557-44EF-9D74-97A6A58C2BB3}">
      <text>
        <r>
          <rPr>
            <b/>
            <sz val="9"/>
            <color indexed="81"/>
            <rFont val="Tahoma"/>
            <family val="2"/>
            <charset val="238"/>
          </rPr>
          <t>anonym:</t>
        </r>
        <r>
          <rPr>
            <sz val="9"/>
            <color indexed="81"/>
            <rFont val="Tahoma"/>
            <family val="2"/>
            <charset val="238"/>
          </rPr>
          <t xml:space="preserve">
Počet uživatelů, kteří mohou využít nově vybudovaná nebo inovovaná dětská nebo vzdělávací zařízení, což představuje nové nebo renovované budovy nebo nové vybavení, dodávané projektem.  "Uživatelé" jsou děti, žáci nebo studenti (to znamená vzdělávané osoby), nikoliv učitelé, rodiče nebo jiní lidé, kteří mohou tyto budovy také využívat. Indikátor měří nominální kapacitu (počet možných uživatelů, který je obyčejně vyšší nebo rovný počtu  skutečných uživatelů).</t>
        </r>
      </text>
    </comment>
    <comment ref="L10" authorId="1" shapeId="0" xr:uid="{2D6EE834-1ACB-45C5-8637-01C5F5B2560F}">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Chybně byla uvedena částka 36.072 036 Kč
</t>
      </text>
    </comment>
  </commentList>
</comments>
</file>

<file path=xl/sharedStrings.xml><?xml version="1.0" encoding="utf-8"?>
<sst xmlns="http://schemas.openxmlformats.org/spreadsheetml/2006/main" count="139" uniqueCount="103">
  <si>
    <t>Celkem</t>
  </si>
  <si>
    <t>stručný popis dle podmínek IROP, např. zpracovaná PD, zajištěné výkupy, výběr dodavatele</t>
  </si>
  <si>
    <t>cílová hodnota dosažená realizací  projektu</t>
  </si>
  <si>
    <t>ukončení realizace</t>
  </si>
  <si>
    <t>zahájení realizace</t>
  </si>
  <si>
    <t>celkové výdaje projektu</t>
  </si>
  <si>
    <t>REDIZO</t>
  </si>
  <si>
    <t>IZO</t>
  </si>
  <si>
    <t>IČ školy či školského zařízení</t>
  </si>
  <si>
    <t>Zřizovatel (název, IČ)</t>
  </si>
  <si>
    <t>Název organizace</t>
  </si>
  <si>
    <r>
      <t xml:space="preserve">Výdaje projektu  </t>
    </r>
    <r>
      <rPr>
        <i/>
        <sz val="10"/>
        <rFont val="Calibri"/>
        <family val="2"/>
        <charset val="238"/>
      </rPr>
      <t>v Kč</t>
    </r>
  </si>
  <si>
    <t>Místo realizace</t>
  </si>
  <si>
    <t>Název projektu</t>
  </si>
  <si>
    <t>Identifikace organizace (školy či školského zařízení)</t>
  </si>
  <si>
    <t>Žadatel</t>
  </si>
  <si>
    <t xml:space="preserve">Souhrnný rámec pro investice do infrastruktury školských poradenských zařízení a vzdělávání ve školách a třídách zřízených dle § 16 odst. 9 školského zákona </t>
  </si>
  <si>
    <t>Naplňování indikátorů</t>
  </si>
  <si>
    <t>Seznam projektů</t>
  </si>
  <si>
    <t xml:space="preserve">z toho podíl EFRR 1) 
</t>
  </si>
  <si>
    <t xml:space="preserve">5 00 00  -  Počet podpořených  vzdělávacích zařízení </t>
  </si>
  <si>
    <t>5 00 01 -  Kapacita podporovaných zařízení péče o děti nebo vzdělávacích zařízení</t>
  </si>
  <si>
    <r>
      <t>Stručný popis</t>
    </r>
    <r>
      <rPr>
        <b/>
        <u/>
        <sz val="10"/>
        <rFont val="Calibri"/>
        <family val="2"/>
        <charset val="238"/>
      </rPr>
      <t xml:space="preserve"> investic </t>
    </r>
    <r>
      <rPr>
        <b/>
        <sz val="10"/>
        <rFont val="Calibri"/>
        <family val="2"/>
        <charset val="238"/>
      </rPr>
      <t>projektu</t>
    </r>
    <r>
      <rPr>
        <b/>
        <sz val="10"/>
        <color rgb="FFFF0000"/>
        <rFont val="Calibri"/>
        <family val="2"/>
        <charset val="238"/>
      </rPr>
      <t xml:space="preserve"> (max. 500 znaků)</t>
    </r>
  </si>
  <si>
    <t>vlastní podíl žadatele</t>
  </si>
  <si>
    <r>
      <t xml:space="preserve">Předpokládaný termín realizace </t>
    </r>
    <r>
      <rPr>
        <i/>
        <sz val="10"/>
        <color rgb="FFFF0000"/>
        <rFont val="Calibri"/>
        <family val="2"/>
        <charset val="238"/>
      </rPr>
      <t>měsíc, rok</t>
    </r>
  </si>
  <si>
    <t xml:space="preserve">Projektový záměr </t>
  </si>
  <si>
    <t xml:space="preserve">Projektová dokumentace (PD) </t>
  </si>
  <si>
    <t>Průzkum trhu/technická specifikace/Projektová studie</t>
  </si>
  <si>
    <t>Zahájené práce na projektové dokumentaci (smlouva/objednávka)</t>
  </si>
  <si>
    <t>Podaná žádost o stavební povolení/územní rozhodnutí</t>
  </si>
  <si>
    <t>Vydané stavební povolení/územní rozhodnutí</t>
  </si>
  <si>
    <t>Stav připravenosti pro projekty NEVYŽADUJÍCÍ stavební povolení</t>
  </si>
  <si>
    <t>Stav připravenosti pro projekty VYŽADUJÍCÍ stavební povolení</t>
  </si>
  <si>
    <t>Kritérium 2</t>
  </si>
  <si>
    <t>Kritérium 1</t>
  </si>
  <si>
    <t>Celkem bodů</t>
  </si>
  <si>
    <t xml:space="preserve">Kritérium 1 - Stav připravenosti projektu k realizaci </t>
  </si>
  <si>
    <t>Počet žáků/klientů</t>
  </si>
  <si>
    <t>21 a více</t>
  </si>
  <si>
    <t>1 až 10</t>
  </si>
  <si>
    <t>11 až 20</t>
  </si>
  <si>
    <t>A - projekty nevyžadující stavební povolení</t>
  </si>
  <si>
    <t>B - projekty vyžadující stavební povolení</t>
  </si>
  <si>
    <t xml:space="preserve">
4. základní škola Nerudova Říčany, příspěvková organizace</t>
  </si>
  <si>
    <t>Vybudování moderních výukových prostor pro ZŠ Nerudova Říčany včetně prostor ŠPP</t>
  </si>
  <si>
    <t>Říčany</t>
  </si>
  <si>
    <t>Obsahem záměru vybudování uceleného systému výukových vnitřních i venkovních prostor a navazujícího zázemí pro ŠPP pro IV. ZŠ Nerudova Říčany na specifické potřeby žáků se SVP. V rámci vnitřních prostor se jedná o odborné učebny – dílny, cvičná kuchyň a ICT učebna a vybudování nových prostor ŠPP na pozemku školy včetně souvisejícího zázemí. Ve venkovních prostorách školy bude vybudována venkovní učebna s multifunkčním využitím pro výuku i relaxační aktivity včetně doprovodných venkovních relaxačních a rehabilitačních prvků.</t>
  </si>
  <si>
    <t>2022</t>
  </si>
  <si>
    <t>2025</t>
  </si>
  <si>
    <t>zajištěny majetkoprávní vztahy dotčeného pozemku, část venkovní učebny je v realizaci, u ostatních výstupů probíhá průzkum trhu</t>
  </si>
  <si>
    <t>Navýšení kapacity ZŠ a zřízení odborných učeben</t>
  </si>
  <si>
    <t>Jodlova 111, 278 01 Kralupy nad Vltavou</t>
  </si>
  <si>
    <t xml:space="preserve">Stavební úpravy prvního nadzemního podlaží v budově ZŠ, ve kterém je v současné době městská  knihovna.  Po tyto uvolnění prostor (celé 1. NP) budou využito k navýšení kapacity ZŠ. Budou zde zřízeny tři nové učebny včetně sociálního zařízení, kabinety ergoterapeutická místnost, výdejna jídla s jídelnou pro 20 žáků, kabinety pro pedagogy a Školní poradenské zařízení. </t>
  </si>
  <si>
    <t>1/2026</t>
  </si>
  <si>
    <t>8/2027</t>
  </si>
  <si>
    <t>Hotová projektová dokumentace pro stavební povolení, Podáná žádost o vydání stavebního povolení. Územní rozhodnutí  nerelevantní.</t>
  </si>
  <si>
    <t>Základní škola, příspěvková organizace</t>
  </si>
  <si>
    <t>ZŠ Čerčany, okres Benešov</t>
  </si>
  <si>
    <t>Rozvoj speciálních tříd Čerčany</t>
  </si>
  <si>
    <t>Vybudování nebo úpravy zázemí pro poskytování služeb speciálních tříd. Opatření umožňující přechod žáků do hlavního vzdělávacího proudu a samostatný způsob života - dílny pro ergoterapii, arteterapii. Bezbariérový přístup.</t>
  </si>
  <si>
    <t>7/2024</t>
  </si>
  <si>
    <t>12/2024</t>
  </si>
  <si>
    <t>ZŠ Čerčany, Sokolská 180, 257 22 Čerčany</t>
  </si>
  <si>
    <t>Střední škola a Základní škola Beroun,p.o.</t>
  </si>
  <si>
    <t>Zkvalitnění podmínek pro poskytování vzdělávání a služeb SŠ a ZŠ Beroun</t>
  </si>
  <si>
    <t>SŠ a ZŠ Beroun, p.o.</t>
  </si>
  <si>
    <t>Přístavbou k budově č.p.1457- 1.st. (1. NP, 2.NP) vzniknou cvičná tréninková pracoviště pro žáky se speciáními vzdělávacími potřebami,  budou upraveny  prostory pro SPC. Přístavbou k budově č.p.1457-2.st. (1.NP,2NP) vzniknou prostory: cvičné tréninkové pracoviště pro polytechnické vzdělávání, arteterapeutické pracoviště,mutismyslová tréninková místnost,cvičná tréninková kuchyň, cvičný tréninkový byt s kuchyní,ergoterapeutické pracoviště a další cvičná tréninková pracoviště pro žáky s SVP. S tím souvisí vybudování bezbarierových přístupů, schodolezů. Vybudování sociálních zázemí souvisejících s nově vzniklými prostory ( šatny, hygienická zařízení, přípravny, sklady pomůcek, kabinety), chodby, vstupní a spojovací prostory nezbytné pro propojení nově vybudovaných prostor.</t>
  </si>
  <si>
    <r>
      <t>Pozemky dotčené vybudováním přístavbou školy jsou ve vlastnictví zřizovatele- SK.</t>
    </r>
    <r>
      <rPr>
        <b/>
        <sz val="10"/>
        <color theme="1"/>
        <rFont val="Calibri"/>
        <family val="2"/>
        <charset val="238"/>
      </rPr>
      <t xml:space="preserve"> Je vydané územní rozhodnutí. Je vyhotovena projektová  dokumentace</t>
    </r>
    <r>
      <rPr>
        <sz val="10"/>
        <color theme="1"/>
        <rFont val="Calibri"/>
        <family val="2"/>
        <charset val="238"/>
      </rPr>
      <t xml:space="preserve"> pro vydání  stavebnímu povolení.Nyní bude projektová dokumentace podána na vyjádření jednotlivým dotčeným orgánům státní správy apod.</t>
    </r>
    <r>
      <rPr>
        <b/>
        <sz val="10"/>
        <color theme="1"/>
        <rFont val="Calibri"/>
        <family val="2"/>
        <charset val="238"/>
      </rPr>
      <t xml:space="preserve"> Žádost o vydání stavebního povolení </t>
    </r>
    <r>
      <rPr>
        <sz val="10"/>
        <color theme="1"/>
        <rFont val="Calibri"/>
        <family val="2"/>
        <charset val="238"/>
      </rPr>
      <t>bude podána v průběhu měsíce</t>
    </r>
    <r>
      <rPr>
        <b/>
        <sz val="10"/>
        <color theme="1"/>
        <rFont val="Calibri"/>
        <family val="2"/>
        <charset val="238"/>
      </rPr>
      <t xml:space="preserve"> února 2024.</t>
    </r>
  </si>
  <si>
    <t>2/2025</t>
  </si>
  <si>
    <t>9/2027</t>
  </si>
  <si>
    <t xml:space="preserve"> Střední odborné učiliště a Praktická škola Kladno – Vrapice, příspěvková organizace</t>
  </si>
  <si>
    <t>Středočeský kraj, IČ 70891095</t>
  </si>
  <si>
    <t>Modernizace a rozšíření prostor SOU a PrŠ Kladno – Vrapice</t>
  </si>
  <si>
    <t>Kladno</t>
  </si>
  <si>
    <t>Hlavním cílem projektu je vybudování nových tréninkových pracovišť a zázemí pro žáky se SVP. Zaměření projektu vede ke zvýšení kvality odborného vzdělávání a k vyššímu uplatnění žáků se SVP na trhu práce s odpovídajícím dopadem na regionální ekonomiku. Vybudovaná tréninková pracoviště budou simulovat běžné pracovní prostředí - pro každý z 8 oborů E a pro Praktickou školu bude v areálu školy vytvořeno jedno odborné pracoviště, které bude vybaveno tak, aby simulovalo skutečné pracovní prostředí ve  firmách.</t>
  </si>
  <si>
    <t>6/2024</t>
  </si>
  <si>
    <t>12/2027</t>
  </si>
  <si>
    <t>zpracovaná PD, vydané stavební povolení</t>
  </si>
  <si>
    <t>U Stadionu 449, Beroun</t>
  </si>
  <si>
    <t>Vybudování zázemí pro pracoviště PPP SK pro okres Beroun</t>
  </si>
  <si>
    <t>11_2024</t>
  </si>
  <si>
    <t>11_2026</t>
  </si>
  <si>
    <t>neuvádí se</t>
  </si>
  <si>
    <t>17000 klientů</t>
  </si>
  <si>
    <t>studie proveditelnosti, předprojektová dokumentace a architektonická studie</t>
  </si>
  <si>
    <t>město Říčany        IČ 00240702</t>
  </si>
  <si>
    <t>Pedagogicko-psychologická poradna Středočeského kraje, PO</t>
  </si>
  <si>
    <t>Pedagogicko-psychologická poradna Středočeského kraje, Kolín, Jaselská 826, 280 02 Kolín</t>
  </si>
  <si>
    <t>Středočeský kraj, 70891095</t>
  </si>
  <si>
    <t xml:space="preserve">Pracoviště PPP SK pro okres Beroun </t>
  </si>
  <si>
    <t>OU Čerčany 00231584</t>
  </si>
  <si>
    <t>zpracovaná PD k 30.1.2024, předvýběr dodavatelů</t>
  </si>
  <si>
    <t>Město Kralupy nad Vltavou</t>
  </si>
  <si>
    <t>Základní škola, Kralupy nad Vltavou Jodlova111, příspěvková organizace</t>
  </si>
  <si>
    <t>Město Kralupy nad Vltavou, 00236977</t>
  </si>
  <si>
    <t>Město Říčany</t>
  </si>
  <si>
    <t>Pořadí</t>
  </si>
  <si>
    <t>Hodnocení -  Celkem</t>
  </si>
  <si>
    <r>
      <t xml:space="preserve">Hodnocení - Počet bodů
</t>
    </r>
    <r>
      <rPr>
        <b/>
        <sz val="10"/>
        <color rgb="FFFF0000"/>
        <rFont val="Calibri"/>
        <family val="2"/>
        <charset val="238"/>
      </rPr>
      <t>Hanusová</t>
    </r>
  </si>
  <si>
    <r>
      <t xml:space="preserve">Hodnocení - Počet bodů
 </t>
    </r>
    <r>
      <rPr>
        <b/>
        <sz val="10"/>
        <color rgb="FFFF0000"/>
        <rFont val="Calibri"/>
        <family val="2"/>
        <charset val="238"/>
      </rPr>
      <t xml:space="preserve">Křenová </t>
    </r>
  </si>
  <si>
    <r>
      <t xml:space="preserve">Hodnocení - Počet bodů
</t>
    </r>
    <r>
      <rPr>
        <b/>
        <sz val="10"/>
        <color rgb="FFFF0000"/>
        <rFont val="Calibri"/>
        <family val="2"/>
        <charset val="238"/>
      </rPr>
      <t>Poláček</t>
    </r>
  </si>
  <si>
    <r>
      <t xml:space="preserve">Hodnocení - Počet bodů
</t>
    </r>
    <r>
      <rPr>
        <b/>
        <sz val="10"/>
        <color rgb="FFFF0000"/>
        <rFont val="Calibri"/>
        <family val="2"/>
        <charset val="238"/>
      </rPr>
      <t>Vencová</t>
    </r>
  </si>
  <si>
    <r>
      <t xml:space="preserve">Hodnocení - Počet bodů
</t>
    </r>
    <r>
      <rPr>
        <b/>
        <strike/>
        <sz val="10"/>
        <color rgb="FFFF0000"/>
        <rFont val="Calibri"/>
        <family val="2"/>
        <charset val="238"/>
      </rPr>
      <t>Volf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</si>
</sst>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quot;Kč&quot;"/>
  </numFmts>
  <fonts count="30" x14ac:knownFonts="1">
    <font>
      <sz val="11"/>
      <color theme="1"/>
      <name val="Calibri"/>
      <family val="2"/>
      <charset val="238"/>
      <scheme val="minor"/>
    </font>
    <font>
      <sz val="11"/>
      <color theme="1"/>
      <name val="Calibri"/>
      <family val="2"/>
      <charset val="238"/>
      <scheme val="minor"/>
    </font>
    <font>
      <sz val="11"/>
      <color theme="1"/>
      <name val="Calibri"/>
      <family val="2"/>
      <charset val="238"/>
    </font>
    <font>
      <b/>
      <sz val="20"/>
      <color rgb="FFFF0000"/>
      <name val="Calibri"/>
      <family val="2"/>
      <charset val="238"/>
    </font>
    <font>
      <sz val="10"/>
      <color theme="1"/>
      <name val="Calibri"/>
      <family val="2"/>
      <charset val="238"/>
    </font>
    <font>
      <sz val="10"/>
      <name val="Calibri"/>
      <family val="2"/>
      <charset val="238"/>
    </font>
    <font>
      <sz val="9"/>
      <name val="Calibri"/>
      <family val="2"/>
      <charset val="238"/>
    </font>
    <font>
      <b/>
      <sz val="10"/>
      <name val="Calibri"/>
      <family val="2"/>
      <charset val="238"/>
    </font>
    <font>
      <b/>
      <sz val="10"/>
      <color theme="1"/>
      <name val="Calibri"/>
      <family val="2"/>
      <charset val="238"/>
    </font>
    <font>
      <i/>
      <sz val="10"/>
      <name val="Calibri"/>
      <family val="2"/>
      <charset val="238"/>
    </font>
    <font>
      <b/>
      <sz val="14"/>
      <color rgb="FF000000"/>
      <name val="Calibri"/>
      <family val="2"/>
      <charset val="238"/>
    </font>
    <font>
      <sz val="9"/>
      <color indexed="81"/>
      <name val="Tahoma"/>
      <family val="2"/>
      <charset val="238"/>
    </font>
    <font>
      <b/>
      <sz val="9"/>
      <color indexed="81"/>
      <name val="Tahoma"/>
      <family val="2"/>
      <charset val="238"/>
    </font>
    <font>
      <sz val="11"/>
      <name val="Calibri"/>
      <family val="2"/>
      <charset val="238"/>
    </font>
    <font>
      <b/>
      <sz val="12"/>
      <color rgb="FFFF0000"/>
      <name val="Calibri"/>
      <family val="2"/>
      <charset val="238"/>
    </font>
    <font>
      <sz val="11"/>
      <color rgb="FFFF0000"/>
      <name val="Calibri"/>
      <family val="2"/>
      <charset val="238"/>
      <scheme val="minor"/>
    </font>
    <font>
      <b/>
      <u/>
      <sz val="10"/>
      <name val="Calibri"/>
      <family val="2"/>
      <charset val="238"/>
    </font>
    <font>
      <b/>
      <sz val="10"/>
      <color rgb="FFFF0000"/>
      <name val="Calibri"/>
      <family val="2"/>
      <charset val="238"/>
    </font>
    <font>
      <i/>
      <sz val="10"/>
      <color rgb="FFFF0000"/>
      <name val="Calibri"/>
      <family val="2"/>
      <charset val="238"/>
    </font>
    <font>
      <b/>
      <sz val="9"/>
      <color rgb="FFFF0000"/>
      <name val="Calibri"/>
      <family val="2"/>
      <charset val="238"/>
    </font>
    <font>
      <b/>
      <sz val="9"/>
      <color rgb="FF0070C0"/>
      <name val="Calibri"/>
      <family val="2"/>
      <charset val="238"/>
    </font>
    <font>
      <b/>
      <sz val="11"/>
      <color theme="1"/>
      <name val="Calibri"/>
      <family val="2"/>
      <charset val="238"/>
    </font>
    <font>
      <b/>
      <sz val="9"/>
      <color theme="1"/>
      <name val="Calibri"/>
      <family val="2"/>
      <charset val="238"/>
    </font>
    <font>
      <b/>
      <strike/>
      <sz val="10"/>
      <name val="Calibri"/>
      <family val="2"/>
      <charset val="238"/>
    </font>
    <font>
      <b/>
      <strike/>
      <sz val="10"/>
      <color rgb="FFFF0000"/>
      <name val="Calibri"/>
      <family val="2"/>
      <charset val="238"/>
    </font>
    <font>
      <b/>
      <strike/>
      <sz val="11"/>
      <color theme="1"/>
      <name val="Calibri"/>
      <family val="2"/>
      <charset val="238"/>
    </font>
    <font>
      <b/>
      <strike/>
      <sz val="9"/>
      <color theme="1"/>
      <name val="Calibri"/>
      <family val="2"/>
      <charset val="238"/>
    </font>
    <font>
      <strike/>
      <sz val="10"/>
      <name val="Calibri"/>
      <family val="2"/>
      <charset val="238"/>
    </font>
    <font>
      <strike/>
      <sz val="11"/>
      <color theme="1"/>
      <name val="Calibri"/>
      <family val="2"/>
      <charset val="238"/>
    </font>
    <font>
      <b/>
      <sz val="16"/>
      <color theme="1"/>
      <name val="Calibri"/>
      <family val="2"/>
      <charset val="238"/>
    </font>
  </fonts>
  <fills count="11">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FFFF00"/>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rgb="FFFF0000"/>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2" fillId="0" borderId="0" xfId="0" applyFont="1" applyAlignment="1">
      <alignment vertical="center"/>
    </xf>
    <xf numFmtId="0" fontId="2" fillId="0" borderId="0" xfId="0" applyFont="1" applyAlignment="1">
      <alignment horizontal="left" vertical="center"/>
    </xf>
    <xf numFmtId="164" fontId="2" fillId="0" borderId="0" xfId="0" applyNumberFormat="1" applyFont="1" applyAlignment="1">
      <alignment horizontal="righ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164" fontId="13" fillId="0" borderId="0" xfId="0" applyNumberFormat="1" applyFont="1" applyAlignment="1">
      <alignment horizontal="right" vertical="center"/>
    </xf>
    <xf numFmtId="164" fontId="14" fillId="0" borderId="0" xfId="0" applyNumberFormat="1" applyFont="1" applyAlignment="1">
      <alignment horizontal="right" vertical="center"/>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164" fontId="4" fillId="0" borderId="11" xfId="1" applyNumberFormat="1" applyFont="1" applyFill="1" applyBorder="1" applyAlignment="1">
      <alignment horizontal="right" vertical="center" wrapText="1"/>
    </xf>
    <xf numFmtId="164" fontId="5" fillId="3" borderId="16" xfId="0" applyNumberFormat="1" applyFont="1" applyFill="1" applyBorder="1" applyAlignment="1">
      <alignment horizontal="right" vertical="center" wrapText="1"/>
    </xf>
    <xf numFmtId="0" fontId="5" fillId="3" borderId="16" xfId="0" applyFont="1" applyFill="1" applyBorder="1" applyAlignment="1">
      <alignment horizontal="center" vertical="center" wrapText="1"/>
    </xf>
    <xf numFmtId="164" fontId="5" fillId="5" borderId="16" xfId="0" applyNumberFormat="1" applyFont="1" applyFill="1" applyBorder="1" applyAlignment="1">
      <alignment horizontal="right" vertical="center" wrapText="1"/>
    </xf>
    <xf numFmtId="0" fontId="4" fillId="5" borderId="11" xfId="0" applyFont="1" applyFill="1" applyBorder="1" applyAlignment="1">
      <alignment horizontal="left" vertical="center" wrapText="1"/>
    </xf>
    <xf numFmtId="16" fontId="0" fillId="0" borderId="0" xfId="0" applyNumberFormat="1"/>
    <xf numFmtId="1" fontId="0" fillId="0" borderId="0" xfId="0" applyNumberFormat="1"/>
    <xf numFmtId="0" fontId="8" fillId="3" borderId="13"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8" fillId="3" borderId="16"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4" fillId="0" borderId="11" xfId="0" applyFont="1" applyBorder="1" applyAlignment="1">
      <alignment horizontal="left" vertical="center" wrapText="1"/>
    </xf>
    <xf numFmtId="164" fontId="4" fillId="0" borderId="11" xfId="2" applyNumberFormat="1" applyFont="1" applyFill="1" applyBorder="1" applyAlignment="1">
      <alignment horizontal="right" vertical="center" wrapText="1"/>
    </xf>
    <xf numFmtId="49" fontId="4" fillId="0" borderId="11" xfId="0" applyNumberFormat="1" applyFont="1" applyBorder="1" applyAlignment="1">
      <alignment horizontal="center" vertical="center" wrapText="1"/>
    </xf>
    <xf numFmtId="3" fontId="0" fillId="5" borderId="11" xfId="0" applyNumberFormat="1" applyFill="1" applyBorder="1" applyAlignment="1" applyProtection="1">
      <alignment vertical="center"/>
      <protection locked="0"/>
    </xf>
    <xf numFmtId="3" fontId="15" fillId="0" borderId="11" xfId="0" applyNumberFormat="1" applyFont="1" applyBorder="1" applyAlignment="1" applyProtection="1">
      <alignment vertical="center"/>
      <protection locked="0"/>
    </xf>
    <xf numFmtId="3" fontId="15" fillId="0" borderId="1" xfId="0" applyNumberFormat="1" applyFont="1" applyBorder="1" applyAlignment="1" applyProtection="1">
      <alignment vertical="center"/>
      <protection locked="0"/>
    </xf>
    <xf numFmtId="3" fontId="4" fillId="0" borderId="11" xfId="0" applyNumberFormat="1" applyFont="1" applyBorder="1" applyAlignment="1">
      <alignment horizontal="center" vertical="center" wrapText="1"/>
    </xf>
    <xf numFmtId="3" fontId="4" fillId="0" borderId="11" xfId="0" applyNumberFormat="1" applyFont="1" applyBorder="1" applyAlignment="1">
      <alignment horizontal="center" vertical="center"/>
    </xf>
    <xf numFmtId="0" fontId="22" fillId="0" borderId="38" xfId="0" applyFont="1" applyBorder="1" applyAlignment="1">
      <alignment horizontal="center" vertical="center" textRotation="90" wrapText="1"/>
    </xf>
    <xf numFmtId="0" fontId="22" fillId="0" borderId="14" xfId="0" applyFont="1" applyBorder="1" applyAlignment="1">
      <alignment horizontal="center" vertical="center" textRotation="90" wrapText="1"/>
    </xf>
    <xf numFmtId="0" fontId="2" fillId="6" borderId="21" xfId="0" applyFont="1" applyFill="1" applyBorder="1" applyAlignment="1">
      <alignment vertical="center"/>
    </xf>
    <xf numFmtId="0" fontId="4" fillId="5" borderId="40" xfId="0" applyFont="1" applyFill="1" applyBorder="1" applyAlignment="1">
      <alignment horizontal="center" vertical="center" wrapText="1"/>
    </xf>
    <xf numFmtId="0" fontId="22" fillId="0" borderId="23" xfId="0" applyFont="1" applyBorder="1" applyAlignment="1">
      <alignment horizontal="center" vertical="center" textRotation="90" wrapText="1"/>
    </xf>
    <xf numFmtId="0" fontId="2" fillId="6" borderId="20" xfId="0" applyFont="1" applyFill="1" applyBorder="1" applyAlignment="1">
      <alignment vertical="center"/>
    </xf>
    <xf numFmtId="0" fontId="2" fillId="6" borderId="17" xfId="0" applyFont="1" applyFill="1" applyBorder="1" applyAlignment="1">
      <alignment vertical="center"/>
    </xf>
    <xf numFmtId="1" fontId="2" fillId="6" borderId="1" xfId="0" applyNumberFormat="1" applyFont="1" applyFill="1" applyBorder="1" applyAlignment="1" applyProtection="1">
      <alignment vertical="center"/>
      <protection locked="0"/>
    </xf>
    <xf numFmtId="1" fontId="2" fillId="6" borderId="37" xfId="0" applyNumberFormat="1" applyFont="1" applyFill="1" applyBorder="1" applyAlignment="1" applyProtection="1">
      <alignment vertical="center"/>
      <protection locked="0"/>
    </xf>
    <xf numFmtId="1" fontId="2" fillId="6" borderId="41" xfId="0" applyNumberFormat="1" applyFont="1" applyFill="1" applyBorder="1" applyAlignment="1" applyProtection="1">
      <alignment vertical="center"/>
      <protection locked="0"/>
    </xf>
    <xf numFmtId="1" fontId="2" fillId="6" borderId="38" xfId="0" applyNumberFormat="1" applyFont="1" applyFill="1" applyBorder="1" applyAlignment="1" applyProtection="1">
      <alignment vertical="center"/>
      <protection locked="0"/>
    </xf>
    <xf numFmtId="0" fontId="2" fillId="8" borderId="42" xfId="0" applyFont="1" applyFill="1" applyBorder="1" applyAlignment="1">
      <alignment vertical="center"/>
    </xf>
    <xf numFmtId="0" fontId="2" fillId="8" borderId="43" xfId="0" applyFont="1" applyFill="1" applyBorder="1" applyAlignment="1">
      <alignment vertical="center"/>
    </xf>
    <xf numFmtId="0" fontId="5" fillId="3" borderId="47"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2" fillId="8" borderId="1" xfId="0" applyFont="1" applyFill="1" applyBorder="1" applyAlignment="1">
      <alignment vertical="center"/>
    </xf>
    <xf numFmtId="0" fontId="2" fillId="8" borderId="12" xfId="0" applyFont="1" applyFill="1" applyBorder="1" applyAlignment="1">
      <alignment vertical="center"/>
    </xf>
    <xf numFmtId="0" fontId="2" fillId="8" borderId="45" xfId="0" applyFont="1" applyFill="1" applyBorder="1" applyAlignment="1">
      <alignment vertical="center"/>
    </xf>
    <xf numFmtId="0" fontId="2" fillId="8" borderId="14" xfId="0" applyFont="1" applyFill="1" applyBorder="1" applyAlignment="1">
      <alignment vertical="center"/>
    </xf>
    <xf numFmtId="1" fontId="2" fillId="6" borderId="12" xfId="0" applyNumberFormat="1" applyFont="1" applyFill="1" applyBorder="1" applyAlignment="1" applyProtection="1">
      <alignment vertical="center"/>
      <protection locked="0"/>
    </xf>
    <xf numFmtId="1" fontId="2" fillId="6" borderId="14" xfId="0" applyNumberFormat="1" applyFont="1" applyFill="1" applyBorder="1" applyAlignment="1" applyProtection="1">
      <alignment vertical="center"/>
      <protection locked="0"/>
    </xf>
    <xf numFmtId="0" fontId="2" fillId="8" borderId="1" xfId="0" applyFont="1" applyFill="1" applyBorder="1" applyAlignment="1" applyProtection="1">
      <alignment vertical="center"/>
      <protection locked="0"/>
    </xf>
    <xf numFmtId="0" fontId="2" fillId="8" borderId="20" xfId="0" applyFont="1" applyFill="1" applyBorder="1" applyAlignment="1">
      <alignment vertical="center"/>
    </xf>
    <xf numFmtId="0" fontId="2" fillId="8" borderId="21" xfId="0" applyFont="1" applyFill="1" applyBorder="1" applyAlignment="1">
      <alignment vertical="center"/>
    </xf>
    <xf numFmtId="0" fontId="2" fillId="8" borderId="17" xfId="0" applyFont="1" applyFill="1" applyBorder="1" applyAlignment="1">
      <alignment vertical="center"/>
    </xf>
    <xf numFmtId="0" fontId="26" fillId="0" borderId="38" xfId="0" applyFont="1" applyBorder="1" applyAlignment="1">
      <alignment horizontal="center" vertical="center" textRotation="90" wrapText="1"/>
    </xf>
    <xf numFmtId="0" fontId="26" fillId="0" borderId="14" xfId="0" applyFont="1" applyBorder="1" applyAlignment="1">
      <alignment horizontal="center" vertical="center" textRotation="90" wrapText="1"/>
    </xf>
    <xf numFmtId="0" fontId="28" fillId="9" borderId="37" xfId="0" applyFont="1" applyFill="1" applyBorder="1" applyAlignment="1" applyProtection="1">
      <alignment vertical="center"/>
      <protection locked="0"/>
    </xf>
    <xf numFmtId="0" fontId="28" fillId="9" borderId="12" xfId="0" applyFont="1" applyFill="1" applyBorder="1" applyAlignment="1" applyProtection="1">
      <alignment vertical="center"/>
      <protection locked="0"/>
    </xf>
    <xf numFmtId="0" fontId="28" fillId="9" borderId="20" xfId="0" applyFont="1" applyFill="1" applyBorder="1" applyAlignment="1">
      <alignment vertical="center"/>
    </xf>
    <xf numFmtId="0" fontId="28" fillId="9" borderId="41" xfId="0" applyFont="1" applyFill="1" applyBorder="1" applyAlignment="1" applyProtection="1">
      <alignment vertical="center"/>
      <protection locked="0"/>
    </xf>
    <xf numFmtId="0" fontId="28" fillId="9" borderId="1" xfId="0" applyFont="1" applyFill="1" applyBorder="1" applyAlignment="1" applyProtection="1">
      <alignment vertical="center"/>
      <protection locked="0"/>
    </xf>
    <xf numFmtId="0" fontId="28" fillId="9" borderId="21" xfId="0" applyFont="1" applyFill="1" applyBorder="1" applyAlignment="1">
      <alignment vertical="center"/>
    </xf>
    <xf numFmtId="0" fontId="28" fillId="9" borderId="38" xfId="0" applyFont="1" applyFill="1" applyBorder="1" applyAlignment="1" applyProtection="1">
      <alignment vertical="center"/>
      <protection locked="0"/>
    </xf>
    <xf numFmtId="0" fontId="28" fillId="9" borderId="14" xfId="0" applyFont="1" applyFill="1" applyBorder="1" applyAlignment="1" applyProtection="1">
      <alignment vertical="center"/>
      <protection locked="0"/>
    </xf>
    <xf numFmtId="0" fontId="28" fillId="9" borderId="17" xfId="0" applyFont="1" applyFill="1" applyBorder="1" applyAlignment="1">
      <alignment vertical="center"/>
    </xf>
    <xf numFmtId="0" fontId="2" fillId="8" borderId="37" xfId="0" applyFont="1" applyFill="1" applyBorder="1" applyAlignment="1" applyProtection="1">
      <alignment vertical="center"/>
      <protection locked="0"/>
    </xf>
    <xf numFmtId="0" fontId="27" fillId="3" borderId="49" xfId="0" applyFont="1" applyFill="1" applyBorder="1" applyAlignment="1">
      <alignment horizontal="left" vertical="center" wrapText="1"/>
    </xf>
    <xf numFmtId="0" fontId="27" fillId="3" borderId="48"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2" fillId="8" borderId="12" xfId="0" applyFont="1" applyFill="1" applyBorder="1" applyAlignment="1" applyProtection="1">
      <alignment vertical="center"/>
      <protection locked="0"/>
    </xf>
    <xf numFmtId="0" fontId="28" fillId="9" borderId="45" xfId="0" applyFont="1" applyFill="1" applyBorder="1" applyAlignment="1">
      <alignment vertical="center"/>
    </xf>
    <xf numFmtId="0" fontId="2" fillId="8" borderId="41" xfId="0" applyFont="1" applyFill="1" applyBorder="1" applyAlignment="1" applyProtection="1">
      <alignment vertical="center"/>
      <protection locked="0"/>
    </xf>
    <xf numFmtId="0" fontId="28" fillId="9" borderId="42" xfId="0" applyFont="1" applyFill="1" applyBorder="1" applyAlignment="1">
      <alignment vertical="center"/>
    </xf>
    <xf numFmtId="0" fontId="2" fillId="8" borderId="38"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8" fillId="9" borderId="43" xfId="0" applyFont="1" applyFill="1" applyBorder="1" applyAlignment="1">
      <alignment vertical="center"/>
    </xf>
    <xf numFmtId="0" fontId="2" fillId="8" borderId="44" xfId="0" applyFont="1" applyFill="1" applyBorder="1" applyAlignment="1" applyProtection="1">
      <alignment vertical="center"/>
      <protection locked="0"/>
    </xf>
    <xf numFmtId="0" fontId="2" fillId="8" borderId="23" xfId="0" applyFont="1" applyFill="1" applyBorder="1" applyAlignment="1" applyProtection="1">
      <alignment vertical="center"/>
      <protection locked="0"/>
    </xf>
    <xf numFmtId="0" fontId="5" fillId="7" borderId="38"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2" fillId="7" borderId="22" xfId="0" applyFont="1" applyFill="1" applyBorder="1" applyAlignment="1">
      <alignment horizontal="center" vertical="center"/>
    </xf>
    <xf numFmtId="0" fontId="29" fillId="10" borderId="45" xfId="0" applyFont="1" applyFill="1" applyBorder="1" applyAlignment="1">
      <alignment vertical="center"/>
    </xf>
    <xf numFmtId="0" fontId="29" fillId="10" borderId="42" xfId="0" applyFont="1" applyFill="1" applyBorder="1" applyAlignment="1">
      <alignment vertical="center"/>
    </xf>
    <xf numFmtId="0" fontId="29" fillId="10" borderId="43" xfId="0" applyFont="1" applyFill="1" applyBorder="1" applyAlignment="1">
      <alignment vertical="center"/>
    </xf>
    <xf numFmtId="0" fontId="8" fillId="0" borderId="11" xfId="0" applyFont="1" applyBorder="1" applyAlignment="1">
      <alignment horizontal="left" vertical="center" wrapText="1"/>
    </xf>
    <xf numFmtId="0" fontId="7" fillId="2" borderId="9" xfId="0" applyFont="1" applyFill="1" applyBorder="1" applyAlignment="1">
      <alignment horizontal="center" vertical="center" wrapText="1"/>
    </xf>
    <xf numFmtId="0" fontId="21" fillId="0" borderId="4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0" xfId="0" applyFont="1" applyBorder="1" applyAlignment="1">
      <alignment horizontal="center" vertical="center" textRotation="90" wrapText="1"/>
    </xf>
    <xf numFmtId="0" fontId="21" fillId="0" borderId="17" xfId="0" applyFont="1" applyBorder="1" applyAlignment="1">
      <alignment horizontal="center" vertical="center" textRotation="90" wrapText="1"/>
    </xf>
    <xf numFmtId="0" fontId="21" fillId="0" borderId="8" xfId="0" applyFont="1" applyBorder="1" applyAlignment="1">
      <alignment horizontal="center" vertical="center" textRotation="90"/>
    </xf>
    <xf numFmtId="0" fontId="21" fillId="0" borderId="22" xfId="0" applyFont="1" applyBorder="1" applyAlignment="1">
      <alignment horizontal="center" vertical="center" textRotation="90"/>
    </xf>
    <xf numFmtId="0" fontId="20" fillId="5" borderId="7"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21" fillId="0" borderId="4" xfId="0" applyFont="1" applyBorder="1" applyAlignment="1">
      <alignment horizontal="center" vertical="center" textRotation="90"/>
    </xf>
    <xf numFmtId="0" fontId="21" fillId="0" borderId="13" xfId="0" applyFont="1" applyBorder="1" applyAlignment="1">
      <alignment horizontal="center" vertical="center" textRotation="90"/>
    </xf>
    <xf numFmtId="0" fontId="21" fillId="0" borderId="37" xfId="0" applyFont="1" applyBorder="1" applyAlignment="1">
      <alignment horizontal="center" vertical="center" wrapText="1"/>
    </xf>
    <xf numFmtId="0" fontId="3" fillId="0" borderId="0" xfId="0" applyFont="1" applyAlignment="1">
      <alignment horizontal="center" vertical="center"/>
    </xf>
    <xf numFmtId="0" fontId="19" fillId="5" borderId="19"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5" xfId="0" applyFont="1" applyBorder="1" applyAlignment="1">
      <alignment horizontal="center" vertical="center" wrapText="1"/>
    </xf>
    <xf numFmtId="0" fontId="7" fillId="2" borderId="2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5"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0" xfId="0" applyFont="1" applyFill="1" applyAlignment="1">
      <alignment horizontal="center" vertical="center"/>
    </xf>
    <xf numFmtId="0" fontId="10" fillId="4" borderId="51" xfId="0" applyFont="1" applyFill="1" applyBorder="1" applyAlignment="1">
      <alignment horizontal="center" vertical="center"/>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16" xfId="0"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4" fontId="5" fillId="2" borderId="13"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164" fontId="17" fillId="5" borderId="12" xfId="0" applyNumberFormat="1" applyFont="1" applyFill="1" applyBorder="1" applyAlignment="1">
      <alignment horizontal="center" vertical="center" wrapText="1"/>
    </xf>
    <xf numFmtId="164" fontId="17" fillId="5" borderId="14" xfId="0" applyNumberFormat="1"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5" fillId="0" borderId="37"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0" xfId="0" applyFont="1" applyBorder="1" applyAlignment="1">
      <alignment horizontal="center" vertical="center" textRotation="90" wrapText="1"/>
    </xf>
    <xf numFmtId="0" fontId="25" fillId="0" borderId="17" xfId="0" applyFont="1" applyBorder="1" applyAlignment="1">
      <alignment horizontal="center" vertical="center" textRotation="90" wrapText="1"/>
    </xf>
    <xf numFmtId="0" fontId="25" fillId="0" borderId="30" xfId="0" applyFont="1" applyBorder="1" applyAlignment="1">
      <alignment horizontal="center" vertical="center" textRotation="90"/>
    </xf>
    <xf numFmtId="0" fontId="25" fillId="0" borderId="39" xfId="0" applyFont="1" applyBorder="1" applyAlignment="1">
      <alignment horizontal="center" vertical="center" textRotation="90"/>
    </xf>
    <xf numFmtId="0" fontId="7" fillId="7" borderId="1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21" fillId="0" borderId="30" xfId="0" applyFont="1" applyBorder="1" applyAlignment="1">
      <alignment horizontal="center" vertical="center" textRotation="90"/>
    </xf>
    <xf numFmtId="0" fontId="21" fillId="0" borderId="39" xfId="0" applyFont="1" applyBorder="1" applyAlignment="1">
      <alignment horizontal="center" vertical="center" textRotation="90"/>
    </xf>
  </cellXfs>
  <cellStyles count="11">
    <cellStyle name="Čárka" xfId="1" builtinId="3"/>
    <cellStyle name="Čárka 2" xfId="2" xr:uid="{BF1D1586-9759-4827-8B31-05A9188A608D}"/>
    <cellStyle name="Čárka 2 2" xfId="7" xr:uid="{63344ADC-992E-4F58-8342-16E37314212C}"/>
    <cellStyle name="Čárka 3" xfId="3" xr:uid="{FF9FFAB1-B828-471B-B5C2-772C3BCC5B19}"/>
    <cellStyle name="Čárka 3 2" xfId="8" xr:uid="{915013DD-E277-4976-86E9-20ACE0E2A398}"/>
    <cellStyle name="Čárka 4" xfId="4" xr:uid="{24E11888-F631-4250-9ECF-F53C2EEDB0E4}"/>
    <cellStyle name="Čárka 4 2" xfId="9" xr:uid="{D51A8CD2-C03D-4D94-AE00-868EE42B8E60}"/>
    <cellStyle name="Čárka 5" xfId="5" xr:uid="{1B04E6D4-5BFB-4E1A-A544-A4C075D3004F}"/>
    <cellStyle name="Čárka 5 2" xfId="10" xr:uid="{9B74BC27-2EDB-4910-BC51-AB40E45454F0}"/>
    <cellStyle name="Čárka 6" xfId="6" xr:uid="{FB205595-4089-47A9-B14D-0583B4EDBA4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ácová Michala" id="{42AA0682-DF44-40A0-9D69-D0EE777372DD}" userId="S::macova@kr-s.cz::d788137f-a41a-4d73-8d20-a0f890d899dc"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0" dT="2024-02-23T21:30:04.89" personId="{42AA0682-DF44-40A0-9D69-D0EE777372DD}" id="{2D6EE834-1ACB-45C5-8637-01C5F5B2560F}">
    <text xml:space="preserve">Chybně byla uvedena částka 36.072 036 Kč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80ED-0087-46C1-A0B1-673A7E74D9A8}">
  <sheetPr>
    <pageSetUpPr fitToPage="1"/>
  </sheetPr>
  <dimension ref="A1:AU13"/>
  <sheetViews>
    <sheetView tabSelected="1" zoomScale="90" zoomScaleNormal="90" workbookViewId="0">
      <pane xSplit="1" ySplit="5" topLeftCell="J10" activePane="bottomRight" state="frozen"/>
      <selection pane="topRight" activeCell="B1" sqref="B1"/>
      <selection pane="bottomLeft" activeCell="A6" sqref="A6"/>
      <selection pane="bottomRight" activeCell="U9" sqref="U9"/>
    </sheetView>
  </sheetViews>
  <sheetFormatPr defaultColWidth="9.109375" defaultRowHeight="14.4" x14ac:dyDescent="0.3"/>
  <cols>
    <col min="1" max="1" width="8.88671875" style="1" customWidth="1"/>
    <col min="2" max="3" width="20.6640625" style="1" customWidth="1"/>
    <col min="4" max="4" width="16.109375" style="1" customWidth="1"/>
    <col min="5" max="5" width="11" style="1" customWidth="1"/>
    <col min="6" max="6" width="11.6640625" style="1" customWidth="1"/>
    <col min="7" max="7" width="11.44140625" style="1" customWidth="1"/>
    <col min="8" max="8" width="24.33203125" style="2" customWidth="1"/>
    <col min="9" max="9" width="12.6640625" style="1" customWidth="1"/>
    <col min="10" max="10" width="48.33203125" style="2" customWidth="1"/>
    <col min="11" max="12" width="15.44140625" style="3" customWidth="1"/>
    <col min="13" max="13" width="14.6640625" style="1" customWidth="1"/>
    <col min="14" max="14" width="9.109375" style="1" customWidth="1"/>
    <col min="15" max="15" width="9.6640625" style="1" customWidth="1"/>
    <col min="16" max="16" width="14.44140625" style="2" customWidth="1"/>
    <col min="17" max="17" width="9.5546875" style="6" customWidth="1"/>
    <col min="18" max="18" width="14.44140625" style="2" customWidth="1"/>
    <col min="19" max="19" width="10.109375" style="1" customWidth="1"/>
    <col min="20" max="20" width="15" style="2" customWidth="1"/>
    <col min="21" max="21" width="24.88671875" style="2" customWidth="1"/>
    <col min="22" max="22" width="28.88671875" style="1" customWidth="1"/>
    <col min="23" max="46" width="6.6640625" style="1" hidden="1" customWidth="1"/>
    <col min="47" max="47" width="9.6640625" style="1" hidden="1" customWidth="1"/>
    <col min="48" max="16384" width="9.109375" style="1"/>
  </cols>
  <sheetData>
    <row r="1" spans="1:47" ht="18.600000000000001" thickBot="1" x14ac:dyDescent="0.35">
      <c r="A1" s="134" t="s">
        <v>16</v>
      </c>
      <c r="B1" s="135"/>
      <c r="C1" s="135"/>
      <c r="D1" s="135"/>
      <c r="E1" s="135"/>
      <c r="F1" s="135"/>
      <c r="G1" s="135"/>
      <c r="H1" s="135"/>
      <c r="I1" s="135"/>
      <c r="J1" s="135"/>
      <c r="K1" s="135"/>
      <c r="L1" s="135"/>
      <c r="M1" s="135"/>
      <c r="N1" s="135"/>
      <c r="O1" s="135"/>
      <c r="P1" s="135"/>
      <c r="Q1" s="135"/>
      <c r="R1" s="135"/>
      <c r="S1" s="135"/>
      <c r="T1" s="135"/>
      <c r="U1" s="135"/>
      <c r="V1" s="135"/>
      <c r="W1" s="135"/>
      <c r="X1" s="135"/>
      <c r="Y1" s="135"/>
      <c r="Z1" s="136"/>
    </row>
    <row r="2" spans="1:47" s="6" customFormat="1" ht="49.5" customHeight="1" thickBot="1" x14ac:dyDescent="0.35">
      <c r="A2" s="112" t="s">
        <v>18</v>
      </c>
      <c r="B2" s="115" t="s">
        <v>15</v>
      </c>
      <c r="C2" s="110" t="s">
        <v>14</v>
      </c>
      <c r="D2" s="118"/>
      <c r="E2" s="118"/>
      <c r="F2" s="118"/>
      <c r="G2" s="119"/>
      <c r="H2" s="120" t="s">
        <v>13</v>
      </c>
      <c r="I2" s="122" t="s">
        <v>12</v>
      </c>
      <c r="J2" s="128" t="s">
        <v>22</v>
      </c>
      <c r="K2" s="131" t="s">
        <v>11</v>
      </c>
      <c r="L2" s="132"/>
      <c r="M2" s="133"/>
      <c r="N2" s="137" t="s">
        <v>24</v>
      </c>
      <c r="O2" s="138"/>
      <c r="P2" s="137" t="s">
        <v>17</v>
      </c>
      <c r="Q2" s="93"/>
      <c r="R2" s="93"/>
      <c r="S2" s="138"/>
      <c r="T2" s="137" t="s">
        <v>36</v>
      </c>
      <c r="U2" s="93"/>
      <c r="V2" s="141"/>
      <c r="W2" s="102" t="s">
        <v>98</v>
      </c>
      <c r="X2" s="93"/>
      <c r="Y2" s="93"/>
      <c r="Z2" s="103"/>
      <c r="AA2" s="93" t="s">
        <v>99</v>
      </c>
      <c r="AB2" s="93"/>
      <c r="AC2" s="93"/>
      <c r="AD2" s="93"/>
      <c r="AE2" s="102" t="s">
        <v>100</v>
      </c>
      <c r="AF2" s="93"/>
      <c r="AG2" s="93"/>
      <c r="AH2" s="93"/>
      <c r="AI2" s="102" t="s">
        <v>101</v>
      </c>
      <c r="AJ2" s="93"/>
      <c r="AK2" s="93"/>
      <c r="AL2" s="93"/>
      <c r="AM2" s="155" t="s">
        <v>102</v>
      </c>
      <c r="AN2" s="156"/>
      <c r="AO2" s="156"/>
      <c r="AP2" s="156"/>
      <c r="AQ2" s="163" t="s">
        <v>97</v>
      </c>
      <c r="AR2" s="164"/>
      <c r="AS2" s="164"/>
      <c r="AT2" s="164"/>
      <c r="AU2" s="165"/>
    </row>
    <row r="3" spans="1:47" s="6" customFormat="1" ht="27.75" customHeight="1" x14ac:dyDescent="0.3">
      <c r="A3" s="113"/>
      <c r="B3" s="116"/>
      <c r="C3" s="110" t="s">
        <v>10</v>
      </c>
      <c r="D3" s="118" t="s">
        <v>9</v>
      </c>
      <c r="E3" s="118" t="s">
        <v>8</v>
      </c>
      <c r="F3" s="118" t="s">
        <v>7</v>
      </c>
      <c r="G3" s="119" t="s">
        <v>6</v>
      </c>
      <c r="H3" s="116"/>
      <c r="I3" s="123"/>
      <c r="J3" s="129"/>
      <c r="K3" s="143" t="s">
        <v>5</v>
      </c>
      <c r="L3" s="153" t="s">
        <v>23</v>
      </c>
      <c r="M3" s="145" t="s">
        <v>19</v>
      </c>
      <c r="N3" s="147" t="s">
        <v>4</v>
      </c>
      <c r="O3" s="149" t="s">
        <v>3</v>
      </c>
      <c r="P3" s="110" t="s">
        <v>20</v>
      </c>
      <c r="Q3" s="125" t="s">
        <v>2</v>
      </c>
      <c r="R3" s="151" t="s">
        <v>21</v>
      </c>
      <c r="S3" s="125" t="s">
        <v>2</v>
      </c>
      <c r="T3" s="139" t="s">
        <v>1</v>
      </c>
      <c r="U3" s="100" t="s">
        <v>31</v>
      </c>
      <c r="V3" s="108" t="s">
        <v>32</v>
      </c>
      <c r="W3" s="106" t="s">
        <v>34</v>
      </c>
      <c r="X3" s="95"/>
      <c r="Y3" s="96" t="s">
        <v>33</v>
      </c>
      <c r="Z3" s="104" t="s">
        <v>35</v>
      </c>
      <c r="AA3" s="94" t="s">
        <v>34</v>
      </c>
      <c r="AB3" s="95"/>
      <c r="AC3" s="96" t="s">
        <v>33</v>
      </c>
      <c r="AD3" s="98" t="s">
        <v>35</v>
      </c>
      <c r="AE3" s="106" t="s">
        <v>34</v>
      </c>
      <c r="AF3" s="95"/>
      <c r="AG3" s="96" t="s">
        <v>33</v>
      </c>
      <c r="AH3" s="98" t="s">
        <v>35</v>
      </c>
      <c r="AI3" s="106" t="s">
        <v>34</v>
      </c>
      <c r="AJ3" s="95"/>
      <c r="AK3" s="96" t="s">
        <v>33</v>
      </c>
      <c r="AL3" s="98" t="s">
        <v>35</v>
      </c>
      <c r="AM3" s="157" t="s">
        <v>34</v>
      </c>
      <c r="AN3" s="158"/>
      <c r="AO3" s="159" t="s">
        <v>33</v>
      </c>
      <c r="AP3" s="161" t="s">
        <v>35</v>
      </c>
      <c r="AQ3" s="106" t="s">
        <v>34</v>
      </c>
      <c r="AR3" s="95"/>
      <c r="AS3" s="96" t="s">
        <v>33</v>
      </c>
      <c r="AT3" s="166" t="s">
        <v>35</v>
      </c>
      <c r="AU3" s="98" t="s">
        <v>96</v>
      </c>
    </row>
    <row r="4" spans="1:47" s="6" customFormat="1" ht="83.25" customHeight="1" thickBot="1" x14ac:dyDescent="0.35">
      <c r="A4" s="114"/>
      <c r="B4" s="117"/>
      <c r="C4" s="111"/>
      <c r="D4" s="142"/>
      <c r="E4" s="142"/>
      <c r="F4" s="142"/>
      <c r="G4" s="127"/>
      <c r="H4" s="121"/>
      <c r="I4" s="124"/>
      <c r="J4" s="130"/>
      <c r="K4" s="144"/>
      <c r="L4" s="154"/>
      <c r="M4" s="146"/>
      <c r="N4" s="148"/>
      <c r="O4" s="150"/>
      <c r="P4" s="111"/>
      <c r="Q4" s="126"/>
      <c r="R4" s="152"/>
      <c r="S4" s="126"/>
      <c r="T4" s="140"/>
      <c r="U4" s="101"/>
      <c r="V4" s="109"/>
      <c r="W4" s="34" t="s">
        <v>41</v>
      </c>
      <c r="X4" s="35" t="s">
        <v>42</v>
      </c>
      <c r="Y4" s="97"/>
      <c r="Z4" s="105"/>
      <c r="AA4" s="38" t="s">
        <v>41</v>
      </c>
      <c r="AB4" s="35" t="s">
        <v>42</v>
      </c>
      <c r="AC4" s="97"/>
      <c r="AD4" s="99"/>
      <c r="AE4" s="34" t="s">
        <v>41</v>
      </c>
      <c r="AF4" s="35" t="s">
        <v>42</v>
      </c>
      <c r="AG4" s="97"/>
      <c r="AH4" s="99"/>
      <c r="AI4" s="34" t="s">
        <v>41</v>
      </c>
      <c r="AJ4" s="35" t="s">
        <v>42</v>
      </c>
      <c r="AK4" s="97"/>
      <c r="AL4" s="99"/>
      <c r="AM4" s="60" t="s">
        <v>41</v>
      </c>
      <c r="AN4" s="61" t="s">
        <v>42</v>
      </c>
      <c r="AO4" s="160"/>
      <c r="AP4" s="162"/>
      <c r="AQ4" s="34" t="s">
        <v>41</v>
      </c>
      <c r="AR4" s="35" t="s">
        <v>42</v>
      </c>
      <c r="AS4" s="97"/>
      <c r="AT4" s="167"/>
      <c r="AU4" s="99"/>
    </row>
    <row r="5" spans="1:47" s="6" customFormat="1" ht="15" thickBot="1" x14ac:dyDescent="0.35">
      <c r="A5" s="18"/>
      <c r="B5" s="19"/>
      <c r="C5" s="20"/>
      <c r="D5" s="20"/>
      <c r="E5" s="20"/>
      <c r="F5" s="20"/>
      <c r="G5" s="20"/>
      <c r="H5" s="21"/>
      <c r="I5" s="20"/>
      <c r="J5" s="20"/>
      <c r="K5" s="12"/>
      <c r="L5" s="14"/>
      <c r="M5" s="13"/>
      <c r="N5" s="13"/>
      <c r="O5" s="13"/>
      <c r="P5" s="22"/>
      <c r="Q5" s="13"/>
      <c r="R5" s="22"/>
      <c r="S5" s="13"/>
      <c r="T5" s="23"/>
      <c r="U5" s="24"/>
      <c r="V5" s="25"/>
      <c r="W5" s="47"/>
      <c r="X5" s="48"/>
      <c r="Y5" s="49"/>
      <c r="Z5" s="48"/>
      <c r="AA5" s="75"/>
      <c r="AB5" s="48"/>
      <c r="AC5" s="49"/>
      <c r="AD5" s="48"/>
      <c r="AE5" s="75"/>
      <c r="AF5" s="48"/>
      <c r="AG5" s="49"/>
      <c r="AH5" s="48"/>
      <c r="AI5" s="75"/>
      <c r="AJ5" s="48"/>
      <c r="AK5" s="49"/>
      <c r="AL5" s="48"/>
      <c r="AM5" s="74"/>
      <c r="AN5" s="73"/>
      <c r="AO5" s="72"/>
      <c r="AP5" s="72"/>
      <c r="AQ5" s="85"/>
      <c r="AR5" s="86"/>
      <c r="AS5" s="87"/>
      <c r="AT5" s="87"/>
      <c r="AU5" s="88"/>
    </row>
    <row r="6" spans="1:47" ht="153.75" hidden="1" customHeight="1" x14ac:dyDescent="0.3">
      <c r="A6" s="9">
        <v>1</v>
      </c>
      <c r="B6" s="10" t="s">
        <v>95</v>
      </c>
      <c r="C6" s="10" t="s">
        <v>43</v>
      </c>
      <c r="D6" s="10" t="s">
        <v>85</v>
      </c>
      <c r="E6" s="9">
        <v>70977691</v>
      </c>
      <c r="F6" s="9">
        <v>102438811</v>
      </c>
      <c r="G6" s="9">
        <v>600052451</v>
      </c>
      <c r="H6" s="26" t="s">
        <v>44</v>
      </c>
      <c r="I6" s="10" t="s">
        <v>45</v>
      </c>
      <c r="J6" s="26" t="s">
        <v>46</v>
      </c>
      <c r="K6" s="27">
        <v>6750000</v>
      </c>
      <c r="L6" s="29">
        <f>K6/100*30</f>
        <v>2025000</v>
      </c>
      <c r="M6" s="30">
        <f>K6/100*70</f>
        <v>4725000</v>
      </c>
      <c r="N6" s="28" t="s">
        <v>47</v>
      </c>
      <c r="O6" s="28" t="s">
        <v>48</v>
      </c>
      <c r="P6" s="26">
        <v>1</v>
      </c>
      <c r="Q6" s="10">
        <v>1</v>
      </c>
      <c r="R6" s="26">
        <v>26</v>
      </c>
      <c r="S6" s="10">
        <v>26</v>
      </c>
      <c r="T6" s="26" t="s">
        <v>49</v>
      </c>
      <c r="U6" s="15" t="s">
        <v>27</v>
      </c>
      <c r="V6" s="37"/>
      <c r="W6" s="71">
        <v>45</v>
      </c>
      <c r="X6" s="76"/>
      <c r="Y6" s="51">
        <v>30</v>
      </c>
      <c r="Z6" s="51">
        <f>SUM(W6:Y6)</f>
        <v>75</v>
      </c>
      <c r="AA6" s="83">
        <v>45</v>
      </c>
      <c r="AB6" s="76"/>
      <c r="AC6" s="57">
        <v>30</v>
      </c>
      <c r="AD6" s="52">
        <f t="shared" ref="AD6:AD11" si="0">SUM(AA6:AC6)</f>
        <v>75</v>
      </c>
      <c r="AE6" s="76">
        <v>45</v>
      </c>
      <c r="AF6" s="76"/>
      <c r="AG6" s="57">
        <v>30</v>
      </c>
      <c r="AH6" s="52">
        <f t="shared" ref="AH6:AH11" si="1">SUM(AE6:AG6)</f>
        <v>75</v>
      </c>
      <c r="AI6" s="76">
        <v>45</v>
      </c>
      <c r="AJ6" s="76"/>
      <c r="AK6" s="57">
        <v>30</v>
      </c>
      <c r="AL6" s="52">
        <f t="shared" ref="AL6:AL11" si="2">SUM(AI6:AK6)</f>
        <v>75</v>
      </c>
      <c r="AM6" s="62"/>
      <c r="AN6" s="63"/>
      <c r="AO6" s="64"/>
      <c r="AP6" s="77"/>
      <c r="AQ6" s="42">
        <f t="shared" ref="AQ6:AT11" si="3">W6+AA6+AE6+AI6</f>
        <v>180</v>
      </c>
      <c r="AR6" s="54">
        <f t="shared" si="3"/>
        <v>0</v>
      </c>
      <c r="AS6" s="39">
        <f t="shared" si="3"/>
        <v>120</v>
      </c>
      <c r="AT6" s="39">
        <f t="shared" si="3"/>
        <v>300</v>
      </c>
      <c r="AU6" s="89">
        <v>4</v>
      </c>
    </row>
    <row r="7" spans="1:47" ht="162.75" hidden="1" customHeight="1" x14ac:dyDescent="0.3">
      <c r="A7" s="5">
        <v>2</v>
      </c>
      <c r="B7" s="10" t="s">
        <v>92</v>
      </c>
      <c r="C7" s="10" t="s">
        <v>93</v>
      </c>
      <c r="D7" s="10" t="s">
        <v>94</v>
      </c>
      <c r="E7" s="9">
        <v>71010319</v>
      </c>
      <c r="F7" s="9">
        <v>102286183</v>
      </c>
      <c r="G7" s="9">
        <v>600047831</v>
      </c>
      <c r="H7" s="26" t="s">
        <v>50</v>
      </c>
      <c r="I7" s="10" t="s">
        <v>51</v>
      </c>
      <c r="J7" s="26" t="s">
        <v>52</v>
      </c>
      <c r="K7" s="27">
        <v>61000000</v>
      </c>
      <c r="L7" s="29">
        <f t="shared" ref="L7:L11" si="4">K7/100*30</f>
        <v>18300000</v>
      </c>
      <c r="M7" s="31">
        <f t="shared" ref="M7:M11" si="5">K7/100*70</f>
        <v>42700000</v>
      </c>
      <c r="N7" s="28" t="s">
        <v>53</v>
      </c>
      <c r="O7" s="28" t="s">
        <v>54</v>
      </c>
      <c r="P7" s="26">
        <v>1</v>
      </c>
      <c r="Q7" s="10">
        <v>1</v>
      </c>
      <c r="R7" s="26">
        <v>90</v>
      </c>
      <c r="S7" s="10">
        <v>114</v>
      </c>
      <c r="T7" s="26" t="s">
        <v>55</v>
      </c>
      <c r="U7" s="15"/>
      <c r="V7" s="37" t="s">
        <v>29</v>
      </c>
      <c r="W7" s="78"/>
      <c r="X7" s="56">
        <v>50</v>
      </c>
      <c r="Y7" s="50">
        <v>30</v>
      </c>
      <c r="Z7" s="50">
        <f t="shared" ref="Z7:Z11" si="6">SUM(W7:Y7)</f>
        <v>80</v>
      </c>
      <c r="AA7" s="83"/>
      <c r="AB7" s="56">
        <v>50</v>
      </c>
      <c r="AC7" s="58">
        <v>30</v>
      </c>
      <c r="AD7" s="45">
        <f t="shared" si="0"/>
        <v>80</v>
      </c>
      <c r="AE7" s="56"/>
      <c r="AF7" s="56">
        <v>50</v>
      </c>
      <c r="AG7" s="58">
        <v>30</v>
      </c>
      <c r="AH7" s="45">
        <f t="shared" si="1"/>
        <v>80</v>
      </c>
      <c r="AI7" s="56"/>
      <c r="AJ7" s="56">
        <v>50</v>
      </c>
      <c r="AK7" s="58">
        <v>30</v>
      </c>
      <c r="AL7" s="45">
        <f t="shared" si="2"/>
        <v>80</v>
      </c>
      <c r="AM7" s="65"/>
      <c r="AN7" s="66"/>
      <c r="AO7" s="67"/>
      <c r="AP7" s="79"/>
      <c r="AQ7" s="43">
        <f t="shared" si="3"/>
        <v>0</v>
      </c>
      <c r="AR7" s="41">
        <f t="shared" si="3"/>
        <v>200</v>
      </c>
      <c r="AS7" s="36">
        <f t="shared" si="3"/>
        <v>120</v>
      </c>
      <c r="AT7" s="36">
        <f t="shared" si="3"/>
        <v>320</v>
      </c>
      <c r="AU7" s="90">
        <v>3</v>
      </c>
    </row>
    <row r="8" spans="1:47" ht="69" hidden="1" customHeight="1" x14ac:dyDescent="0.3">
      <c r="A8" s="5">
        <v>3</v>
      </c>
      <c r="B8" s="10" t="s">
        <v>56</v>
      </c>
      <c r="C8" s="10" t="s">
        <v>57</v>
      </c>
      <c r="D8" s="10" t="s">
        <v>90</v>
      </c>
      <c r="E8" s="9">
        <v>70879176</v>
      </c>
      <c r="F8" s="9">
        <v>600041999</v>
      </c>
      <c r="G8" s="9">
        <v>600041999</v>
      </c>
      <c r="H8" s="4" t="s">
        <v>58</v>
      </c>
      <c r="I8" s="10" t="s">
        <v>62</v>
      </c>
      <c r="J8" s="26" t="s">
        <v>59</v>
      </c>
      <c r="K8" s="27">
        <v>5250000</v>
      </c>
      <c r="L8" s="29">
        <f t="shared" si="4"/>
        <v>1575000</v>
      </c>
      <c r="M8" s="31">
        <f t="shared" si="5"/>
        <v>3675000</v>
      </c>
      <c r="N8" s="28" t="s">
        <v>60</v>
      </c>
      <c r="O8" s="28" t="s">
        <v>61</v>
      </c>
      <c r="P8" s="26">
        <v>1</v>
      </c>
      <c r="Q8" s="10">
        <v>1</v>
      </c>
      <c r="R8" s="26">
        <v>25</v>
      </c>
      <c r="S8" s="10">
        <v>25</v>
      </c>
      <c r="T8" s="26" t="s">
        <v>91</v>
      </c>
      <c r="U8" s="15"/>
      <c r="V8" s="37" t="s">
        <v>25</v>
      </c>
      <c r="W8" s="78"/>
      <c r="X8" s="56">
        <v>5</v>
      </c>
      <c r="Y8" s="50">
        <v>30</v>
      </c>
      <c r="Z8" s="50">
        <f t="shared" si="6"/>
        <v>35</v>
      </c>
      <c r="AA8" s="83"/>
      <c r="AB8" s="56">
        <v>5</v>
      </c>
      <c r="AC8" s="58">
        <v>30</v>
      </c>
      <c r="AD8" s="45">
        <f t="shared" si="0"/>
        <v>35</v>
      </c>
      <c r="AE8" s="56"/>
      <c r="AF8" s="56">
        <v>5</v>
      </c>
      <c r="AG8" s="58">
        <v>30</v>
      </c>
      <c r="AH8" s="45">
        <f t="shared" si="1"/>
        <v>35</v>
      </c>
      <c r="AI8" s="56"/>
      <c r="AJ8" s="56">
        <v>5</v>
      </c>
      <c r="AK8" s="58">
        <v>30</v>
      </c>
      <c r="AL8" s="45">
        <f t="shared" si="2"/>
        <v>35</v>
      </c>
      <c r="AM8" s="65"/>
      <c r="AN8" s="66"/>
      <c r="AO8" s="67"/>
      <c r="AP8" s="79"/>
      <c r="AQ8" s="43">
        <f t="shared" si="3"/>
        <v>0</v>
      </c>
      <c r="AR8" s="41">
        <f t="shared" si="3"/>
        <v>20</v>
      </c>
      <c r="AS8" s="36">
        <f t="shared" si="3"/>
        <v>120</v>
      </c>
      <c r="AT8" s="36">
        <f t="shared" si="3"/>
        <v>140</v>
      </c>
      <c r="AU8" s="90">
        <v>6</v>
      </c>
    </row>
    <row r="9" spans="1:47" ht="150" customHeight="1" x14ac:dyDescent="0.3">
      <c r="A9" s="5">
        <v>1</v>
      </c>
      <c r="B9" s="10" t="s">
        <v>70</v>
      </c>
      <c r="C9" s="10" t="s">
        <v>70</v>
      </c>
      <c r="D9" s="10" t="s">
        <v>71</v>
      </c>
      <c r="E9" s="9">
        <v>507601</v>
      </c>
      <c r="F9" s="9">
        <v>102638519</v>
      </c>
      <c r="G9" s="9">
        <v>600021661</v>
      </c>
      <c r="H9" s="92" t="s">
        <v>72</v>
      </c>
      <c r="I9" s="10" t="s">
        <v>73</v>
      </c>
      <c r="J9" s="26" t="s">
        <v>74</v>
      </c>
      <c r="K9" s="11">
        <v>35520000</v>
      </c>
      <c r="L9" s="29">
        <f>K9/100*30</f>
        <v>10656000</v>
      </c>
      <c r="M9" s="31">
        <f>K9/100*70</f>
        <v>24864000</v>
      </c>
      <c r="N9" s="28" t="s">
        <v>75</v>
      </c>
      <c r="O9" s="28" t="s">
        <v>76</v>
      </c>
      <c r="P9" s="26">
        <v>1</v>
      </c>
      <c r="Q9" s="10">
        <v>1</v>
      </c>
      <c r="R9" s="26">
        <v>278</v>
      </c>
      <c r="S9" s="10">
        <v>278</v>
      </c>
      <c r="T9" s="26" t="s">
        <v>77</v>
      </c>
      <c r="U9" s="15"/>
      <c r="V9" s="37" t="s">
        <v>30</v>
      </c>
      <c r="W9" s="78"/>
      <c r="X9" s="56">
        <v>60</v>
      </c>
      <c r="Y9" s="50">
        <v>30</v>
      </c>
      <c r="Z9" s="50">
        <f>SUM(W9:Y9)</f>
        <v>90</v>
      </c>
      <c r="AA9" s="83"/>
      <c r="AB9" s="56">
        <v>60</v>
      </c>
      <c r="AC9" s="58">
        <v>30</v>
      </c>
      <c r="AD9" s="45">
        <f>SUM(AA9:AC9)</f>
        <v>90</v>
      </c>
      <c r="AE9" s="56"/>
      <c r="AF9" s="56">
        <v>60</v>
      </c>
      <c r="AG9" s="58">
        <v>30</v>
      </c>
      <c r="AH9" s="45">
        <f>SUM(AE9:AG9)</f>
        <v>90</v>
      </c>
      <c r="AI9" s="56"/>
      <c r="AJ9" s="56">
        <v>60</v>
      </c>
      <c r="AK9" s="58">
        <v>30</v>
      </c>
      <c r="AL9" s="45">
        <f>SUM(AI9:AK9)</f>
        <v>90</v>
      </c>
      <c r="AM9" s="65"/>
      <c r="AN9" s="66"/>
      <c r="AO9" s="67"/>
      <c r="AP9" s="79"/>
      <c r="AQ9" s="43">
        <f>W9+AA9+AE9+AI9</f>
        <v>0</v>
      </c>
      <c r="AR9" s="41">
        <f>X9+AB9+AF9+AJ9</f>
        <v>240</v>
      </c>
      <c r="AS9" s="36">
        <f>Y9+AC9+AG9+AK9</f>
        <v>120</v>
      </c>
      <c r="AT9" s="36">
        <f>Z9+AD9+AH9+AL9</f>
        <v>360</v>
      </c>
      <c r="AU9" s="90">
        <v>1</v>
      </c>
    </row>
    <row r="10" spans="1:47" ht="234" customHeight="1" x14ac:dyDescent="0.3">
      <c r="A10" s="5">
        <v>2</v>
      </c>
      <c r="B10" s="10" t="s">
        <v>63</v>
      </c>
      <c r="C10" s="10" t="s">
        <v>63</v>
      </c>
      <c r="D10" s="10" t="s">
        <v>71</v>
      </c>
      <c r="E10" s="9">
        <v>70841446</v>
      </c>
      <c r="F10" s="9">
        <v>2050943</v>
      </c>
      <c r="G10" s="9">
        <v>600021491</v>
      </c>
      <c r="H10" s="92" t="s">
        <v>64</v>
      </c>
      <c r="I10" s="10" t="s">
        <v>65</v>
      </c>
      <c r="J10" s="26" t="s">
        <v>66</v>
      </c>
      <c r="K10" s="11">
        <v>120240120</v>
      </c>
      <c r="L10" s="29">
        <f>K10-M10</f>
        <v>38143115</v>
      </c>
      <c r="M10" s="31">
        <v>82097005</v>
      </c>
      <c r="N10" s="28" t="s">
        <v>68</v>
      </c>
      <c r="O10" s="28" t="s">
        <v>69</v>
      </c>
      <c r="P10" s="26">
        <v>1</v>
      </c>
      <c r="Q10" s="10">
        <v>1</v>
      </c>
      <c r="R10" s="26">
        <v>219</v>
      </c>
      <c r="S10" s="10">
        <v>219</v>
      </c>
      <c r="T10" s="26" t="s">
        <v>67</v>
      </c>
      <c r="U10" s="15"/>
      <c r="V10" s="37" t="s">
        <v>30</v>
      </c>
      <c r="W10" s="78"/>
      <c r="X10" s="56">
        <v>60</v>
      </c>
      <c r="Y10" s="50">
        <v>30</v>
      </c>
      <c r="Z10" s="50">
        <f t="shared" si="6"/>
        <v>90</v>
      </c>
      <c r="AA10" s="83"/>
      <c r="AB10" s="56">
        <v>60</v>
      </c>
      <c r="AC10" s="58">
        <v>30</v>
      </c>
      <c r="AD10" s="45">
        <f t="shared" si="0"/>
        <v>90</v>
      </c>
      <c r="AE10" s="56"/>
      <c r="AF10" s="56">
        <v>60</v>
      </c>
      <c r="AG10" s="58">
        <v>30</v>
      </c>
      <c r="AH10" s="45">
        <f t="shared" si="1"/>
        <v>90</v>
      </c>
      <c r="AI10" s="56"/>
      <c r="AJ10" s="56">
        <v>60</v>
      </c>
      <c r="AK10" s="58">
        <v>30</v>
      </c>
      <c r="AL10" s="45">
        <f t="shared" si="2"/>
        <v>90</v>
      </c>
      <c r="AM10" s="65"/>
      <c r="AN10" s="66"/>
      <c r="AO10" s="67"/>
      <c r="AP10" s="79"/>
      <c r="AQ10" s="43">
        <f t="shared" si="3"/>
        <v>0</v>
      </c>
      <c r="AR10" s="41">
        <f t="shared" si="3"/>
        <v>240</v>
      </c>
      <c r="AS10" s="36">
        <f t="shared" si="3"/>
        <v>120</v>
      </c>
      <c r="AT10" s="36">
        <f t="shared" si="3"/>
        <v>360</v>
      </c>
      <c r="AU10" s="90">
        <v>1</v>
      </c>
    </row>
    <row r="11" spans="1:47" ht="77.25" hidden="1" customHeight="1" thickBot="1" x14ac:dyDescent="0.35">
      <c r="A11" s="5">
        <v>6</v>
      </c>
      <c r="B11" s="10" t="s">
        <v>86</v>
      </c>
      <c r="C11" s="10" t="s">
        <v>87</v>
      </c>
      <c r="D11" s="10" t="s">
        <v>88</v>
      </c>
      <c r="E11" s="9">
        <v>70836311</v>
      </c>
      <c r="F11" s="33">
        <v>2814668</v>
      </c>
      <c r="G11" s="9">
        <v>600032507</v>
      </c>
      <c r="H11" s="26" t="s">
        <v>89</v>
      </c>
      <c r="I11" s="10" t="s">
        <v>78</v>
      </c>
      <c r="J11" s="26" t="s">
        <v>79</v>
      </c>
      <c r="K11" s="11">
        <v>52925985</v>
      </c>
      <c r="L11" s="29">
        <f t="shared" si="4"/>
        <v>15877795.5</v>
      </c>
      <c r="M11" s="31">
        <f t="shared" si="5"/>
        <v>37048189.5</v>
      </c>
      <c r="N11" s="28" t="s">
        <v>80</v>
      </c>
      <c r="O11" s="28" t="s">
        <v>81</v>
      </c>
      <c r="P11" s="26">
        <v>1</v>
      </c>
      <c r="Q11" s="10">
        <v>1</v>
      </c>
      <c r="R11" s="26" t="s">
        <v>82</v>
      </c>
      <c r="S11" s="32" t="s">
        <v>83</v>
      </c>
      <c r="T11" s="26" t="s">
        <v>84</v>
      </c>
      <c r="U11" s="15"/>
      <c r="V11" s="37" t="s">
        <v>28</v>
      </c>
      <c r="W11" s="80"/>
      <c r="X11" s="81">
        <v>30</v>
      </c>
      <c r="Y11" s="53">
        <v>30</v>
      </c>
      <c r="Z11" s="46">
        <f t="shared" si="6"/>
        <v>60</v>
      </c>
      <c r="AA11" s="84"/>
      <c r="AB11" s="81">
        <v>30</v>
      </c>
      <c r="AC11" s="59">
        <v>30</v>
      </c>
      <c r="AD11" s="46">
        <f t="shared" si="0"/>
        <v>60</v>
      </c>
      <c r="AE11" s="81"/>
      <c r="AF11" s="81">
        <v>30</v>
      </c>
      <c r="AG11" s="59">
        <v>30</v>
      </c>
      <c r="AH11" s="46">
        <f t="shared" si="1"/>
        <v>60</v>
      </c>
      <c r="AI11" s="81"/>
      <c r="AJ11" s="81">
        <v>30</v>
      </c>
      <c r="AK11" s="59">
        <v>30</v>
      </c>
      <c r="AL11" s="46">
        <f t="shared" si="2"/>
        <v>60</v>
      </c>
      <c r="AM11" s="68"/>
      <c r="AN11" s="69"/>
      <c r="AO11" s="70"/>
      <c r="AP11" s="82"/>
      <c r="AQ11" s="44">
        <f t="shared" si="3"/>
        <v>0</v>
      </c>
      <c r="AR11" s="55">
        <f t="shared" si="3"/>
        <v>120</v>
      </c>
      <c r="AS11" s="40">
        <f t="shared" si="3"/>
        <v>120</v>
      </c>
      <c r="AT11" s="40">
        <f t="shared" si="3"/>
        <v>240</v>
      </c>
      <c r="AU11" s="91">
        <v>5</v>
      </c>
    </row>
    <row r="13" spans="1:47" ht="25.8" x14ac:dyDescent="0.3">
      <c r="A13" s="107" t="s">
        <v>0</v>
      </c>
      <c r="B13" s="107"/>
      <c r="K13" s="7"/>
      <c r="L13" s="7"/>
      <c r="M13" s="8">
        <f>M10+M9</f>
        <v>106961005</v>
      </c>
    </row>
  </sheetData>
  <sheetProtection selectLockedCells="1" selectUnlockedCells="1"/>
  <mergeCells count="54">
    <mergeCell ref="AQ2:AU2"/>
    <mergeCell ref="AU3:AU4"/>
    <mergeCell ref="AQ3:AR3"/>
    <mergeCell ref="AS3:AS4"/>
    <mergeCell ref="AT3:AT4"/>
    <mergeCell ref="AM2:AP2"/>
    <mergeCell ref="AM3:AN3"/>
    <mergeCell ref="AO3:AO4"/>
    <mergeCell ref="AP3:AP4"/>
    <mergeCell ref="AI2:AL2"/>
    <mergeCell ref="AI3:AJ3"/>
    <mergeCell ref="AK3:AK4"/>
    <mergeCell ref="AL3:AL4"/>
    <mergeCell ref="A1:Z1"/>
    <mergeCell ref="P2:S2"/>
    <mergeCell ref="T3:T4"/>
    <mergeCell ref="T2:V2"/>
    <mergeCell ref="C3:C4"/>
    <mergeCell ref="D3:D4"/>
    <mergeCell ref="E3:E4"/>
    <mergeCell ref="F3:F4"/>
    <mergeCell ref="K3:K4"/>
    <mergeCell ref="M3:M4"/>
    <mergeCell ref="N3:N4"/>
    <mergeCell ref="O3:O4"/>
    <mergeCell ref="N2:O2"/>
    <mergeCell ref="Q3:Q4"/>
    <mergeCell ref="R3:R4"/>
    <mergeCell ref="L3:L4"/>
    <mergeCell ref="A13:B13"/>
    <mergeCell ref="AE2:AH2"/>
    <mergeCell ref="AE3:AF3"/>
    <mergeCell ref="AG3:AG4"/>
    <mergeCell ref="AH3:AH4"/>
    <mergeCell ref="V3:V4"/>
    <mergeCell ref="P3:P4"/>
    <mergeCell ref="A2:A4"/>
    <mergeCell ref="B2:B4"/>
    <mergeCell ref="C2:G2"/>
    <mergeCell ref="H2:H4"/>
    <mergeCell ref="I2:I4"/>
    <mergeCell ref="S3:S4"/>
    <mergeCell ref="G3:G4"/>
    <mergeCell ref="J2:J4"/>
    <mergeCell ref="K2:M2"/>
    <mergeCell ref="AA2:AD2"/>
    <mergeCell ref="AA3:AB3"/>
    <mergeCell ref="AC3:AC4"/>
    <mergeCell ref="AD3:AD4"/>
    <mergeCell ref="U3:U4"/>
    <mergeCell ref="W2:Z2"/>
    <mergeCell ref="Z3:Z4"/>
    <mergeCell ref="W3:X3"/>
    <mergeCell ref="Y3:Y4"/>
  </mergeCells>
  <pageMargins left="3.937007874015748E-2" right="3.937007874015748E-2" top="0.15748031496062992" bottom="0.15748031496062992" header="0.11811023622047245" footer="0.11811023622047245"/>
  <pageSetup paperSize="8" scale="57"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3AC86AA-992E-4E4B-9B4F-68C3FFAF26A5}">
          <x14:formula1>
            <xm:f>nemazat!$C$3:$C$5</xm:f>
          </x14:formula1>
          <xm:sqref>U11 U6:U10</xm:sqref>
        </x14:dataValidation>
        <x14:dataValidation type="list" allowBlank="1" showInputMessage="1" showErrorMessage="1" xr:uid="{04039643-FE69-408C-96F1-6821DA7A4F58}">
          <x14:formula1>
            <xm:f>nemazat!$C$9:$C$12</xm:f>
          </x14:formula1>
          <xm:sqref>V11 V6:V10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7A99-C690-4287-B425-D7557DC48C28}">
  <sheetPr>
    <tabColor rgb="FFFFFF00"/>
  </sheetPr>
  <dimension ref="C3:E19"/>
  <sheetViews>
    <sheetView workbookViewId="0">
      <selection activeCell="C17" sqref="C17:C19"/>
    </sheetView>
  </sheetViews>
  <sheetFormatPr defaultRowHeight="14.4" x14ac:dyDescent="0.3"/>
  <cols>
    <col min="3" max="3" width="49.6640625" customWidth="1"/>
  </cols>
  <sheetData>
    <row r="3" spans="3:5" x14ac:dyDescent="0.3">
      <c r="C3" t="s">
        <v>25</v>
      </c>
      <c r="D3">
        <v>30</v>
      </c>
      <c r="E3">
        <v>5</v>
      </c>
    </row>
    <row r="4" spans="3:5" x14ac:dyDescent="0.3">
      <c r="C4" t="s">
        <v>26</v>
      </c>
      <c r="D4">
        <v>30</v>
      </c>
      <c r="E4">
        <v>15</v>
      </c>
    </row>
    <row r="5" spans="3:5" x14ac:dyDescent="0.3">
      <c r="C5" t="s">
        <v>27</v>
      </c>
      <c r="D5">
        <v>30</v>
      </c>
      <c r="E5">
        <v>15</v>
      </c>
    </row>
    <row r="9" spans="3:5" x14ac:dyDescent="0.3">
      <c r="C9" t="s">
        <v>25</v>
      </c>
      <c r="E9">
        <v>5</v>
      </c>
    </row>
    <row r="10" spans="3:5" x14ac:dyDescent="0.3">
      <c r="C10" t="s">
        <v>28</v>
      </c>
      <c r="E10">
        <v>30</v>
      </c>
    </row>
    <row r="11" spans="3:5" x14ac:dyDescent="0.3">
      <c r="C11" t="s">
        <v>29</v>
      </c>
      <c r="E11">
        <v>50</v>
      </c>
    </row>
    <row r="12" spans="3:5" x14ac:dyDescent="0.3">
      <c r="C12" t="s">
        <v>30</v>
      </c>
      <c r="E12">
        <v>60</v>
      </c>
    </row>
    <row r="16" spans="3:5" x14ac:dyDescent="0.3">
      <c r="C16" t="s">
        <v>37</v>
      </c>
    </row>
    <row r="17" spans="3:5" x14ac:dyDescent="0.3">
      <c r="C17" s="16" t="s">
        <v>39</v>
      </c>
      <c r="E17">
        <v>30</v>
      </c>
    </row>
    <row r="18" spans="3:5" x14ac:dyDescent="0.3">
      <c r="C18" s="17" t="s">
        <v>40</v>
      </c>
      <c r="E18">
        <v>15</v>
      </c>
    </row>
    <row r="19" spans="3:5" x14ac:dyDescent="0.3">
      <c r="C19" s="17" t="s">
        <v>38</v>
      </c>
      <c r="E19">
        <v>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2_Speciální školství</vt:lpstr>
      <vt:lpstr>nemazat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anonym</dc:creator>
  <cp:lastModifiedBy>Mácová Michala</cp:lastModifiedBy>
  <cp:lastPrinted>2024-02-28T20:25:18Z</cp:lastPrinted>
  <dcterms:created xsi:type="dcterms:W3CDTF">2021-03-11T21:54:03Z</dcterms:created>
  <dcterms:modified xsi:type="dcterms:W3CDTF">2024-02-28T20:25:39Z</dcterms:modified>
</cp:coreProperties>
</file>