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OSKS\MAP IV\Strategické plánování\Strategická část\Finální\Územní dimenze\"/>
    </mc:Choice>
  </mc:AlternateContent>
  <xr:revisionPtr revIDLastSave="0" documentId="13_ncr:1_{AB6AF5BD-0033-454A-BBE1-E7F141D73E6D}" xr6:coauthVersionLast="47" xr6:coauthVersionMax="47" xr10:uidLastSave="{00000000-0000-0000-0000-000000000000}"/>
  <bookViews>
    <workbookView xWindow="-120" yWindow="-120" windowWidth="20730" windowHeight="11040" tabRatio="710" activeTab="1" xr2:uid="{00000000-000D-0000-FFFF-FFFF00000000}"/>
  </bookViews>
  <sheets>
    <sheet name="MŠ" sheetId="1" r:id="rId1"/>
    <sheet name="ZŠ" sheetId="2" r:id="rId2"/>
    <sheet name="Zájmové a neformální" sheetId="3" r:id="rId3"/>
  </sheets>
  <definedNames>
    <definedName name="_xlnm._FilterDatabase" localSheetId="0" hidden="1">MŠ!$A$3:$S$93</definedName>
    <definedName name="_xlnm._FilterDatabase" localSheetId="2" hidden="1">'Zájmové a neformální'!$A$4:$T$22</definedName>
    <definedName name="_xlnm._FilterDatabase" localSheetId="1" hidden="1">ZŠ!$A$4:$Z$162</definedName>
    <definedName name="_xlnm.Print_Titles" localSheetId="0">MŠ!$2:$3</definedName>
    <definedName name="_xlnm.Print_Titles" localSheetId="2">'Zájmové a neformální'!$2:$4</definedName>
    <definedName name="_xlnm.Print_Titles" localSheetId="1">ZŠ!$2:$4</definedName>
    <definedName name="_xlnm.Print_Area" localSheetId="0">MŠ!$A$1:$S$100</definedName>
    <definedName name="_xlnm.Print_Area" localSheetId="2">'Zájmové a neformální'!$A$1:$T$31</definedName>
    <definedName name="_xlnm.Print_Area" localSheetId="1">ZŠ!$A$1:$Z$181</definedName>
    <definedName name="Z_5378AB39_19A7_4E06_8107_F7F2A19A5912_.wvu.Cols" localSheetId="2" hidden="1">'Zájmové a neformální'!$A:$A</definedName>
    <definedName name="Z_5378AB39_19A7_4E06_8107_F7F2A19A5912_.wvu.FilterData" localSheetId="0" hidden="1">MŠ!$A$3:$S$74</definedName>
    <definedName name="Z_5378AB39_19A7_4E06_8107_F7F2A19A5912_.wvu.FilterData" localSheetId="2" hidden="1">'Zájmové a neformální'!$A$4:$T$15</definedName>
    <definedName name="Z_5378AB39_19A7_4E06_8107_F7F2A19A5912_.wvu.FilterData" localSheetId="1" hidden="1">ZŠ!$A$4:$Z$132</definedName>
    <definedName name="Z_5378AB39_19A7_4E06_8107_F7F2A19A5912_.wvu.PrintArea" localSheetId="0" hidden="1">MŠ!$A$1:$S$99</definedName>
    <definedName name="Z_5378AB39_19A7_4E06_8107_F7F2A19A5912_.wvu.PrintArea" localSheetId="2" hidden="1">'Zájmové a neformální'!$A$1:$T$31</definedName>
    <definedName name="Z_5378AB39_19A7_4E06_8107_F7F2A19A5912_.wvu.PrintArea" localSheetId="1" hidden="1">ZŠ!$A$1:$Z$181</definedName>
    <definedName name="Z_5378AB39_19A7_4E06_8107_F7F2A19A5912_.wvu.PrintTitles" localSheetId="0" hidden="1">MŠ!$2:$3</definedName>
    <definedName name="Z_5378AB39_19A7_4E06_8107_F7F2A19A5912_.wvu.PrintTitles" localSheetId="1" hidden="1">ZŠ!$2:$4</definedName>
    <definedName name="Z_6007EB77_D5AE_412E_9DCE_657D58B5C69F_.wvu.Cols" localSheetId="2" hidden="1">'Zájmové a neformální'!$A:$A</definedName>
    <definedName name="Z_6007EB77_D5AE_412E_9DCE_657D58B5C69F_.wvu.FilterData" localSheetId="0" hidden="1">MŠ!$A$3:$S$74</definedName>
    <definedName name="Z_6007EB77_D5AE_412E_9DCE_657D58B5C69F_.wvu.FilterData" localSheetId="2" hidden="1">'Zájmové a neformální'!$A$4:$T$15</definedName>
    <definedName name="Z_6007EB77_D5AE_412E_9DCE_657D58B5C69F_.wvu.FilterData" localSheetId="1" hidden="1">ZŠ!$A$4:$Z$132</definedName>
    <definedName name="Z_6007EB77_D5AE_412E_9DCE_657D58B5C69F_.wvu.PrintArea" localSheetId="0" hidden="1">MŠ!$A$1:$S$100</definedName>
    <definedName name="Z_6007EB77_D5AE_412E_9DCE_657D58B5C69F_.wvu.PrintArea" localSheetId="2" hidden="1">'Zájmové a neformální'!$A$1:$T$31</definedName>
    <definedName name="Z_6007EB77_D5AE_412E_9DCE_657D58B5C69F_.wvu.PrintArea" localSheetId="1" hidden="1">ZŠ!$A$1:$Z$182</definedName>
    <definedName name="Z_6007EB77_D5AE_412E_9DCE_657D58B5C69F_.wvu.PrintTitles" localSheetId="0" hidden="1">MŠ!$2:$3</definedName>
    <definedName name="Z_6007EB77_D5AE_412E_9DCE_657D58B5C69F_.wvu.PrintTitles" localSheetId="2" hidden="1">'Zájmové a neformální'!$2:$4</definedName>
    <definedName name="Z_6007EB77_D5AE_412E_9DCE_657D58B5C69F_.wvu.PrintTitles" localSheetId="1" hidden="1">ZŠ!$2:$4</definedName>
    <definedName name="Z_694D007C_CB4B_440A_BBD6_B0E822059AEA_.wvu.Cols" localSheetId="2" hidden="1">'Zájmové a neformální'!$A:$A</definedName>
    <definedName name="Z_694D007C_CB4B_440A_BBD6_B0E822059AEA_.wvu.FilterData" localSheetId="0" hidden="1">MŠ!$A$3:$S$74</definedName>
    <definedName name="Z_694D007C_CB4B_440A_BBD6_B0E822059AEA_.wvu.FilterData" localSheetId="2" hidden="1">'Zájmové a neformální'!$A$4:$T$15</definedName>
    <definedName name="Z_694D007C_CB4B_440A_BBD6_B0E822059AEA_.wvu.FilterData" localSheetId="1" hidden="1">ZŠ!$A$4:$Z$132</definedName>
    <definedName name="Z_694D007C_CB4B_440A_BBD6_B0E822059AEA_.wvu.PrintArea" localSheetId="0" hidden="1">MŠ!$A$1:$S$99</definedName>
    <definedName name="Z_694D007C_CB4B_440A_BBD6_B0E822059AEA_.wvu.PrintArea" localSheetId="2" hidden="1">'Zájmové a neformální'!$A$1:$T$31</definedName>
    <definedName name="Z_694D007C_CB4B_440A_BBD6_B0E822059AEA_.wvu.PrintArea" localSheetId="1" hidden="1">ZŠ!$A$1:$Z$181</definedName>
    <definedName name="Z_694D007C_CB4B_440A_BBD6_B0E822059AEA_.wvu.PrintTitles" localSheetId="0" hidden="1">MŠ!$2:$3</definedName>
    <definedName name="Z_694D007C_CB4B_440A_BBD6_B0E822059AEA_.wvu.PrintTitles" localSheetId="1" hidden="1">ZŠ!$2:$4</definedName>
  </definedNames>
  <calcPr calcId="191029" refMode="R1C1"/>
  <customWorkbookViews>
    <customWorkbookView name="Vařáková Kateřina – osobní zobrazení" guid="{6007EB77-D5AE-412E-9DCE-657D58B5C69F}" mergeInterval="0" personalView="1" maximized="1" xWindow="-9" yWindow="-9" windowWidth="1938" windowHeight="1038" tabRatio="710" activeSheetId="1"/>
    <customWorkbookView name="Luňáková Petra – osobní zobrazení" guid="{5378AB39-19A7-4E06-8107-F7F2A19A5912}" mergeInterval="0" personalView="1" maximized="1" xWindow="-8" yWindow="-8" windowWidth="1382" windowHeight="744" tabRatio="710" activeSheetId="3"/>
    <customWorkbookView name="Monika Orlíčková – osobní zobrazení" guid="{694D007C-CB4B-440A-BBD6-B0E822059AEA}" mergeInterval="0" personalView="1" maximized="1" xWindow="-8" yWindow="-8" windowWidth="1296" windowHeight="1000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0" i="2" l="1"/>
  <c r="M159" i="2"/>
  <c r="M154" i="2" l="1"/>
  <c r="M152" i="2"/>
  <c r="M81" i="1" l="1"/>
  <c r="L8" i="3" l="1"/>
  <c r="M32" i="2" l="1"/>
  <c r="M31" i="2"/>
  <c r="M30" i="2"/>
  <c r="M71" i="2" l="1"/>
  <c r="S39" i="2"/>
  <c r="M78" i="1"/>
  <c r="L16" i="3"/>
  <c r="M23" i="2"/>
  <c r="M13" i="1"/>
  <c r="M16" i="1"/>
  <c r="M77" i="1"/>
  <c r="M76" i="1"/>
  <c r="M75" i="1" l="1"/>
  <c r="M145" i="2"/>
  <c r="M45" i="2" l="1"/>
  <c r="M42" i="2"/>
  <c r="M69" i="1"/>
  <c r="M22" i="1"/>
  <c r="M68" i="1"/>
  <c r="M70" i="1"/>
  <c r="M71" i="1"/>
  <c r="M72" i="1"/>
  <c r="M73" i="1"/>
  <c r="M74" i="1"/>
  <c r="M116" i="2"/>
  <c r="M112" i="2"/>
  <c r="M99" i="2"/>
  <c r="M97" i="2"/>
  <c r="M96" i="2"/>
  <c r="M95" i="2"/>
  <c r="M32" i="1"/>
  <c r="L9" i="3"/>
  <c r="M47" i="1"/>
  <c r="M24" i="2"/>
  <c r="M22" i="2"/>
  <c r="L7" i="3"/>
  <c r="M26" i="1"/>
  <c r="M27" i="1"/>
  <c r="M25" i="1"/>
  <c r="M55" i="2"/>
  <c r="M91" i="2"/>
  <c r="M66" i="1"/>
  <c r="M23" i="1"/>
  <c r="M21" i="1" l="1"/>
  <c r="M102" i="2"/>
  <c r="M92" i="2"/>
  <c r="M93" i="2"/>
  <c r="M89" i="2"/>
  <c r="M70" i="2"/>
  <c r="M67" i="2"/>
  <c r="M51" i="2"/>
  <c r="M20" i="1"/>
  <c r="M64" i="1" l="1"/>
  <c r="M52" i="1"/>
  <c r="M48" i="1"/>
  <c r="M46" i="1"/>
  <c r="M44" i="1"/>
  <c r="M43" i="1"/>
  <c r="M42" i="1"/>
  <c r="M41" i="1"/>
  <c r="M40" i="1"/>
  <c r="M39" i="1"/>
  <c r="M38" i="1"/>
  <c r="M37" i="1"/>
  <c r="M36" i="1"/>
  <c r="M9" i="2" l="1"/>
  <c r="M100" i="2"/>
  <c r="M128" i="2"/>
  <c r="M125" i="2"/>
  <c r="M126" i="2"/>
  <c r="M127" i="2"/>
  <c r="M131" i="2"/>
  <c r="M133" i="2"/>
  <c r="M135" i="2"/>
  <c r="M137" i="2"/>
  <c r="M138" i="2"/>
  <c r="M139" i="2"/>
  <c r="M141" i="2"/>
  <c r="M68" i="2" l="1"/>
  <c r="M80" i="2" l="1"/>
  <c r="M87" i="2" l="1"/>
  <c r="M44" i="2" l="1"/>
  <c r="M35" i="1"/>
  <c r="M124" i="2" l="1"/>
  <c r="M123" i="2"/>
  <c r="M122" i="2"/>
  <c r="M121" i="2"/>
  <c r="M120" i="2"/>
  <c r="M119" i="2"/>
  <c r="M118" i="2"/>
  <c r="M117" i="2"/>
  <c r="M109" i="2"/>
  <c r="M107" i="2"/>
  <c r="M86" i="2"/>
  <c r="M85" i="2"/>
  <c r="M82" i="2"/>
  <c r="M78" i="2" l="1"/>
  <c r="M77" i="2"/>
  <c r="M76" i="2"/>
  <c r="M75" i="2"/>
  <c r="M74" i="2"/>
  <c r="M73" i="2"/>
  <c r="M69" i="2"/>
  <c r="M45" i="1" l="1"/>
  <c r="M106" i="2"/>
  <c r="M90" i="2"/>
  <c r="M79" i="2"/>
  <c r="M5" i="1" l="1"/>
  <c r="M6" i="2"/>
  <c r="M67" i="1" l="1"/>
  <c r="M19" i="1" l="1"/>
  <c r="M94" i="2"/>
  <c r="M7" i="1" l="1"/>
  <c r="M8" i="1"/>
  <c r="M9" i="1"/>
  <c r="M10" i="1"/>
  <c r="M11" i="1"/>
  <c r="M12" i="1"/>
  <c r="M14" i="1"/>
  <c r="M15" i="1"/>
  <c r="M17" i="1"/>
  <c r="M18" i="1"/>
  <c r="M24" i="1"/>
  <c r="M28" i="1"/>
  <c r="M29" i="1"/>
  <c r="M30" i="1"/>
  <c r="M31" i="1"/>
  <c r="M33" i="1"/>
  <c r="M34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5" i="1"/>
  <c r="M4" i="1"/>
  <c r="L6" i="3" l="1"/>
  <c r="L10" i="3"/>
  <c r="L11" i="3"/>
  <c r="L12" i="3"/>
  <c r="L13" i="3"/>
  <c r="L14" i="3"/>
  <c r="L15" i="3"/>
  <c r="M103" i="2"/>
  <c r="M35" i="2"/>
  <c r="M36" i="2"/>
  <c r="M43" i="2"/>
  <c r="M46" i="2"/>
  <c r="M47" i="2"/>
  <c r="M48" i="2"/>
  <c r="M49" i="2"/>
  <c r="M50" i="2"/>
  <c r="M52" i="2"/>
  <c r="M53" i="2"/>
  <c r="M54" i="2"/>
  <c r="M56" i="2"/>
  <c r="M57" i="2"/>
  <c r="M58" i="2"/>
  <c r="M59" i="2"/>
  <c r="M60" i="2"/>
  <c r="M61" i="2"/>
  <c r="M62" i="2"/>
  <c r="M63" i="2"/>
  <c r="M64" i="2"/>
  <c r="M65" i="2"/>
  <c r="M66" i="2"/>
  <c r="M72" i="2"/>
  <c r="M81" i="2"/>
  <c r="M83" i="2"/>
  <c r="M84" i="2"/>
  <c r="M88" i="2"/>
  <c r="M98" i="2"/>
  <c r="M101" i="2"/>
  <c r="M104" i="2"/>
  <c r="M105" i="2"/>
  <c r="M108" i="2"/>
  <c r="M110" i="2"/>
  <c r="M111" i="2"/>
  <c r="M113" i="2"/>
  <c r="M114" i="2"/>
  <c r="M115" i="2"/>
  <c r="M129" i="2"/>
  <c r="M130" i="2"/>
  <c r="M132" i="2"/>
  <c r="M134" i="2"/>
  <c r="M136" i="2"/>
  <c r="M140" i="2"/>
  <c r="M142" i="2"/>
  <c r="M143" i="2"/>
  <c r="M5" i="2"/>
  <c r="M7" i="2"/>
  <c r="M8" i="2"/>
  <c r="M10" i="2"/>
  <c r="M11" i="2"/>
  <c r="M12" i="2"/>
  <c r="M13" i="2"/>
  <c r="M14" i="2"/>
  <c r="M15" i="2"/>
  <c r="M16" i="2"/>
  <c r="M17" i="2"/>
  <c r="M18" i="2"/>
  <c r="M19" i="2"/>
  <c r="M20" i="2"/>
  <c r="M21" i="2"/>
  <c r="M25" i="2"/>
  <c r="M26" i="2"/>
  <c r="M27" i="2"/>
  <c r="M28" i="2"/>
  <c r="M29" i="2"/>
  <c r="L5" i="3" l="1"/>
</calcChain>
</file>

<file path=xl/sharedStrings.xml><?xml version="1.0" encoding="utf-8"?>
<sst xmlns="http://schemas.openxmlformats.org/spreadsheetml/2006/main" count="4338" uniqueCount="888">
  <si>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</si>
  <si>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</si>
  <si>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</si>
  <si>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</si>
  <si>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</si>
  <si>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</si>
  <si>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</si>
  <si>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</si>
  <si>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</si>
  <si>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</si>
  <si>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</si>
  <si>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</si>
  <si>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</si>
  <si>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</si>
  <si>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</si>
  <si>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</si>
  <si>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</si>
  <si>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</si>
  <si>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</si>
  <si>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</si>
  <si>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</si>
  <si>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</si>
  <si>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</si>
  <si>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</si>
  <si>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</si>
  <si>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</si>
  <si>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</si>
  <si>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</si>
  <si>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</si>
  <si>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</si>
  <si>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</si>
  <si>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</si>
  <si>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</si>
  <si>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</si>
  <si>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</si>
  <si>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</si>
  <si>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</si>
  <si>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</si>
  <si>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</si>
  <si>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</si>
  <si>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</si>
  <si>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</si>
  <si>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</si>
  <si>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</si>
  <si>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</si>
  <si>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</si>
  <si>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</si>
  <si>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</si>
  <si>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</si>
  <si>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</si>
  <si>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</si>
  <si>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</si>
  <si>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</si>
  <si>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</si>
  <si>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</si>
  <si>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</si>
  <si>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</si>
  <si>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</si>
  <si>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</si>
  <si>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</si>
  <si>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</si>
  <si>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</si>
  <si>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</si>
  <si>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</si>
  <si>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</si>
  <si>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</si>
  <si>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</si>
  <si>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</si>
  <si>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</si>
  <si>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</si>
  <si>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</si>
  <si>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</si>
  <si>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</si>
  <si>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</si>
  <si>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</si>
  <si>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</si>
  <si>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</si>
  <si>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</si>
  <si>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</si>
  <si>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</si>
  <si>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</si>
  <si>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</si>
  <si>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</si>
  <si>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</si>
  <si>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</si>
  <si>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</si>
  <si>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</si>
  <si>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</si>
  <si>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</si>
  <si>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</si>
  <si>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</si>
  <si>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</si>
  <si>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</si>
  <si>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</si>
  <si>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</si>
  <si>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</si>
  <si>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</si>
  <si>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</si>
  <si>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</si>
  <si>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</si>
  <si>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</si>
  <si>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</si>
  <si>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</si>
  <si>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</si>
  <si>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</si>
  <si>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</si>
  <si>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</si>
  <si>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</si>
  <si>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</si>
  <si>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</si>
  <si>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</si>
  <si>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</si>
  <si>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</si>
  <si>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</si>
  <si>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</si>
  <si>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</si>
  <si>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</si>
  <si>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</si>
  <si>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</si>
  <si>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</si>
  <si>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</si>
  <si>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</si>
  <si>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</si>
  <si>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</si>
  <si>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</si>
  <si>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</si>
  <si>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</si>
  <si>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</si>
  <si>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</si>
  <si>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</si>
  <si>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</si>
  <si>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</si>
  <si>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</si>
  <si>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</si>
  <si>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</si>
  <si>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</si>
  <si>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</si>
  <si>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</si>
  <si>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</si>
  <si>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</si>
  <si>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</si>
  <si>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</si>
  <si>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</si>
  <si>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</si>
  <si>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</si>
  <si>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</si>
  <si>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</si>
  <si>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</si>
  <si>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</si>
  <si>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</si>
  <si>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</si>
  <si>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</si>
  <si>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</si>
  <si>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</si>
  <si>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</si>
  <si>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</si>
  <si>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</si>
  <si>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</si>
  <si>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</si>
  <si>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</si>
  <si>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</si>
  <si>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</si>
  <si>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</si>
  <si>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</si>
  <si>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</si>
  <si>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</si>
  <si>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</si>
  <si>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</si>
  <si>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</si>
  <si>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</si>
  <si>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</si>
  <si>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</si>
  <si>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</si>
  <si>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</si>
  <si>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</si>
  <si>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</si>
  <si>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</si>
  <si>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</si>
  <si>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</si>
  <si>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</si>
  <si>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</si>
  <si>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</si>
  <si>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</si>
  <si>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</si>
  <si>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</si>
  <si>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</si>
  <si>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</si>
  <si>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</si>
  <si>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</si>
  <si>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</si>
  <si>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</si>
  <si>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</si>
  <si>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</si>
  <si>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</si>
  <si>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</si>
  <si>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</si>
  <si>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</si>
  <si>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</si>
  <si>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</si>
  <si>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>ZŠ Opatovice n/L., okres Pardubice</t>
  </si>
  <si>
    <t>102842574</t>
  </si>
  <si>
    <t>Přírodní učebna</t>
  </si>
  <si>
    <t>MŠ Opatovice n/L, okres Pardubice</t>
  </si>
  <si>
    <t>107584590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</si>
  <si>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</si>
  <si>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</si>
  <si>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</si>
  <si>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</si>
  <si>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</si>
  <si>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</si>
  <si>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</si>
  <si>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</si>
  <si>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</si>
  <si>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</si>
  <si>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</si>
  <si>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</si>
  <si>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</si>
  <si>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</si>
  <si>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</si>
  <si>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</si>
  <si>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</si>
  <si>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</si>
  <si>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</si>
  <si>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</si>
  <si>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</si>
  <si>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</si>
  <si>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</si>
  <si>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</si>
  <si>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</si>
  <si>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</si>
  <si>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</si>
  <si>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</si>
  <si>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</si>
  <si>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</si>
  <si>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</si>
  <si>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</si>
  <si>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</si>
  <si>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</si>
  <si>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</si>
  <si>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</si>
  <si>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</si>
  <si>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</si>
  <si>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</si>
  <si>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</si>
  <si>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</si>
  <si>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</si>
  <si>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</si>
  <si>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</si>
  <si>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</si>
  <si>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</si>
  <si>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</si>
  <si>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</si>
  <si>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</si>
  <si>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</si>
  <si>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</si>
  <si>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</si>
  <si>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</si>
  <si>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</si>
  <si>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</si>
  <si>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</si>
  <si>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</si>
  <si>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</si>
  <si>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</si>
  <si>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</si>
  <si>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</si>
  <si>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</si>
  <si>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</si>
  <si>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</si>
  <si>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</si>
  <si>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</si>
  <si>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</si>
  <si>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</si>
  <si>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</si>
  <si>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</si>
  <si>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</si>
  <si>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</si>
  <si>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</si>
  <si>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</si>
  <si>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</si>
  <si>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</si>
  <si>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</si>
  <si>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</si>
  <si>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</si>
  <si>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</si>
  <si>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</si>
  <si>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</si>
  <si>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</si>
  <si>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</si>
  <si>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</si>
  <si>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</si>
  <si>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</si>
  <si>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</si>
  <si>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</si>
  <si>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</si>
  <si>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</si>
  <si>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</si>
  <si>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</si>
  <si>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</si>
  <si>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</si>
  <si>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</si>
  <si>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</si>
  <si>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</si>
  <si>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</si>
  <si>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</si>
  <si>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</si>
  <si>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</si>
  <si>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</si>
  <si>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</si>
  <si>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</si>
  <si>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</si>
  <si>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</si>
  <si>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</si>
  <si>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</si>
  <si>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</si>
  <si>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</si>
  <si>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</si>
  <si>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</si>
  <si>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</si>
  <si>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</si>
  <si>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</si>
  <si>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</si>
  <si>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</si>
  <si>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</si>
  <si>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</si>
  <si>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</si>
  <si>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</si>
  <si>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</si>
  <si>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</si>
  <si>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</si>
  <si>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</si>
  <si>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</si>
  <si>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</si>
  <si>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</si>
  <si>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</si>
  <si>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</si>
  <si>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</si>
  <si>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</si>
  <si>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</si>
  <si>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ne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</si>
  <si>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</si>
  <si>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</si>
  <si>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</si>
  <si>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</si>
  <si>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</si>
  <si>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</si>
  <si>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</si>
  <si>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</si>
  <si>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</si>
  <si>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</si>
  <si>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</si>
  <si>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</si>
  <si>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</si>
  <si>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</si>
  <si>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</si>
  <si>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</si>
  <si>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</si>
  <si>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</si>
  <si>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</si>
  <si>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</si>
  <si>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</si>
  <si>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</si>
  <si>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</si>
  <si>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</si>
  <si>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</si>
  <si>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</si>
  <si>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</si>
  <si>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</si>
  <si>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</si>
  <si>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</si>
  <si>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</si>
  <si>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</si>
  <si>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</si>
  <si>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</si>
  <si>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</si>
  <si>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</si>
  <si>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Vybudování multimediálního sálu pro výukové pořady</t>
  </si>
  <si>
    <t>12/2024</t>
  </si>
  <si>
    <t>12/2025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</si>
  <si>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</si>
  <si>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</si>
  <si>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</si>
  <si>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</si>
  <si>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</si>
  <si>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</si>
  <si>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</si>
  <si>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</si>
  <si>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</si>
  <si>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</si>
  <si>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</si>
  <si>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</si>
  <si>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</si>
  <si>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</si>
  <si>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</si>
  <si>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</si>
  <si>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</si>
  <si>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</si>
  <si>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</si>
  <si>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</si>
  <si>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</si>
  <si>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</si>
  <si>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</si>
  <si>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</si>
  <si>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</si>
  <si>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</si>
  <si>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</si>
  <si>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</si>
  <si>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</si>
  <si>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</si>
  <si>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</si>
  <si>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</si>
  <si>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</si>
  <si>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</si>
  <si>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</si>
  <si>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</si>
  <si>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</si>
  <si>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</si>
  <si>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</si>
  <si>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</si>
  <si>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</si>
  <si>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</si>
  <si>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</si>
  <si>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</si>
  <si>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</si>
  <si>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</si>
  <si>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</si>
  <si>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</si>
  <si>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</si>
  <si>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</si>
  <si>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</si>
  <si>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</si>
  <si>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</si>
  <si>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</si>
  <si>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</si>
  <si>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</si>
  <si>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</si>
  <si>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</si>
  <si>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</si>
  <si>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</si>
  <si>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</si>
  <si>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</si>
  <si>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</si>
  <si>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</si>
  <si>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</si>
  <si>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</si>
  <si>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</si>
  <si>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</si>
  <si>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</si>
  <si>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</si>
  <si>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</si>
  <si>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</si>
  <si>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</si>
  <si>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</si>
  <si>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</si>
  <si>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</si>
  <si>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</si>
  <si>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Řemeslná dílna</t>
  </si>
  <si>
    <t>Rekonstrukce prostor a vybudování řemeslné dílny vč. vybavení.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</si>
  <si>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</si>
  <si>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</si>
  <si>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Pořízení vybavení pro výuku přírodvědných oborů</t>
  </si>
  <si>
    <t>Pořízení vybavení pro výuku přírodovědných oborů, zejména přírodopis, fyzika, chemie vč. interaktivní tabule.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</si>
  <si>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</si>
  <si>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</si>
  <si>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</si>
  <si>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</si>
  <si>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</si>
  <si>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</si>
  <si>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</si>
  <si>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</si>
  <si>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</si>
  <si>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</si>
  <si>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</si>
  <si>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</si>
  <si>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</si>
  <si>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</si>
  <si>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</si>
  <si>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</si>
  <si>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</si>
  <si>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</si>
  <si>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</si>
  <si>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</si>
  <si>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</si>
  <si>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</si>
  <si>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</si>
  <si>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</si>
  <si>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</si>
  <si>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</si>
  <si>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</si>
  <si>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</si>
  <si>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</si>
  <si>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</si>
  <si>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</si>
  <si>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</si>
  <si>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</si>
  <si>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</si>
  <si>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</si>
  <si>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</si>
  <si>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</si>
  <si>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</si>
  <si>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</si>
  <si>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</si>
  <si>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</si>
  <si>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</si>
  <si>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</si>
  <si>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</si>
  <si>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</si>
  <si>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</si>
  <si>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</si>
  <si>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</si>
  <si>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</si>
  <si>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</si>
  <si>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</si>
  <si>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</si>
  <si>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</si>
  <si>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</si>
  <si>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</si>
  <si>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</si>
  <si>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</si>
  <si>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</si>
  <si>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</si>
  <si>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</si>
  <si>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</si>
  <si>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</si>
  <si>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</si>
  <si>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</si>
  <si>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</si>
  <si>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</si>
  <si>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</si>
  <si>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</si>
  <si>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</si>
  <si>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</si>
  <si>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</si>
  <si>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</si>
  <si>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</si>
  <si>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</si>
  <si>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</si>
  <si>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</si>
  <si>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Nástavba stávající budovy za účelem vybudování  multifunkční učebny pro sportovní a kulturní aktivity dětí.</t>
  </si>
  <si>
    <t>Rekonstrukce a stavební úpravy stávajících výdejních protor - kuchyňky, včetně vybudování potravinového výtahu, včetně nového vybavení kuchyněk.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</si>
  <si>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</si>
  <si>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</si>
  <si>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</si>
  <si>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</si>
  <si>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</si>
  <si>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</si>
  <si>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</si>
  <si>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</si>
  <si>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</si>
  <si>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</si>
  <si>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</si>
  <si>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</si>
  <si>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</si>
  <si>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</si>
  <si>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</si>
  <si>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</si>
  <si>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</si>
  <si>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</si>
  <si>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</si>
  <si>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</si>
  <si>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</si>
  <si>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</si>
  <si>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</si>
  <si>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</si>
  <si>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</si>
  <si>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</si>
  <si>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</si>
  <si>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</si>
  <si>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01/2023</t>
  </si>
  <si>
    <t>*</t>
  </si>
  <si>
    <t>* obec nereagovala na aktualizaci SR</t>
  </si>
  <si>
    <t>ZŠ a MŠ Staré Ždánice, okres Pardubice</t>
  </si>
  <si>
    <t>Obnova dětského hřiště Čepí</t>
  </si>
  <si>
    <t>Nový investiční záměr</t>
  </si>
  <si>
    <t>ropracovaná PD</t>
  </si>
  <si>
    <t>48160610</t>
  </si>
  <si>
    <t xml:space="preserve">Mateřská škola Starý Mateřov, okres Pardubice </t>
  </si>
  <si>
    <t xml:space="preserve">Obec Starý Mateřov </t>
  </si>
  <si>
    <t xml:space="preserve">Navýšení kapacity školy </t>
  </si>
  <si>
    <t xml:space="preserve">Pardubický </t>
  </si>
  <si>
    <t>Starý Máteřov</t>
  </si>
  <si>
    <t>Rozšíření a modernizace IT učebny</t>
  </si>
  <si>
    <t>Rekonstrukce IT učebny, nákup moderního IT vybavení - stolní počítače, interaktivní tabule a zajištění odpovídající konektivity.</t>
  </si>
  <si>
    <t>Právě probíhá fyzická realizace</t>
  </si>
  <si>
    <t>Projekt byl zrealizován</t>
  </si>
  <si>
    <t>Rozdělený jeden záměr na dva záměry</t>
  </si>
  <si>
    <t>Nový povrch atria</t>
  </si>
  <si>
    <t>Nový povrch atria.</t>
  </si>
  <si>
    <t>Jedná se o vybudování nového bezbariérového a bezpečného vchodu do budovy.</t>
  </si>
  <si>
    <t>Obnova dětského hřiště Čepí.</t>
  </si>
  <si>
    <t>Mgr. et Mgr. Michaela Kudynová</t>
  </si>
  <si>
    <t>* organizace nereagovala na aktualizaci</t>
  </si>
  <si>
    <t xml:space="preserve">Poznámka: </t>
  </si>
  <si>
    <t>nebo</t>
  </si>
  <si>
    <t>u těchto položek není zobrazena přeškrtnutá původní verze (nelze přeškrtnout pomlčku a z xka by vznikla hvězdička)</t>
  </si>
  <si>
    <t>Jakákoliv změna investičního záměru</t>
  </si>
  <si>
    <t>Rekonstrukce, modernizace a stavební úpravy včetně nástavby stávajícího zázemí pro učitele MŠ.</t>
  </si>
  <si>
    <t>Nový pavilon mateřské školy - odloučené pracoviště</t>
  </si>
  <si>
    <t>Nová tělocvična ZŠ</t>
  </si>
  <si>
    <t>projekt byl zrealizován z vlastních zdrojů financování</t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</si>
  <si>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</si>
  <si>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z val="10"/>
        <color rgb="FFFF0000"/>
        <rFont val="Calibri"/>
        <family val="2"/>
        <charset val="238"/>
        <scheme val="minor"/>
      </rP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</si>
  <si>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t>Rozšíření a navýšení venkovní hrací plochy, včetně vybavení.</t>
  </si>
  <si>
    <t>05/2026</t>
  </si>
  <si>
    <t>03/2024</t>
  </si>
  <si>
    <t>05/2025</t>
  </si>
  <si>
    <r>
      <rPr>
        <sz val="10"/>
        <color rgb="FFFF0000"/>
        <rFont val="Calibri"/>
        <family val="2"/>
        <charset val="238"/>
        <scheme val="minor"/>
      </rPr>
      <t>hotovo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VZ)</t>
    </r>
  </si>
  <si>
    <t>Vybudování prostor nové MŠ.</t>
  </si>
  <si>
    <t>hotovo</t>
  </si>
  <si>
    <t>Rekonstrukce odborných učeben ZŠ, školní družiny, strešní krytiny, rozvodů a pláště budovy.</t>
  </si>
  <si>
    <t>Položení podlahové krytiny , vybudování nového osvětlení, zásuvek,vypínačů,vymalování učebny. Zakoupení ponků,  zakoupení potřebného náčiní. Výuka bude sloužit k praktickým činnostem v 7. ročníku. Práce s technickými materiály.</t>
  </si>
  <si>
    <t>Rozšíření kapacity kuchyně Základní školy</t>
  </si>
  <si>
    <t>Rozšíření kapacity kuchyně - vyvařovny včetně zázemí - návaznost na rozšíření kapacity jídelny ZŠ.</t>
  </si>
  <si>
    <t>Pořízení vybavení rozšířené školní kuchyně ZŠ.</t>
  </si>
  <si>
    <t>Rozšíření kapacity jídelny ze 75 míst na 150 míst. Tento projekt umožní realizaci projektu "Pavilón C2 - Základní škola.</t>
  </si>
  <si>
    <t>Cílem projektu je rekonstrukce a vybavení kmenových učeben ZŠ Rybitví na 2. stupni školy. Součástí projektu je i vznik dětského klubu.</t>
  </si>
  <si>
    <r>
      <t>Rekonstru</t>
    </r>
    <r>
      <rPr>
        <sz val="10"/>
        <rFont val="Calibri"/>
        <family val="2"/>
        <charset val="238"/>
        <scheme val="minor"/>
      </rPr>
      <t>kce prostor pro odbornou učebnu přírodních věd a polytechniky žáků II. stupn</t>
    </r>
    <r>
      <rPr>
        <sz val="10"/>
        <color theme="1"/>
        <rFont val="Calibri"/>
        <family val="2"/>
        <charset val="238"/>
        <scheme val="minor"/>
      </rPr>
      <t>ě.</t>
    </r>
  </si>
  <si>
    <t xml:space="preserve">Přístavba 4 odborných učeben pro žáky I. stupně. - 2 odborné učebny cizího jazyku, 1 učebna přírodních věd, 1 učebna polytech. Vzdělávání + budování zázemí školního klubu a družin. </t>
  </si>
  <si>
    <t>Notebooky, tablety, které využijeme při výuce všech předmětů.</t>
  </si>
  <si>
    <t>Vybudování další třídy, včetně soc. zázemí, viz. samostatná budova prostoru Obecního úřadu a stávající školky</t>
  </si>
  <si>
    <r>
      <rPr>
        <strike/>
        <sz val="10"/>
        <color rgb="FFFF0000"/>
        <rFont val="Calibri"/>
        <family val="2"/>
        <charset val="238"/>
        <scheme val="minor"/>
      </rPr>
      <t>11/2021</t>
    </r>
    <r>
      <rPr>
        <sz val="10"/>
        <color rgb="FFFF0000"/>
        <rFont val="Calibri"/>
        <family val="2"/>
        <charset val="238"/>
        <scheme val="minor"/>
      </rPr>
      <t xml:space="preserve"> 09/2022</t>
    </r>
  </si>
  <si>
    <r>
      <rPr>
        <strike/>
        <sz val="10"/>
        <color rgb="FFFF0000"/>
        <rFont val="Calibri"/>
        <family val="2"/>
        <charset val="238"/>
        <scheme val="minor"/>
      </rPr>
      <t>12/2022</t>
    </r>
    <r>
      <rPr>
        <sz val="10"/>
        <color rgb="FFFF0000"/>
        <rFont val="Calibri"/>
        <family val="2"/>
        <charset val="238"/>
        <scheme val="minor"/>
      </rPr>
      <t xml:space="preserve"> 11/2022</t>
    </r>
  </si>
  <si>
    <t>Vednovní učebna Archimédes</t>
  </si>
  <si>
    <t xml:space="preserve">Předmětem projektu je výstavba venkovní odborné učebny - typová záležitost. Učebna bude zároveň vybavena potřebným nábytkem, zařízením a pomůckami. Využijeme fotovoltaiku tak, aby byla učebna energeticky co možná nejvíc samostatná. </t>
  </si>
  <si>
    <t>MŠ Pohádka, Sezemice</t>
  </si>
  <si>
    <t>MŠ Sezemice - rekonstrukce kuchyně</t>
  </si>
  <si>
    <t>V rámci areálu bude postavena nová tělocvična, která zabezpečí vyuku tělesné výchovy vůči navýšené kapacitě ZŠ.</t>
  </si>
  <si>
    <t>Fotovoltaické a solární střešní panely ZŠ</t>
  </si>
  <si>
    <t>Z důvodů maximální úspory energií budou na  střeše pavilonu C1 osazeny solární a fotovoltaické panely.</t>
  </si>
  <si>
    <r>
      <rPr>
        <strike/>
        <sz val="11"/>
        <color theme="1"/>
        <rFont val="Calibri"/>
        <family val="2"/>
        <charset val="238"/>
        <scheme val="minor"/>
      </rPr>
      <t>Přeškrtnutý řádek</t>
    </r>
    <r>
      <rPr>
        <sz val="11"/>
        <color theme="1"/>
        <rFont val="Calibri"/>
        <family val="2"/>
        <charset val="238"/>
        <scheme val="minor"/>
      </rPr>
      <t xml:space="preserve"> = zrušený záměr</t>
    </r>
  </si>
  <si>
    <t>Projekt výstavby nové třídy včetně sociálního zázemí má řešit současný převis dětí a jejich zájmu o umístění v naší mateřské škole . V delším časovém horizontu, může stavba sloužit případně jako komunitní centrum.</t>
  </si>
  <si>
    <t>107585081</t>
  </si>
  <si>
    <r>
      <t xml:space="preserve">hotovo </t>
    </r>
    <r>
      <rPr>
        <vertAlign val="superscript"/>
        <sz val="11"/>
        <color rgb="FFFF0000"/>
        <rFont val="Calibri"/>
        <family val="2"/>
        <charset val="238"/>
        <scheme val="minor"/>
      </rPr>
      <t>VZ)</t>
    </r>
  </si>
  <si>
    <t>102854432</t>
  </si>
  <si>
    <t>048160610</t>
  </si>
  <si>
    <t>▲</t>
  </si>
  <si>
    <t>MŠ Teplého  - rozšíření kapacit</t>
  </si>
  <si>
    <t>09/2023</t>
  </si>
  <si>
    <t>studie</t>
  </si>
  <si>
    <t>07/2026</t>
  </si>
  <si>
    <t>Rekonstrukce venkovního školního skladu.</t>
  </si>
  <si>
    <t>Vybudování/rekonstrukce venkovního skladu.</t>
  </si>
  <si>
    <t>10/2024</t>
  </si>
  <si>
    <t>04/2024</t>
  </si>
  <si>
    <t>06/2022</t>
  </si>
  <si>
    <t>8/2022</t>
  </si>
  <si>
    <t>Mateřská škola Dašice, okres Pardubice</t>
  </si>
  <si>
    <t>Obec Dašice</t>
  </si>
  <si>
    <t>048160199</t>
  </si>
  <si>
    <t>600095291</t>
  </si>
  <si>
    <t>Projekt je zaměřen na rekonstrukci školní zahrady mateřské školy která prošla masivním vykácením vzrostlých stromů, které tvořily přirozené zastínění. Z tohoto důvodu bude pořízen venkovní altán a chybějící mobiliář s prvky umožnující náhradu chybějícího zastínění.</t>
  </si>
  <si>
    <t>Pořízení fotovoltaické elektrárny na budovu MŠ</t>
  </si>
  <si>
    <t xml:space="preserve">Úspora finančních prostředků za el. energii </t>
  </si>
  <si>
    <t>07/2024</t>
  </si>
  <si>
    <t>Pořízení fotovoltaické elektrárny na budovu ZŠ</t>
  </si>
  <si>
    <t>přípravné práce, výběr dodavatele</t>
  </si>
  <si>
    <t>Učebna pro výuku přírodních věd.</t>
  </si>
  <si>
    <t>●</t>
  </si>
  <si>
    <t>projekt byl zrealizován z poskytnuté dotace</t>
  </si>
  <si>
    <t>Mateřská škola Malé Výkleky</t>
  </si>
  <si>
    <t>Obec Malé Výkleky</t>
  </si>
  <si>
    <t>060156228</t>
  </si>
  <si>
    <t>600095321</t>
  </si>
  <si>
    <t>Instalace fotovoltaických panelů na střechu.</t>
  </si>
  <si>
    <t>Malé Výkleky</t>
  </si>
  <si>
    <t>Instalace fotovoltaických panelů na střechu MŠ.</t>
  </si>
  <si>
    <t>Odstranění závad ze zprávy KHS ohledně chodby a sociálního zařízení pro personál.</t>
  </si>
  <si>
    <t>Přístavba + zateplení objektu</t>
  </si>
  <si>
    <t>Z důvodu nedostatečného místa na spaní dětí by obec ráda vybudovala přístavbu ke stávajícímu objektu. Zvětšením plochy MŠ by se otevřela i možnost zvětšení kapacity. Součástí akce by bylo zateplení celého objektu.</t>
  </si>
  <si>
    <t>Výměna dlažby, úpravy dveří a celková rekonstrukce sociálního zařízení pro personál.</t>
  </si>
  <si>
    <t>Rekontrukce školní kuchyně dle požadavků KHS, stavební úpravy, nové dovybavení kuchyně.</t>
  </si>
  <si>
    <t>CPD II - Sféra (Centrální polytechnické dílny, II. etapa)</t>
  </si>
  <si>
    <t>Výstupem projektu CPD II bude vybavení nových učeben o pomůcky sloužící ke vzdělávání (audiovizuální technika, speciální výukový nábytek, didaktické pomůcky),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stavební části projektu Centrální polytechnické dílny v rámci programového období 2014-2020.</t>
  </si>
  <si>
    <t>Předsedkyně Řídícího výboru projektu MAP rozvoje vzdělávání v ORP Pardubice III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</si>
  <si>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Venkovní vybavení a herní prvky LMŠ.</t>
    </r>
  </si>
  <si>
    <r>
      <rPr>
        <strike/>
        <sz val="10"/>
        <color theme="1"/>
        <rFont val="Calibri"/>
        <family val="2"/>
        <charset val="238"/>
        <scheme val="minor"/>
      </rPr>
      <t xml:space="preserve">* </t>
    </r>
    <r>
      <rPr>
        <sz val="10"/>
        <color theme="1"/>
        <rFont val="Calibri"/>
        <family val="2"/>
        <charset val="238"/>
        <scheme val="minor"/>
      </rPr>
      <t>Výstupem budou dvě maringotky a hygienické zázemí vyhovující standardům LMŠ .</t>
    </r>
  </si>
  <si>
    <t>Mateřská škola Moravany, okres Pardubice</t>
  </si>
  <si>
    <t>102854076</t>
  </si>
  <si>
    <t>Rekonstrukce budovy s vybudováním dalšího oddělení a nového zázemí.</t>
  </si>
  <si>
    <r>
      <t xml:space="preserve">Cílem projektu je vybudování přírodovědné dílny pro výuku chemie, fyziky a biologie </t>
    </r>
    <r>
      <rPr>
        <sz val="10"/>
        <color theme="4" tint="-0.249977111117893"/>
        <rFont val="Calibri"/>
        <family val="2"/>
        <charset val="238"/>
        <scheme val="minor"/>
      </rPr>
      <t>a polytechnické učebny</t>
    </r>
    <r>
      <rPr>
        <sz val="10"/>
        <color theme="1"/>
        <rFont val="Calibri"/>
        <family val="2"/>
        <charset val="238"/>
        <scheme val="minor"/>
      </rPr>
      <t xml:space="preserve"> na 2. stupni ZŠ a nákup moderního vybavení pro ICT tak, aby mohla být zajištěna kvalitní a atraktivní výuka pro ročníky 2. stupně. Dalším cílem je vybudování odbornré učebny pro výuku cizích jazyků. Vedlejší aktivitu plánujeme v rekonstrukci jídelny </t>
    </r>
    <r>
      <rPr>
        <sz val="10"/>
        <color theme="4" tint="-0.249977111117893"/>
        <rFont val="Calibri"/>
        <family val="2"/>
        <charset val="238"/>
        <scheme val="minor"/>
      </rPr>
      <t>a kuchyně</t>
    </r>
    <r>
      <rPr>
        <sz val="10"/>
        <color theme="1"/>
        <rFont val="Calibri"/>
        <family val="2"/>
        <charset val="238"/>
        <scheme val="minor"/>
      </rPr>
      <t xml:space="preserve"> včetně vybavení. </t>
    </r>
    <r>
      <rPr>
        <sz val="10"/>
        <color theme="4" tint="-0.249977111117893"/>
        <rFont val="Calibri"/>
        <family val="2"/>
        <charset val="238"/>
        <scheme val="minor"/>
      </rPr>
      <t xml:space="preserve">V rámci projektu bude zajištěna konektivita základní školy. </t>
    </r>
  </si>
  <si>
    <t>Nově přidáno k původnímu textu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</si>
  <si>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Úprava stávající učebny na učebnu pro výuku informatiky, digitálních technologií, přírodních věd a mediální výuky.</t>
    </r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</si>
  <si>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Rekonstrukce stávajících toalet.</t>
    </r>
  </si>
  <si>
    <t>Rekonstrukce sítí, havarijní stav vodovodního řádu, odpady, elektřiny i plynu.</t>
  </si>
  <si>
    <t>Rozšíření MŠ o jednu třídu. Navýšení kapacity o 16 dětí. Rekonstrukce všech sítí (voda, plyn, odpady, elektřina).</t>
  </si>
  <si>
    <t>Vybudování venkovní učebny.</t>
  </si>
  <si>
    <t>Úspora finančních prostředků za el. energii .</t>
  </si>
  <si>
    <t xml:space="preserve">Přírodní zahrada </t>
  </si>
  <si>
    <t xml:space="preserve">Pardubice </t>
  </si>
  <si>
    <t xml:space="preserve">ORP Pardubice </t>
  </si>
  <si>
    <t xml:space="preserve">Starý Mateřov </t>
  </si>
  <si>
    <t>Stavební úpravy budovy pro změnu účelu užívání na mateřskou školu.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</si>
  <si>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Stavební úpravy budovy pro změnu účelu užívání na školu.</t>
    </r>
  </si>
  <si>
    <t xml:space="preserve">Projekt zaměřen na revitalizaci školní zahrady se zaměřením na  environmentální vzdělání, výchovu a osvětu, podporu pravidelného pobytu dětí v přírodním prostředí. Vybudování venkovní učebny, venkovního mobiliáře, výsadba zeleně. </t>
  </si>
  <si>
    <t xml:space="preserve"> 01/2024</t>
  </si>
  <si>
    <t xml:space="preserve"> 12/2024</t>
  </si>
  <si>
    <t xml:space="preserve"> 12/2027</t>
  </si>
  <si>
    <t xml:space="preserve"> 06/2023</t>
  </si>
  <si>
    <t xml:space="preserve"> 12/2026</t>
  </si>
  <si>
    <t>6 000 000</t>
  </si>
  <si>
    <t>Rekonstrukce školní zahrady I. etapa</t>
  </si>
  <si>
    <t>Rekonstrukce školní zahrady II. etapa</t>
  </si>
  <si>
    <t>750 000</t>
  </si>
  <si>
    <t>realizace</t>
  </si>
  <si>
    <t>Projekt je zaměřen na rekonstrukci školní zahrady mateřské školy, dojde k dalším doplňujícím výdajům, opraví se zahradní domek, oplocení.</t>
  </si>
  <si>
    <t>Rozšíření zahrady u mateřské školy.</t>
  </si>
  <si>
    <t>06/2021</t>
  </si>
  <si>
    <t>24 000 000</t>
  </si>
  <si>
    <t>07/2023</t>
  </si>
  <si>
    <t>01/2024</t>
  </si>
  <si>
    <t>3 500 000</t>
  </si>
  <si>
    <t>rozpracovaná studie</t>
  </si>
  <si>
    <t>50 000 000</t>
  </si>
  <si>
    <t>30 000 000</t>
  </si>
  <si>
    <t>40 000 000</t>
  </si>
  <si>
    <r>
      <t xml:space="preserve">realizace </t>
    </r>
    <r>
      <rPr>
        <vertAlign val="superscript"/>
        <sz val="10"/>
        <rFont val="Calibri"/>
        <family val="2"/>
        <charset val="238"/>
        <scheme val="minor"/>
      </rPr>
      <t>▲</t>
    </r>
  </si>
  <si>
    <t>150 000 000</t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</si>
  <si>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●</t>
    </r>
  </si>
  <si>
    <t xml:space="preserve">realizace  </t>
  </si>
  <si>
    <t>Vybudování multifunkčního venkovního hřiště pro více druhů sportů, dojde ke zlepšení kondice žáků a umožní i volnočasové aktivity. Školní hřiště v současnoti škola nemá.</t>
  </si>
  <si>
    <t>06/2024</t>
  </si>
  <si>
    <t>4 500 000</t>
  </si>
  <si>
    <t>Rekonstrukce a vybavení odborných učeben a jídelny ZŠ Rybitví včetně zajištění konektivity.</t>
  </si>
  <si>
    <t>20 000 000</t>
  </si>
  <si>
    <t>1 300 000</t>
  </si>
  <si>
    <t>Rekonstrukce budovy pro druhý stupeň ZŠ</t>
  </si>
  <si>
    <t>16 000 000</t>
  </si>
  <si>
    <t>700 000</t>
  </si>
  <si>
    <t>09/2024</t>
  </si>
  <si>
    <t>06/2025</t>
  </si>
  <si>
    <t>09/2025</t>
  </si>
  <si>
    <t>06/2027</t>
  </si>
  <si>
    <t>04/2025</t>
  </si>
  <si>
    <t>96 000 000</t>
  </si>
  <si>
    <t>500 000</t>
  </si>
  <si>
    <t xml:space="preserve">Přestavba vnitřního zázemí pro potřeby LMŠ. </t>
  </si>
  <si>
    <t>Vybavení pro venkovní zázemí LMŠ.</t>
  </si>
  <si>
    <t>Projektiová učebna / herna pro I. stupeň</t>
  </si>
  <si>
    <t>Specializovaná učebna pro inovativní výuku</t>
  </si>
  <si>
    <r>
      <rPr>
        <strike/>
        <sz val="10"/>
        <color theme="1"/>
        <rFont val="Calibri"/>
        <family val="2"/>
        <charset val="238"/>
        <scheme val="minor"/>
      </rPr>
      <t>266 200 000</t>
    </r>
    <r>
      <rPr>
        <sz val="10"/>
        <color theme="1"/>
        <rFont val="Calibri"/>
        <family val="2"/>
        <charset val="238"/>
        <scheme val="minor"/>
      </rPr>
      <t xml:space="preserve"> 300 000 000 bez DPH</t>
    </r>
  </si>
  <si>
    <t>Rekonstrukce a modernizace školní jídelny</t>
  </si>
  <si>
    <t>Rekonstrukce elektroinstalace a odpadů včetně výměny obkladů a dlažeb. Modernizace gastro vybavení.</t>
  </si>
  <si>
    <t>Stavba Mateřské školy 2</t>
  </si>
  <si>
    <t>Stavba nového objektu MŠ Němčice 2, která bude součástí stávající MŠ Němčice, okres Pardubice</t>
  </si>
  <si>
    <t>2025</t>
  </si>
  <si>
    <t>Vypracovaná arch.studie, zahájení práce na DUR</t>
  </si>
  <si>
    <t>"Motýlková" knihovna</t>
  </si>
  <si>
    <t>12000000</t>
  </si>
  <si>
    <t xml:space="preserve">Přístavba ZŠ Pardubičky </t>
  </si>
  <si>
    <r>
      <t xml:space="preserve">Rekonstrukce venkovního hřiště </t>
    </r>
    <r>
      <rPr>
        <sz val="10"/>
        <color rgb="FF0070C0"/>
        <rFont val="Calibri"/>
        <family val="2"/>
        <charset val="238"/>
        <scheme val="minor"/>
      </rPr>
      <t>a tělocvičny</t>
    </r>
    <r>
      <rPr>
        <sz val="10"/>
        <color theme="1"/>
        <rFont val="Calibri"/>
        <family val="2"/>
        <charset val="238"/>
        <scheme val="minor"/>
      </rPr>
      <t xml:space="preserve"> ZŠ Svítkov</t>
    </r>
  </si>
  <si>
    <r>
      <t>Rekonstrukce venkovního hřiště</t>
    </r>
    <r>
      <rPr>
        <sz val="10"/>
        <color rgb="FF0070C0"/>
        <rFont val="Calibri"/>
        <family val="2"/>
        <charset val="238"/>
        <scheme val="minor"/>
      </rPr>
      <t xml:space="preserve"> a tělocvičny</t>
    </r>
    <r>
      <rPr>
        <sz val="10"/>
        <color theme="1"/>
        <rFont val="Calibri"/>
        <family val="2"/>
        <charset val="238"/>
        <scheme val="minor"/>
      </rPr>
      <t xml:space="preserve"> ZŠ Svítkov.</t>
    </r>
  </si>
  <si>
    <t xml:space="preserve"> 06/2024</t>
  </si>
  <si>
    <t xml:space="preserve">Schválil Řídící výbor MAP rozvoje vzdělávání v ORP Pardubice III dne 18. 12.2023 jako aktuální platnou verzi k 21. 12. 2023.
</t>
  </si>
  <si>
    <t xml:space="preserve">V Pardubicích dne 21. 12. 2023
</t>
  </si>
  <si>
    <t>MŠ Pardubice-Dražkovice 146</t>
  </si>
  <si>
    <t>75018462</t>
  </si>
  <si>
    <t>Přístavba MŠ Dražkovice</t>
  </si>
  <si>
    <t>Na základě smlouvy o spolupráci mezi obcemi Pardubice, Staré Jesenčany a Dubany bude rozšířena kapacita MŠ Dražkovice o 1 třídu. MŠ bude spádová pro všechny tři obce.</t>
  </si>
  <si>
    <t>Zpracovává se PD</t>
  </si>
  <si>
    <t xml:space="preserve">   -</t>
  </si>
  <si>
    <t>Probíhá fyzická realizace</t>
  </si>
  <si>
    <r>
      <t xml:space="preserve">01/2024 </t>
    </r>
    <r>
      <rPr>
        <sz val="10"/>
        <color theme="1"/>
        <rFont val="Calibri"/>
        <family val="2"/>
        <charset val="238"/>
        <scheme val="minor"/>
      </rPr>
      <t>06/2024</t>
    </r>
  </si>
  <si>
    <t>Rozšíření kapacity MŠ až o tři třídy rekonstrukcí a přístavbou. Přípravou pro budoucí rozšíření kapacity je rekonstrukce školní jídelny, která probíhá od 6/2023.</t>
  </si>
  <si>
    <t>Cílem tohoto projektu je zázemí, které umožní maximální využití venkovních prostor pro výchovu a vyuku předškolních dětí.</t>
  </si>
  <si>
    <t>Doplnění a obnova zahradních herních prvků, úprava části zahrady pro pěstitelské činnosti.</t>
  </si>
  <si>
    <t>Zvětšení prostor pro pedagogy</t>
  </si>
  <si>
    <t xml:space="preserve">Navýšení kapacity školy o jednu třídu výstavbou 2. pavilonu. Navýšení kapacity o 24 míst. Plánované navýšení celkové kapacity školy na 50 míst.  </t>
  </si>
  <si>
    <t>vz)</t>
  </si>
  <si>
    <t xml:space="preserve">Vysvětlivky a poznámky: </t>
  </si>
  <si>
    <t>111 257 980</t>
  </si>
  <si>
    <t>Nástavba stávající budovy  za účelem vybudování centrální jídelny. ZÁMĚR ZRUŠEN!</t>
  </si>
  <si>
    <t>Na stávající ploché střeše budou osazeny fotovoltaické panely, které zabezpečí částečné pokrytí elektrickou energií.</t>
  </si>
  <si>
    <t>Navýšení kapacity  MŠ výstavbou nového pavilonu v místní části Pohřebačka jako odloučené pracoviště stávající MŠ. ZÁMEŘ ZRUŠEN !</t>
  </si>
  <si>
    <t>00274194
14430851</t>
  </si>
  <si>
    <t>Obec Rybitví, Vistar z.s.</t>
  </si>
  <si>
    <t>Komunitní centrum
celoživotního vzdělávání v
obci Rybitví</t>
  </si>
  <si>
    <t xml:space="preserve">Cílem projektu je vybudování komunitního
centra v obci Rybitví, které bude poskytovat
zájmové a neformální vzdělávání (například
kulturních, vzdělávacích nebo tělovýchovných).
Cílovou skupinou budou děti, dospělé obce v
Rybitví, neziskové organizace, sportovní kluby. </t>
  </si>
  <si>
    <t>ZŠ a MŠ Rybitví</t>
  </si>
  <si>
    <t>Obec
Rybitví</t>
  </si>
  <si>
    <t xml:space="preserve">Rekonstrukce zahrady pro
MŠ </t>
  </si>
  <si>
    <t>Vybudování klimatizace v
MŠ</t>
  </si>
  <si>
    <t>Cílem projektu je rekonstrukce zahrady pro MŠ v
kontextu přírodní zahrady.</t>
  </si>
  <si>
    <t>Cílem projektu je vybudování klimatizace v prostorách mateřské školy.</t>
  </si>
  <si>
    <t>Rekonstrukce a
přístavba tělocvičny I.
a II. Etapa</t>
  </si>
  <si>
    <t>Cílem projektu bude přístavba a rekonstrukce
tělocvičny sloužící zejména pro dětí ze Základní
školy tak, aby vyhovovala současným
požadavkům pro moderně vybavené sportovní
prostory, které by byly bezpečné a zvýšily
uživatelský komfort.</t>
  </si>
  <si>
    <t>06/20027</t>
  </si>
  <si>
    <t>v roce 2025</t>
  </si>
  <si>
    <t>Vybudování
venkovního
sportoviště</t>
  </si>
  <si>
    <t>Cílem projektu je vybudování venkovního sportoviště
zejména pro potřeby Základní a Mateřské školy.
Venkovní sportoviště by mělo zahrnovat dopravní
hřiště, doskočiště, malé fotbalové hřiště, běžeckou dráhu.</t>
  </si>
  <si>
    <t xml:space="preserve">Izolace ZŠ a MŠ </t>
  </si>
  <si>
    <t>Cílem projektu je izolace základní a mateřské školy</t>
  </si>
  <si>
    <t>Zázemí pro personál</t>
  </si>
  <si>
    <t>Zlepšení bezbariérovosti ZŠ</t>
  </si>
  <si>
    <t>Cílem projektu je vybudévání 2 výtahů pro zlepšení
bezbariérovosti ZŠ.</t>
  </si>
  <si>
    <t>Cílem projektu je vybudování zázemí pro personál spočívající ve výstavbě kabinetu, sborovny, učitelských šaten.</t>
  </si>
  <si>
    <r>
      <rPr>
        <strike/>
        <sz val="10"/>
        <color rgb="FFFF0000"/>
        <rFont val="Calibri"/>
        <family val="2"/>
        <charset val="238"/>
        <scheme val="minor"/>
      </rPr>
      <t xml:space="preserve">realizace </t>
    </r>
    <r>
      <rPr>
        <strike/>
        <vertAlign val="superscript"/>
        <sz val="10"/>
        <color rgb="FFFF0000"/>
        <rFont val="Calibri"/>
        <family val="2"/>
        <charset val="238"/>
        <scheme val="minor"/>
      </rPr>
      <t>VZ)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hotovo</t>
    </r>
  </si>
  <si>
    <t>7 000 000</t>
  </si>
  <si>
    <t>7 00 000</t>
  </si>
  <si>
    <t>60 000 000</t>
  </si>
  <si>
    <t>51 000 00</t>
  </si>
  <si>
    <t>35 000 000</t>
  </si>
  <si>
    <t>25 000 000</t>
  </si>
  <si>
    <t>ZŠ a MŠ
Ostřešany,
Obec
ZŠ a MŠ Ostřešany</t>
  </si>
  <si>
    <t>Nová školní kuchyně</t>
  </si>
  <si>
    <t>Vybudování nových prostor pro školní kuchyni, jídelnu, výdejnu, včetně vybavení</t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</si>
  <si>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04/2027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</si>
  <si>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</si>
  <si>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color rgb="FFFF0000"/>
        <rFont val="Calibri"/>
        <family val="2"/>
        <charset val="238"/>
        <scheme val="minor"/>
      </rPr>
      <t>01/2024</t>
    </r>
    <r>
      <rPr>
        <sz val="10"/>
        <color rgb="FFFF0000"/>
        <rFont val="Calibri"/>
        <family val="2"/>
        <charset val="238"/>
        <scheme val="minor"/>
      </rPr>
      <t xml:space="preserve"> 07/2023</t>
    </r>
  </si>
  <si>
    <r>
      <rPr>
        <strike/>
        <sz val="10"/>
        <color rgb="FFFF0000"/>
        <rFont val="Calibri"/>
        <family val="2"/>
        <charset val="238"/>
        <scheme val="minor"/>
      </rPr>
      <t>05/2024</t>
    </r>
    <r>
      <rPr>
        <sz val="10"/>
        <color rgb="FFFF0000"/>
        <rFont val="Calibri"/>
        <family val="2"/>
        <charset val="238"/>
        <scheme val="minor"/>
      </rPr>
      <t xml:space="preserve"> 08/2023</t>
    </r>
  </si>
  <si>
    <r>
      <rPr>
        <strike/>
        <sz val="10"/>
        <color theme="1"/>
        <rFont val="Calibri"/>
        <family val="2"/>
        <charset val="238"/>
        <scheme val="minor"/>
      </rPr>
      <t>01.01.2025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</si>
  <si>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01.12.2025</t>
    </r>
    <r>
      <rPr>
        <sz val="10"/>
        <color theme="1"/>
        <rFont val="Calibri"/>
        <family val="2"/>
        <charset val="238"/>
        <scheme val="minor"/>
      </rPr>
      <t xml:space="preserve"> 01.12.2026</t>
    </r>
  </si>
  <si>
    <r>
      <rPr>
        <strike/>
        <sz val="10"/>
        <rFont val="Calibri"/>
        <family val="2"/>
        <charset val="238"/>
        <scheme val="minor"/>
      </rPr>
      <t>01.05.2026</t>
    </r>
    <r>
      <rPr>
        <sz val="10"/>
        <rFont val="Calibri"/>
        <family val="2"/>
        <charset val="238"/>
        <scheme val="minor"/>
      </rPr>
      <t xml:space="preserve"> 01.05.2027</t>
    </r>
  </si>
  <si>
    <r>
      <rPr>
        <strike/>
        <sz val="10"/>
        <rFont val="Calibri"/>
        <family val="2"/>
        <charset val="238"/>
        <scheme val="minor"/>
      </rPr>
      <t>01.11.2025</t>
    </r>
    <r>
      <rPr>
        <sz val="10"/>
        <rFont val="Calibri"/>
        <family val="2"/>
        <charset val="238"/>
        <scheme val="minor"/>
      </rPr>
      <t xml:space="preserve"> 01.11.2026</t>
    </r>
  </si>
  <si>
    <r>
      <rPr>
        <strike/>
        <sz val="10"/>
        <color theme="1"/>
        <rFont val="Calibri"/>
        <family val="2"/>
        <charset val="238"/>
        <scheme val="minor"/>
      </rPr>
      <t>01.07.2025</t>
    </r>
    <r>
      <rPr>
        <sz val="10"/>
        <color theme="1"/>
        <rFont val="Calibri"/>
        <family val="2"/>
        <charset val="238"/>
        <scheme val="minor"/>
      </rPr>
      <t xml:space="preserve"> 01.07.2026</t>
    </r>
  </si>
  <si>
    <r>
      <rPr>
        <strike/>
        <sz val="10"/>
        <rFont val="Calibri"/>
        <family val="2"/>
        <charset val="238"/>
        <scheme val="minor"/>
      </rPr>
      <t>01.07.2025</t>
    </r>
    <r>
      <rPr>
        <sz val="10"/>
        <rFont val="Calibri"/>
        <family val="2"/>
        <charset val="238"/>
        <scheme val="minor"/>
      </rPr>
      <t xml:space="preserve"> 01.07.2026</t>
    </r>
  </si>
  <si>
    <r>
      <rPr>
        <strike/>
        <sz val="10"/>
        <rFont val="Calibri"/>
        <family val="2"/>
        <charset val="238"/>
        <scheme val="minor"/>
      </rPr>
      <t>01.12.2025</t>
    </r>
    <r>
      <rPr>
        <sz val="10"/>
        <rFont val="Calibri"/>
        <family val="2"/>
        <charset val="238"/>
        <scheme val="minor"/>
      </rPr>
      <t xml:space="preserve"> 01.12.2026</t>
    </r>
  </si>
  <si>
    <r>
      <rPr>
        <strike/>
        <sz val="10"/>
        <color theme="1"/>
        <rFont val="Calibri"/>
        <family val="2"/>
        <charset val="238"/>
        <scheme val="minor"/>
      </rPr>
      <t>04.01.2025</t>
    </r>
    <r>
      <rPr>
        <sz val="10"/>
        <color theme="1"/>
        <rFont val="Calibri"/>
        <family val="2"/>
        <charset val="238"/>
        <scheme val="minor"/>
      </rPr>
      <t xml:space="preserve"> 01.09.2025</t>
    </r>
  </si>
  <si>
    <r>
      <rPr>
        <strike/>
        <sz val="10"/>
        <color theme="1"/>
        <rFont val="Calibri"/>
        <family val="2"/>
        <charset val="238"/>
        <scheme val="minor"/>
      </rPr>
      <t>01.01.2025</t>
    </r>
    <r>
      <rPr>
        <sz val="10"/>
        <color theme="1"/>
        <rFont val="Calibri"/>
        <family val="2"/>
        <charset val="238"/>
        <scheme val="minor"/>
      </rPr>
      <t xml:space="preserve"> 01.01.2028</t>
    </r>
  </si>
  <si>
    <r>
      <rPr>
        <strike/>
        <sz val="10"/>
        <color theme="1"/>
        <rFont val="Calibri"/>
        <family val="2"/>
        <charset val="238"/>
        <scheme val="minor"/>
      </rPr>
      <t>01.12.2026</t>
    </r>
    <r>
      <rPr>
        <sz val="10"/>
        <color theme="1"/>
        <rFont val="Calibri"/>
        <family val="2"/>
        <charset val="238"/>
        <scheme val="minor"/>
      </rPr>
      <t xml:space="preserve"> 01.12.2029</t>
    </r>
  </si>
  <si>
    <r>
      <rPr>
        <strike/>
        <sz val="10"/>
        <color theme="1"/>
        <rFont val="Calibri"/>
        <family val="2"/>
        <charset val="238"/>
        <scheme val="minor"/>
      </rPr>
      <t>01.12.2025</t>
    </r>
    <r>
      <rPr>
        <sz val="10"/>
        <color theme="1"/>
        <rFont val="Calibri"/>
        <family val="2"/>
        <charset val="238"/>
        <scheme val="minor"/>
      </rPr>
      <t xml:space="preserve">  01.12.2027</t>
    </r>
  </si>
  <si>
    <r>
      <rPr>
        <strike/>
        <sz val="10"/>
        <color theme="1"/>
        <rFont val="Calibri"/>
        <family val="2"/>
        <charset val="238"/>
        <scheme val="minor"/>
      </rPr>
      <t>01.06.2023</t>
    </r>
    <r>
      <rPr>
        <sz val="10"/>
        <color theme="1"/>
        <rFont val="Calibri"/>
        <family val="2"/>
        <charset val="238"/>
        <scheme val="minor"/>
      </rPr>
      <t xml:space="preserve"> 06/2026</t>
    </r>
  </si>
  <si>
    <r>
      <t>Nástavba stávající budovy za účelem vybudování nového oddělení MŠ - rozšíření kapacity</t>
    </r>
    <r>
      <rPr>
        <sz val="10"/>
        <color theme="4"/>
        <rFont val="Calibri"/>
        <family val="2"/>
        <charset val="238"/>
        <scheme val="minor"/>
      </rPr>
      <t xml:space="preserve"> + osazení FVE + zateplení.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</si>
  <si>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</si>
  <si>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08/2024</t>
    </r>
    <r>
      <rPr>
        <sz val="10"/>
        <color theme="1"/>
        <rFont val="Calibri"/>
        <family val="2"/>
        <charset val="238"/>
        <scheme val="minor"/>
      </rPr>
      <t xml:space="preserve"> 01.07.2024</t>
    </r>
  </si>
  <si>
    <r>
      <rPr>
        <strike/>
        <sz val="10"/>
        <color theme="1"/>
        <rFont val="Calibri"/>
        <family val="2"/>
        <charset val="238"/>
        <scheme val="minor"/>
      </rPr>
      <t>01.01.2026</t>
    </r>
    <r>
      <rPr>
        <sz val="10"/>
        <color theme="1"/>
        <rFont val="Calibri"/>
        <family val="2"/>
        <charset val="238"/>
        <scheme val="minor"/>
      </rPr>
      <t xml:space="preserve"> 01.01.2024</t>
    </r>
  </si>
  <si>
    <r>
      <rPr>
        <strike/>
        <sz val="10"/>
        <color theme="1"/>
        <rFont val="Calibri"/>
        <family val="2"/>
        <charset val="238"/>
        <scheme val="minor"/>
      </rPr>
      <t>01.12.2027</t>
    </r>
    <r>
      <rPr>
        <sz val="10"/>
        <color theme="1"/>
        <rFont val="Calibri"/>
        <family val="2"/>
        <charset val="238"/>
        <scheme val="minor"/>
      </rPr>
      <t xml:space="preserve"> 01.12.2025</t>
    </r>
  </si>
  <si>
    <r>
      <rPr>
        <strike/>
        <sz val="10"/>
        <color theme="1"/>
        <rFont val="Calibri"/>
        <family val="2"/>
        <charset val="238"/>
        <scheme val="minor"/>
      </rPr>
      <t>01.01.2025</t>
    </r>
    <r>
      <rPr>
        <sz val="10"/>
        <color theme="1"/>
        <rFont val="Calibri"/>
        <family val="2"/>
        <charset val="238"/>
        <scheme val="minor"/>
      </rPr>
      <t xml:space="preserve"> 01.01.2026</t>
    </r>
  </si>
  <si>
    <r>
      <rPr>
        <strike/>
        <sz val="10"/>
        <color theme="1"/>
        <rFont val="Calibri"/>
        <family val="2"/>
        <charset val="238"/>
        <scheme val="minor"/>
      </rPr>
      <t>01/2025</t>
    </r>
    <r>
      <rPr>
        <sz val="10"/>
        <color theme="1"/>
        <rFont val="Calibri"/>
        <family val="2"/>
        <charset val="238"/>
        <scheme val="minor"/>
      </rPr>
      <t xml:space="preserve"> 01.01.2026</t>
    </r>
  </si>
  <si>
    <r>
      <rPr>
        <strike/>
        <sz val="10"/>
        <color theme="1"/>
        <rFont val="Calibri"/>
        <family val="2"/>
        <charset val="238"/>
        <scheme val="minor"/>
      </rPr>
      <t>01/2025</t>
    </r>
    <r>
      <rPr>
        <sz val="10"/>
        <color theme="1"/>
        <rFont val="Calibri"/>
        <family val="2"/>
        <charset val="238"/>
        <scheme val="minor"/>
      </rPr>
      <t xml:space="preserve"> 01.12.2025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</si>
  <si>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30.12.2024</t>
    </r>
  </si>
  <si>
    <r>
      <rPr>
        <strike/>
        <sz val="10"/>
        <color theme="1"/>
        <rFont val="Calibri"/>
        <family val="2"/>
        <charset val="238"/>
        <scheme val="minor"/>
      </rPr>
      <t>08/2025</t>
    </r>
    <r>
      <rPr>
        <sz val="10"/>
        <color theme="1"/>
        <rFont val="Calibri"/>
        <family val="2"/>
        <charset val="238"/>
        <scheme val="minor"/>
      </rPr>
      <t xml:space="preserve"> 08/2026</t>
    </r>
  </si>
  <si>
    <r>
      <rPr>
        <strike/>
        <sz val="10"/>
        <color theme="1"/>
        <rFont val="Calibri"/>
        <family val="2"/>
        <charset val="238"/>
        <scheme val="minor"/>
      </rPr>
      <t xml:space="preserve">01/20245 </t>
    </r>
    <r>
      <rPr>
        <sz val="10"/>
        <color theme="1"/>
        <rFont val="Calibri"/>
        <family val="2"/>
        <charset val="238"/>
        <scheme val="minor"/>
      </rPr>
      <t>01/2026</t>
    </r>
  </si>
  <si>
    <r>
      <rPr>
        <strike/>
        <sz val="10"/>
        <color theme="1"/>
        <rFont val="Calibri"/>
        <family val="2"/>
        <charset val="238"/>
        <scheme val="minor"/>
      </rPr>
      <t>08/2023</t>
    </r>
    <r>
      <rPr>
        <sz val="10"/>
        <color theme="1"/>
        <rFont val="Calibri"/>
        <family val="2"/>
        <charset val="238"/>
        <scheme val="minor"/>
      </rPr>
      <t xml:space="preserve"> 07/2027</t>
    </r>
  </si>
  <si>
    <r>
      <rPr>
        <strike/>
        <sz val="10"/>
        <color theme="1"/>
        <rFont val="Calibri"/>
        <family val="2"/>
        <charset val="238"/>
        <scheme val="minor"/>
      </rPr>
      <t>08/2025</t>
    </r>
    <r>
      <rPr>
        <sz val="10"/>
        <color theme="1"/>
        <rFont val="Calibri"/>
        <family val="2"/>
        <charset val="238"/>
        <scheme val="minor"/>
      </rPr>
      <t xml:space="preserve"> 08/2028</t>
    </r>
  </si>
  <si>
    <r>
      <rPr>
        <strike/>
        <sz val="10"/>
        <color theme="1"/>
        <rFont val="Calibri"/>
        <family val="2"/>
        <charset val="238"/>
        <scheme val="minor"/>
      </rPr>
      <t>06/2024</t>
    </r>
    <r>
      <rPr>
        <sz val="10"/>
        <color theme="1"/>
        <rFont val="Calibri"/>
        <family val="2"/>
        <charset val="238"/>
        <scheme val="minor"/>
      </rPr>
      <t xml:space="preserve"> 01/2026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</si>
  <si>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01.07.2027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</si>
  <si>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01.12.2026</t>
    </r>
  </si>
  <si>
    <t>Kompletní rekonstrukce školní kuchyně a na ni navazující jídelny, včetně vzduchotechniky, elektroinstalece, odpadů, skladovacích prostor, přípraven, přístupu vyskladňování zboží, vstupu strávníků do jídelny v n a jiného dispozičního rozvržení celého prostoru. Projekt počítá i s rozšířením kapacity provozu s ohledem na propojením se sousední mateřskou školou Češkova v rámci jednoho subjektu zajišťujícího stravování pro oba typy škol.</t>
  </si>
  <si>
    <t xml:space="preserve">Rekonstrukce školního hřiště, vč.. revitalizace školní zahrady ZŠ a MŠ </t>
  </si>
  <si>
    <t>Rekonstrukce školního hřiště, vč. vybudování odtokového systému dešťové vody z areálu, revitalizace školní zahrady s propojením areálu zahrady MŠ Češkova v rámci sloučení MŠ  a ZŠ v jeden subjekt. V rámci rekonstrukce</t>
  </si>
  <si>
    <t>Rekonstrukce školní tělocvičny</t>
  </si>
  <si>
    <t>Rekonstrukce stávající školní tělocvičny, vč. rozšíření multifunkčnosti pro oblast sportovní a komunitní, vybudování nářaďovny a skladu sportovního materiálu a potřeb. V rámci rekonstrukce i oprava nefunkčních svodů odpadní vody a její distribuce mimo areál.</t>
  </si>
  <si>
    <t>Zabezpečení budovy</t>
  </si>
  <si>
    <t>Komplexní zabezpečení budovy školy, zahrnující modernizaci vstupního systému, kontrolní a monitorovací mechanizmy pro zajištění bezpečnosti žáků i zaměstnanců, instalaci prvků elektronického zabezpečení a související technické úpravy. Součástí je také doplnění vybavení pro správu a evidenci vstupů a zajištění bezpečného provozu celého objektu.</t>
  </si>
  <si>
    <t>Komplexní obnova výpočetní techniky</t>
  </si>
  <si>
    <t>Komplexní obnova výpočetní techniky pro pedagogické zaměstnance, zahrnující výměnu zastaralých notebooků a stolních počítačů, zajištění kompatibility s aktuálními systémy a standardy kybernetické bezpečnosti, doplnění nezbytného příslušenství a sjednocení technického prostředí pro plynulý pedagogický i administrativní provoz.</t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</si>
  <si>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Calibri"/>
        <family val="2"/>
        <charset val="238"/>
        <scheme val="minor"/>
      </rPr>
      <t>01/2026</t>
    </r>
    <r>
      <rPr>
        <sz val="10"/>
        <color theme="1"/>
        <rFont val="Calibri"/>
        <family val="2"/>
        <charset val="238"/>
        <scheme val="minor"/>
      </rPr>
      <t xml:space="preserve"> 09/2026</t>
    </r>
  </si>
  <si>
    <r>
      <rPr>
        <strike/>
        <sz val="10"/>
        <color theme="1"/>
        <rFont val="Calibri"/>
        <family val="2"/>
        <charset val="238"/>
        <scheme val="minor"/>
      </rPr>
      <t>09/2024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Calibri"/>
        <family val="2"/>
        <charset val="238"/>
        <scheme val="minor"/>
      </rPr>
      <t>09/2025 09/2027</t>
    </r>
    <r>
      <rPr>
        <sz val="10"/>
        <color theme="1"/>
        <rFont val="Calibri"/>
        <family val="2"/>
        <charset val="238"/>
        <scheme val="minor"/>
      </rPr>
      <t xml:space="preserve"> 09/2028</t>
    </r>
  </si>
  <si>
    <r>
      <rPr>
        <strike/>
        <sz val="10"/>
        <color theme="1"/>
        <rFont val="Calibri"/>
        <family val="2"/>
        <charset val="238"/>
        <scheme val="minor"/>
      </rPr>
      <t xml:space="preserve">studie   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strike/>
        <sz val="10"/>
        <color theme="1"/>
        <rFont val="Calibri"/>
        <family val="2"/>
        <charset val="238"/>
        <scheme val="minor"/>
      </rPr>
      <t xml:space="preserve"> JŘBU - rozpracování PD </t>
    </r>
    <r>
      <rPr>
        <sz val="10"/>
        <color theme="1"/>
        <rFont val="Calibri"/>
        <family val="2"/>
        <charset val="238"/>
        <scheme val="minor"/>
      </rPr>
      <t xml:space="preserve">          prováděcí dokumentace</t>
    </r>
  </si>
  <si>
    <t>PD</t>
  </si>
  <si>
    <t>MŠ Pardubice, K Polabinám 626</t>
  </si>
  <si>
    <t>60157321</t>
  </si>
  <si>
    <t>060157321</t>
  </si>
  <si>
    <t>Rekonstrukce hospodářského pavilonu a kuchyně</t>
  </si>
  <si>
    <t>Venkovní učebna v Popkovicích</t>
  </si>
  <si>
    <t>250 00</t>
  </si>
  <si>
    <t xml:space="preserve"> 01/2026</t>
  </si>
  <si>
    <t xml:space="preserve"> 08/2027</t>
  </si>
  <si>
    <t>Klimatizace vývařovny v Popkovicích a klimatizace třídy Veverek a Soviček ve Starých Čívicích</t>
  </si>
  <si>
    <t>Vestavba skladu na sportovní náčiní</t>
  </si>
  <si>
    <t>Přírodní zahrada</t>
  </si>
  <si>
    <t>Zřízení přírodní zahrady a rekultivace pozemku</t>
  </si>
  <si>
    <t>Výměna osvětlení a zlepšení akustiky ve třídách</t>
  </si>
  <si>
    <t>zastřešení pro kola žáků a zaměstnanců</t>
  </si>
  <si>
    <t>ZŠ Pardubice, Bratranců Veverkových 867</t>
  </si>
  <si>
    <t>060159155</t>
  </si>
  <si>
    <t>zřízení kamerového systému v rámci zvýšení bezpečnosti žáků a změstnanců školy</t>
  </si>
  <si>
    <t>ZŠ Pardubice, Bratranců Veverkových 868</t>
  </si>
  <si>
    <t>060159156</t>
  </si>
  <si>
    <t>venkovní relaxační zóna pro žáky</t>
  </si>
  <si>
    <t>nutno konzultovat s OMI</t>
  </si>
  <si>
    <t>soukromá Mateřská škola a Základní škola Na cestě, s.r.o. (Jan Tetera)</t>
  </si>
  <si>
    <t xml:space="preserve">Vybavení polyfunkční odborné učebny Základní školy Na ceště
</t>
  </si>
  <si>
    <t>Pardubický Kraj</t>
  </si>
  <si>
    <t>Pořízení vybavení polyfunkční odborné učebny.</t>
  </si>
  <si>
    <t>Byl proveden průzkum trhu.</t>
  </si>
  <si>
    <t>09/2026</t>
  </si>
  <si>
    <t>Nová ZŠ TGM</t>
  </si>
  <si>
    <t>Výstavba nové ZŠ včetně vybavení</t>
  </si>
  <si>
    <t>Výstavba nové ZŠ s kapacitou minimálně 540 žáků v lokalitě Dukly, Višňovky.</t>
  </si>
  <si>
    <t>765 000 000</t>
  </si>
  <si>
    <t>Speciální MŠ, ZŠ a praktická škola Pardubice</t>
  </si>
  <si>
    <t>Pardubický kraj</t>
  </si>
  <si>
    <t>060158981</t>
  </si>
  <si>
    <t>Modernizace venkovního sportovního a relaxačního areálu s enviromentálními prvky</t>
  </si>
  <si>
    <t>Modernizace venkovního sportovního a relaxačního areálu s enviromentálními prvky.</t>
  </si>
  <si>
    <t>42937515</t>
  </si>
  <si>
    <t>modernizace učebny pracovních činností, včetně kabinetu a skladů</t>
  </si>
  <si>
    <t>zrealizován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</si>
</sst>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vertAlign val="superscript"/>
      <sz val="10"/>
      <color rgb="FFFF000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2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4" fillId="0" borderId="0" xfId="0" applyFont="1"/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13" fillId="0" borderId="0" xfId="0" applyNumberFormat="1" applyFont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165" fontId="13" fillId="0" borderId="40" xfId="0" applyNumberFormat="1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13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3" borderId="0" xfId="0" applyFill="1"/>
    <xf numFmtId="0" fontId="4" fillId="6" borderId="20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36" xfId="0" applyBorder="1" applyAlignment="1">
      <alignment horizontal="center"/>
    </xf>
    <xf numFmtId="0" fontId="0" fillId="0" borderId="55" xfId="0" applyBorder="1" applyAlignment="1">
      <alignment vertical="center"/>
    </xf>
    <xf numFmtId="164" fontId="13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166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165" fontId="18" fillId="0" borderId="19" xfId="0" applyNumberFormat="1" applyFont="1" applyBorder="1" applyAlignment="1">
      <alignment horizontal="center" vertical="center"/>
    </xf>
    <xf numFmtId="165" fontId="18" fillId="0" borderId="3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 wrapText="1"/>
    </xf>
    <xf numFmtId="165" fontId="4" fillId="6" borderId="4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left" vertical="center" wrapText="1"/>
    </xf>
    <xf numFmtId="165" fontId="13" fillId="6" borderId="40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left" vertical="center" wrapText="1"/>
    </xf>
    <xf numFmtId="165" fontId="8" fillId="0" borderId="40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3" fillId="0" borderId="51" xfId="0" applyFont="1" applyBorder="1" applyAlignment="1">
      <alignment horizontal="left" vertical="center" wrapText="1"/>
    </xf>
    <xf numFmtId="49" fontId="13" fillId="0" borderId="40" xfId="0" applyNumberFormat="1" applyFont="1" applyBorder="1" applyAlignment="1" applyProtection="1">
      <alignment horizontal="center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8" fillId="0" borderId="39" xfId="0" applyNumberFormat="1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39" xfId="0" applyNumberFormat="1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4" fillId="5" borderId="39" xfId="0" applyNumberFormat="1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center" wrapText="1"/>
    </xf>
    <xf numFmtId="165" fontId="4" fillId="5" borderId="19" xfId="0" applyNumberFormat="1" applyFont="1" applyFill="1" applyBorder="1" applyAlignment="1">
      <alignment horizontal="center" vertical="center" wrapText="1"/>
    </xf>
    <xf numFmtId="165" fontId="4" fillId="5" borderId="39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>
      <alignment horizontal="center" vertical="center"/>
    </xf>
    <xf numFmtId="164" fontId="13" fillId="6" borderId="19" xfId="0" applyNumberFormat="1" applyFont="1" applyFill="1" applyBorder="1" applyAlignment="1">
      <alignment horizontal="center" vertical="center" wrapText="1"/>
    </xf>
    <xf numFmtId="164" fontId="13" fillId="6" borderId="2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8" fillId="7" borderId="27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165" fontId="8" fillId="2" borderId="3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/>
    <xf numFmtId="49" fontId="18" fillId="0" borderId="1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 wrapText="1"/>
    </xf>
    <xf numFmtId="165" fontId="18" fillId="0" borderId="40" xfId="0" applyNumberFormat="1" applyFont="1" applyBorder="1" applyAlignment="1">
      <alignment horizontal="center" vertical="center" wrapText="1"/>
    </xf>
    <xf numFmtId="165" fontId="18" fillId="0" borderId="3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8" fillId="0" borderId="27" xfId="0" applyFont="1" applyBorder="1" applyAlignment="1">
      <alignment vertical="center" wrapText="1"/>
    </xf>
    <xf numFmtId="0" fontId="20" fillId="0" borderId="41" xfId="0" applyFont="1" applyBorder="1" applyAlignment="1">
      <alignment horizontal="left" vertical="center" wrapText="1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165" fontId="18" fillId="0" borderId="19" xfId="0" applyNumberFormat="1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wrapText="1"/>
    </xf>
    <xf numFmtId="0" fontId="4" fillId="0" borderId="21" xfId="0" applyFont="1" applyBorder="1" applyAlignment="1">
      <alignment horizontal="center" vertical="center"/>
    </xf>
    <xf numFmtId="165" fontId="4" fillId="3" borderId="3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49" fontId="8" fillId="4" borderId="38" xfId="0" applyNumberFormat="1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164" fontId="8" fillId="4" borderId="31" xfId="0" applyNumberFormat="1" applyFont="1" applyFill="1" applyBorder="1" applyAlignment="1">
      <alignment horizontal="center" vertical="center" wrapText="1"/>
    </xf>
    <xf numFmtId="164" fontId="8" fillId="4" borderId="32" xfId="0" applyNumberFormat="1" applyFont="1" applyFill="1" applyBorder="1" applyAlignment="1">
      <alignment horizontal="center" vertical="center" wrapText="1"/>
    </xf>
    <xf numFmtId="165" fontId="8" fillId="4" borderId="58" xfId="0" applyNumberFormat="1" applyFont="1" applyFill="1" applyBorder="1" applyAlignment="1">
      <alignment horizontal="center" vertical="center" wrapText="1"/>
    </xf>
    <xf numFmtId="165" fontId="8" fillId="4" borderId="59" xfId="0" applyNumberFormat="1" applyFont="1" applyFill="1" applyBorder="1" applyAlignment="1">
      <alignment horizontal="center" vertical="center" wrapText="1"/>
    </xf>
    <xf numFmtId="165" fontId="4" fillId="4" borderId="31" xfId="0" applyNumberFormat="1" applyFont="1" applyFill="1" applyBorder="1" applyAlignment="1">
      <alignment horizontal="center" vertical="center" wrapText="1"/>
    </xf>
    <xf numFmtId="165" fontId="4" fillId="4" borderId="38" xfId="0" applyNumberFormat="1" applyFont="1" applyFill="1" applyBorder="1" applyAlignment="1">
      <alignment horizontal="center" vertical="center" wrapText="1"/>
    </xf>
    <xf numFmtId="165" fontId="4" fillId="4" borderId="32" xfId="0" applyNumberFormat="1" applyFont="1" applyFill="1" applyBorder="1" applyAlignment="1">
      <alignment horizontal="center" vertical="center" wrapText="1"/>
    </xf>
    <xf numFmtId="165" fontId="4" fillId="4" borderId="57" xfId="0" applyNumberFormat="1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165" fontId="4" fillId="3" borderId="40" xfId="0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 wrapText="1"/>
    </xf>
    <xf numFmtId="49" fontId="13" fillId="4" borderId="20" xfId="0" applyNumberFormat="1" applyFont="1" applyFill="1" applyBorder="1" applyAlignment="1">
      <alignment horizontal="center" vertical="center" wrapText="1"/>
    </xf>
    <xf numFmtId="165" fontId="13" fillId="4" borderId="19" xfId="0" applyNumberFormat="1" applyFont="1" applyFill="1" applyBorder="1" applyAlignment="1">
      <alignment horizontal="center" vertical="center" wrapText="1"/>
    </xf>
    <xf numFmtId="165" fontId="13" fillId="4" borderId="39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49" fontId="28" fillId="4" borderId="62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165" fontId="18" fillId="3" borderId="19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4" fillId="4" borderId="43" xfId="0" applyNumberFormat="1" applyFont="1" applyFill="1" applyBorder="1" applyAlignment="1">
      <alignment horizontal="right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164" fontId="4" fillId="4" borderId="40" xfId="0" applyNumberFormat="1" applyFont="1" applyFill="1" applyBorder="1" applyAlignment="1">
      <alignment horizontal="right" vertical="center" wrapText="1"/>
    </xf>
    <xf numFmtId="164" fontId="4" fillId="4" borderId="21" xfId="0" applyNumberFormat="1" applyFont="1" applyFill="1" applyBorder="1" applyAlignment="1">
      <alignment horizontal="right" vertical="center" wrapText="1"/>
    </xf>
    <xf numFmtId="164" fontId="13" fillId="4" borderId="40" xfId="0" applyNumberFormat="1" applyFont="1" applyFill="1" applyBorder="1" applyAlignment="1">
      <alignment horizontal="right" vertical="center" wrapText="1"/>
    </xf>
    <xf numFmtId="164" fontId="13" fillId="4" borderId="21" xfId="0" applyNumberFormat="1" applyFont="1" applyFill="1" applyBorder="1" applyAlignment="1">
      <alignment horizontal="right" vertical="center" wrapText="1"/>
    </xf>
    <xf numFmtId="164" fontId="13" fillId="4" borderId="6" xfId="0" applyNumberFormat="1" applyFont="1" applyFill="1" applyBorder="1" applyAlignment="1">
      <alignment horizontal="right" vertical="center" wrapText="1"/>
    </xf>
    <xf numFmtId="164" fontId="4" fillId="2" borderId="21" xfId="0" applyNumberFormat="1" applyFont="1" applyFill="1" applyBorder="1" applyAlignment="1">
      <alignment horizontal="right" vertical="center" wrapText="1"/>
    </xf>
    <xf numFmtId="164" fontId="4" fillId="2" borderId="19" xfId="0" applyNumberFormat="1" applyFont="1" applyFill="1" applyBorder="1" applyAlignment="1">
      <alignment horizontal="right" vertical="center" wrapText="1"/>
    </xf>
    <xf numFmtId="164" fontId="8" fillId="2" borderId="19" xfId="0" applyNumberFormat="1" applyFont="1" applyFill="1" applyBorder="1" applyAlignment="1">
      <alignment horizontal="right" vertical="center" wrapText="1"/>
    </xf>
    <xf numFmtId="164" fontId="8" fillId="2" borderId="21" xfId="0" applyNumberFormat="1" applyFont="1" applyFill="1" applyBorder="1" applyAlignment="1">
      <alignment horizontal="right" vertical="center" wrapText="1"/>
    </xf>
    <xf numFmtId="164" fontId="4" fillId="3" borderId="19" xfId="0" applyNumberFormat="1" applyFont="1" applyFill="1" applyBorder="1" applyAlignment="1">
      <alignment horizontal="right" vertical="center" wrapText="1"/>
    </xf>
    <xf numFmtId="164" fontId="4" fillId="3" borderId="21" xfId="0" applyNumberFormat="1" applyFont="1" applyFill="1" applyBorder="1" applyAlignment="1">
      <alignment horizontal="right" vertical="center" wrapText="1"/>
    </xf>
    <xf numFmtId="49" fontId="4" fillId="3" borderId="19" xfId="0" applyNumberFormat="1" applyFont="1" applyFill="1" applyBorder="1" applyAlignment="1">
      <alignment horizontal="right" vertical="center" wrapText="1"/>
    </xf>
    <xf numFmtId="164" fontId="18" fillId="0" borderId="19" xfId="0" applyNumberFormat="1" applyFont="1" applyBorder="1" applyAlignment="1">
      <alignment horizontal="right" vertical="center" wrapText="1"/>
    </xf>
    <xf numFmtId="164" fontId="18" fillId="0" borderId="21" xfId="0" applyNumberFormat="1" applyFont="1" applyBorder="1" applyAlignment="1">
      <alignment horizontal="right" vertical="center" wrapText="1"/>
    </xf>
    <xf numFmtId="164" fontId="4" fillId="0" borderId="19" xfId="0" applyNumberFormat="1" applyFont="1" applyBorder="1" applyAlignment="1">
      <alignment horizontal="right"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49" fontId="4" fillId="0" borderId="19" xfId="0" applyNumberFormat="1" applyFont="1" applyBorder="1" applyAlignment="1">
      <alignment horizontal="right" vertical="center" wrapText="1"/>
    </xf>
    <xf numFmtId="164" fontId="4" fillId="5" borderId="19" xfId="0" applyNumberFormat="1" applyFont="1" applyFill="1" applyBorder="1" applyAlignment="1">
      <alignment horizontal="right" vertical="center" wrapText="1"/>
    </xf>
    <xf numFmtId="164" fontId="4" fillId="5" borderId="21" xfId="0" applyNumberFormat="1" applyFont="1" applyFill="1" applyBorder="1" applyAlignment="1">
      <alignment horizontal="right" vertical="center" wrapText="1"/>
    </xf>
    <xf numFmtId="164" fontId="8" fillId="0" borderId="19" xfId="0" applyNumberFormat="1" applyFont="1" applyBorder="1" applyAlignment="1">
      <alignment horizontal="right" vertical="center" wrapText="1"/>
    </xf>
    <xf numFmtId="164" fontId="8" fillId="0" borderId="21" xfId="0" applyNumberFormat="1" applyFont="1" applyBorder="1" applyAlignment="1">
      <alignment horizontal="right" vertical="center" wrapText="1"/>
    </xf>
    <xf numFmtId="49" fontId="13" fillId="0" borderId="19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5" borderId="60" xfId="0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13" fillId="4" borderId="37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/>
    </xf>
    <xf numFmtId="165" fontId="4" fillId="3" borderId="39" xfId="0" applyNumberFormat="1" applyFont="1" applyFill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0" fontId="31" fillId="0" borderId="4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60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165" fontId="31" fillId="0" borderId="19" xfId="0" applyNumberFormat="1" applyFont="1" applyBorder="1" applyAlignment="1">
      <alignment horizontal="center" vertical="center"/>
    </xf>
    <xf numFmtId="165" fontId="31" fillId="0" borderId="39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65" fontId="13" fillId="3" borderId="40" xfId="0" applyNumberFormat="1" applyFont="1" applyFill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4" fillId="4" borderId="4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49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left" vertical="center" wrapText="1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49" fontId="13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13" fillId="4" borderId="41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0" fontId="13" fillId="4" borderId="64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65" xfId="0" applyFont="1" applyFill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left" vertical="center" wrapText="1"/>
    </xf>
    <xf numFmtId="0" fontId="13" fillId="4" borderId="45" xfId="0" applyFont="1" applyFill="1" applyBorder="1" applyAlignment="1">
      <alignment horizontal="left" vertical="center" wrapText="1"/>
    </xf>
    <xf numFmtId="164" fontId="13" fillId="4" borderId="64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165" fontId="13" fillId="4" borderId="64" xfId="0" applyNumberFormat="1" applyFont="1" applyFill="1" applyBorder="1" applyAlignment="1">
      <alignment horizontal="center" vertical="center" wrapText="1"/>
    </xf>
    <xf numFmtId="165" fontId="13" fillId="4" borderId="47" xfId="0" applyNumberFormat="1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49" fontId="4" fillId="3" borderId="40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5" fontId="8" fillId="2" borderId="40" xfId="0" applyNumberFormat="1" applyFont="1" applyFill="1" applyBorder="1" applyAlignment="1">
      <alignment horizontal="center" vertical="center" wrapText="1"/>
    </xf>
    <xf numFmtId="165" fontId="8" fillId="2" borderId="3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0" fillId="4" borderId="0" xfId="0" applyNumberFormat="1" applyFill="1" applyAlignment="1">
      <alignment vertical="center"/>
    </xf>
    <xf numFmtId="2" fontId="4" fillId="3" borderId="19" xfId="0" applyNumberFormat="1" applyFont="1" applyFill="1" applyBorder="1" applyAlignment="1">
      <alignment horizontal="center" vertical="center" wrapText="1"/>
    </xf>
    <xf numFmtId="0" fontId="0" fillId="8" borderId="27" xfId="0" applyFill="1" applyBorder="1" applyAlignment="1" applyProtection="1">
      <alignment horizontal="center"/>
      <protection locked="0"/>
    </xf>
    <xf numFmtId="0" fontId="4" fillId="8" borderId="40" xfId="0" applyFont="1" applyFill="1" applyBorder="1" applyAlignment="1" applyProtection="1">
      <alignment horizontal="left" vertical="center" wrapText="1"/>
      <protection locked="0"/>
    </xf>
    <xf numFmtId="0" fontId="4" fillId="8" borderId="20" xfId="0" applyFont="1" applyFill="1" applyBorder="1" applyAlignment="1" applyProtection="1">
      <alignment horizontal="left" vertical="center" wrapText="1"/>
      <protection locked="0"/>
    </xf>
    <xf numFmtId="0" fontId="4" fillId="8" borderId="20" xfId="0" applyFont="1" applyFill="1" applyBorder="1" applyAlignment="1" applyProtection="1">
      <alignment horizontal="center" vertical="center" wrapText="1"/>
      <protection locked="0"/>
    </xf>
    <xf numFmtId="0" fontId="4" fillId="8" borderId="39" xfId="0" applyFont="1" applyFill="1" applyBorder="1" applyAlignment="1" applyProtection="1">
      <alignment horizontal="center" vertical="center" wrapText="1"/>
      <protection locked="0"/>
    </xf>
    <xf numFmtId="0" fontId="4" fillId="8" borderId="41" xfId="0" applyFont="1" applyFill="1" applyBorder="1" applyAlignment="1" applyProtection="1">
      <alignment horizontal="left"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4" fillId="8" borderId="41" xfId="0" applyFont="1" applyFill="1" applyBorder="1" applyAlignment="1" applyProtection="1">
      <alignment horizontal="center" vertical="center" wrapText="1"/>
      <protection locked="0"/>
    </xf>
    <xf numFmtId="0" fontId="4" fillId="8" borderId="21" xfId="0" applyFont="1" applyFill="1" applyBorder="1" applyAlignment="1" applyProtection="1">
      <alignment horizontal="center" vertical="center" wrapText="1"/>
      <protection locked="0"/>
    </xf>
    <xf numFmtId="0" fontId="13" fillId="8" borderId="41" xfId="0" applyFont="1" applyFill="1" applyBorder="1" applyAlignment="1" applyProtection="1">
      <alignment horizontal="left" vertical="center" wrapText="1"/>
      <protection locked="0"/>
    </xf>
    <xf numFmtId="164" fontId="13" fillId="8" borderId="19" xfId="0" applyNumberFormat="1" applyFont="1" applyFill="1" applyBorder="1" applyAlignment="1" applyProtection="1">
      <alignment horizontal="center" vertical="center" wrapText="1"/>
      <protection locked="0"/>
    </xf>
    <xf numFmtId="164" fontId="13" fillId="8" borderId="2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40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 applyProtection="1">
      <alignment horizontal="center" vertical="center" wrapText="1"/>
      <protection locked="0"/>
    </xf>
    <xf numFmtId="0" fontId="13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39" xfId="0" applyFont="1" applyFill="1" applyBorder="1" applyAlignment="1" applyProtection="1">
      <alignment horizontal="center" vertical="center" wrapText="1"/>
      <protection locked="0"/>
    </xf>
    <xf numFmtId="0" fontId="13" fillId="8" borderId="41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20" xfId="0" applyFont="1" applyFill="1" applyBorder="1" applyAlignment="1" applyProtection="1">
      <alignment horizontal="left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41" xfId="0" applyFont="1" applyFill="1" applyBorder="1" applyAlignment="1" applyProtection="1">
      <alignment horizontal="left" vertical="center" wrapText="1"/>
      <protection locked="0"/>
    </xf>
    <xf numFmtId="164" fontId="13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6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4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164" fontId="8" fillId="2" borderId="33" xfId="0" applyNumberFormat="1" applyFont="1" applyFill="1" applyBorder="1" applyAlignment="1">
      <alignment horizontal="right" vertical="center" wrapText="1"/>
    </xf>
    <xf numFmtId="165" fontId="8" fillId="2" borderId="33" xfId="0" applyNumberFormat="1" applyFont="1" applyFill="1" applyBorder="1" applyAlignment="1">
      <alignment horizontal="center" vertical="center" wrapText="1"/>
    </xf>
    <xf numFmtId="165" fontId="8" fillId="2" borderId="53" xfId="0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62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164" fontId="4" fillId="4" borderId="6" xfId="0" applyNumberFormat="1" applyFont="1" applyFill="1" applyBorder="1" applyAlignment="1">
      <alignment horizontal="right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165" fontId="4" fillId="4" borderId="30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46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164" fontId="4" fillId="4" borderId="33" xfId="0" applyNumberFormat="1" applyFont="1" applyFill="1" applyBorder="1" applyAlignment="1">
      <alignment horizontal="right" vertical="center" wrapText="1"/>
    </xf>
    <xf numFmtId="165" fontId="4" fillId="4" borderId="33" xfId="0" applyNumberFormat="1" applyFont="1" applyFill="1" applyBorder="1" applyAlignment="1">
      <alignment horizontal="center" vertical="center" wrapText="1"/>
    </xf>
    <xf numFmtId="165" fontId="4" fillId="4" borderId="53" xfId="0" applyNumberFormat="1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center" vertical="center" wrapText="1"/>
    </xf>
    <xf numFmtId="49" fontId="4" fillId="4" borderId="38" xfId="0" applyNumberFormat="1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164" fontId="4" fillId="4" borderId="31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center" vertical="center" wrapText="1"/>
    </xf>
    <xf numFmtId="49" fontId="4" fillId="4" borderId="28" xfId="0" applyNumberFormat="1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67" xfId="0" applyNumberFormat="1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0" fillId="4" borderId="58" xfId="0" applyFill="1" applyBorder="1" applyAlignment="1">
      <alignment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vertical="center" wrapText="1"/>
    </xf>
    <xf numFmtId="164" fontId="4" fillId="4" borderId="31" xfId="0" applyNumberFormat="1" applyFont="1" applyFill="1" applyBorder="1" applyAlignment="1">
      <alignment vertical="center" wrapText="1"/>
    </xf>
    <xf numFmtId="44" fontId="4" fillId="4" borderId="25" xfId="0" applyNumberFormat="1" applyFont="1" applyFill="1" applyBorder="1" applyAlignment="1">
      <alignment vertical="center" wrapText="1"/>
    </xf>
    <xf numFmtId="0" fontId="4" fillId="4" borderId="5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/>
    </xf>
    <xf numFmtId="0" fontId="35" fillId="4" borderId="69" xfId="0" applyFont="1" applyFill="1" applyBorder="1" applyAlignment="1">
      <alignment vertical="center" wrapText="1"/>
    </xf>
    <xf numFmtId="0" fontId="35" fillId="4" borderId="70" xfId="0" applyFont="1" applyFill="1" applyBorder="1" applyAlignment="1">
      <alignment vertical="center"/>
    </xf>
    <xf numFmtId="0" fontId="35" fillId="4" borderId="68" xfId="0" applyFont="1" applyFill="1" applyBorder="1" applyAlignment="1">
      <alignment vertical="center"/>
    </xf>
    <xf numFmtId="44" fontId="35" fillId="4" borderId="69" xfId="0" applyNumberFormat="1" applyFont="1" applyFill="1" applyBorder="1" applyAlignment="1">
      <alignment vertical="center"/>
    </xf>
    <xf numFmtId="44" fontId="35" fillId="4" borderId="71" xfId="0" applyNumberFormat="1" applyFont="1" applyFill="1" applyBorder="1" applyAlignment="1">
      <alignment vertical="center"/>
    </xf>
    <xf numFmtId="0" fontId="35" fillId="4" borderId="69" xfId="0" applyFont="1" applyFill="1" applyBorder="1" applyAlignment="1">
      <alignment vertical="center"/>
    </xf>
    <xf numFmtId="0" fontId="35" fillId="4" borderId="71" xfId="0" applyFont="1" applyFill="1" applyBorder="1" applyAlignment="1">
      <alignment vertical="center"/>
    </xf>
    <xf numFmtId="0" fontId="35" fillId="4" borderId="69" xfId="0" applyFont="1" applyFill="1" applyBorder="1" applyAlignment="1">
      <alignment horizontal="center" vertical="center"/>
    </xf>
    <xf numFmtId="0" fontId="35" fillId="4" borderId="70" xfId="0" applyFont="1" applyFill="1" applyBorder="1" applyAlignment="1">
      <alignment horizontal="center" vertical="center"/>
    </xf>
    <xf numFmtId="0" fontId="35" fillId="4" borderId="71" xfId="0" applyFont="1" applyFill="1" applyBorder="1" applyAlignment="1">
      <alignment horizontal="center" vertical="center"/>
    </xf>
    <xf numFmtId="0" fontId="35" fillId="4" borderId="68" xfId="0" applyFont="1" applyFill="1" applyBorder="1"/>
    <xf numFmtId="0" fontId="35" fillId="4" borderId="69" xfId="0" applyFont="1" applyFill="1" applyBorder="1" applyAlignment="1">
      <alignment vertical="top" wrapText="1"/>
    </xf>
    <xf numFmtId="44" fontId="8" fillId="3" borderId="19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165" fontId="8" fillId="3" borderId="19" xfId="0" applyNumberFormat="1" applyFont="1" applyFill="1" applyBorder="1" applyAlignment="1">
      <alignment horizontal="center" vertical="center" wrapText="1"/>
    </xf>
    <xf numFmtId="165" fontId="8" fillId="3" borderId="39" xfId="0" applyNumberFormat="1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165" fontId="4" fillId="3" borderId="39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19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66FF"/>
      <color rgb="FFFF9900"/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zoomScale="90" zoomScaleNormal="90" workbookViewId="0">
      <pane ySplit="1" topLeftCell="A15" activePane="bottomLeft" state="frozen"/>
      <selection pane="bottomLeft" activeCell="R6" sqref="R6"/>
    </sheetView>
  </sheetViews>
  <sheetFormatPr defaultColWidth="9.28515625" defaultRowHeight="15" x14ac:dyDescent="0.25"/>
  <cols>
    <col min="1" max="1" width="7.28515625" style="23" customWidth="1"/>
    <col min="2" max="4" width="10.5703125" customWidth="1"/>
    <col min="5" max="5" width="13.140625" customWidth="1"/>
    <col min="6" max="6" width="11.5703125" customWidth="1"/>
    <col min="7" max="7" width="21" customWidth="1"/>
    <col min="8" max="10" width="12.85546875" customWidth="1"/>
    <col min="11" max="11" width="39.42578125" customWidth="1"/>
    <col min="12" max="13" width="13" customWidth="1"/>
    <col min="16" max="16" width="13.7109375" customWidth="1"/>
    <col min="17" max="17" width="13.28515625" customWidth="1"/>
    <col min="18" max="18" width="20.28515625" customWidth="1"/>
    <col min="19" max="19" width="11.140625" customWidth="1"/>
    <col min="20" max="20" width="9.28515625" style="206"/>
  </cols>
  <sheetData>
    <row r="1" spans="1:19" ht="19.5" thickBot="1" x14ac:dyDescent="0.35">
      <c r="A1" s="714" t="s">
        <v>0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6"/>
    </row>
    <row r="2" spans="1:19" ht="27.2" customHeight="1" x14ac:dyDescent="0.25">
      <c r="A2" s="717" t="s">
        <v>1</v>
      </c>
      <c r="B2" s="719" t="s">
        <v>2</v>
      </c>
      <c r="C2" s="720"/>
      <c r="D2" s="720"/>
      <c r="E2" s="720"/>
      <c r="F2" s="721"/>
      <c r="G2" s="717" t="s">
        <v>3</v>
      </c>
      <c r="H2" s="724" t="s">
        <v>4</v>
      </c>
      <c r="I2" s="726" t="s">
        <v>47</v>
      </c>
      <c r="J2" s="717" t="s">
        <v>5</v>
      </c>
      <c r="K2" s="717" t="s">
        <v>6</v>
      </c>
      <c r="L2" s="722" t="s">
        <v>7</v>
      </c>
      <c r="M2" s="723"/>
      <c r="N2" s="710" t="s">
        <v>8</v>
      </c>
      <c r="O2" s="711"/>
      <c r="P2" s="712" t="s">
        <v>9</v>
      </c>
      <c r="Q2" s="713"/>
      <c r="R2" s="710" t="s">
        <v>10</v>
      </c>
      <c r="S2" s="711"/>
    </row>
    <row r="3" spans="1:19" ht="92.25" thickBot="1" x14ac:dyDescent="0.3">
      <c r="A3" s="718"/>
      <c r="B3" s="41" t="s">
        <v>11</v>
      </c>
      <c r="C3" s="42" t="s">
        <v>12</v>
      </c>
      <c r="D3" s="42" t="s">
        <v>13</v>
      </c>
      <c r="E3" s="42" t="s">
        <v>14</v>
      </c>
      <c r="F3" s="43" t="s">
        <v>15</v>
      </c>
      <c r="G3" s="718"/>
      <c r="H3" s="725"/>
      <c r="I3" s="727"/>
      <c r="J3" s="718"/>
      <c r="K3" s="718"/>
      <c r="L3" s="31" t="s">
        <v>16</v>
      </c>
      <c r="M3" s="32" t="s">
        <v>17</v>
      </c>
      <c r="N3" s="34" t="s">
        <v>18</v>
      </c>
      <c r="O3" s="35" t="s">
        <v>19</v>
      </c>
      <c r="P3" s="45" t="s">
        <v>20</v>
      </c>
      <c r="Q3" s="46" t="s">
        <v>21</v>
      </c>
      <c r="R3" s="48" t="s">
        <v>22</v>
      </c>
      <c r="S3" s="35" t="s">
        <v>23</v>
      </c>
    </row>
    <row r="4" spans="1:19" ht="79.5" customHeight="1" x14ac:dyDescent="0.25">
      <c r="A4" s="598">
        <v>1</v>
      </c>
      <c r="B4" s="599" t="s">
        <v>296</v>
      </c>
      <c r="C4" s="600" t="s">
        <v>53</v>
      </c>
      <c r="D4" s="601">
        <v>75018306</v>
      </c>
      <c r="E4" s="601" t="s">
        <v>297</v>
      </c>
      <c r="F4" s="602">
        <v>600095703</v>
      </c>
      <c r="G4" s="603" t="s">
        <v>298</v>
      </c>
      <c r="H4" s="604" t="s">
        <v>55</v>
      </c>
      <c r="I4" s="605" t="s">
        <v>56</v>
      </c>
      <c r="J4" s="606" t="s">
        <v>57</v>
      </c>
      <c r="K4" s="607" t="s">
        <v>397</v>
      </c>
      <c r="L4" s="608">
        <v>300000</v>
      </c>
      <c r="M4" s="609">
        <f>L4*0.85</f>
        <v>255000</v>
      </c>
      <c r="N4" s="610" t="s">
        <v>693</v>
      </c>
      <c r="O4" s="611" t="s">
        <v>694</v>
      </c>
      <c r="P4" s="612" t="s">
        <v>74</v>
      </c>
      <c r="Q4" s="613" t="s">
        <v>74</v>
      </c>
      <c r="R4" s="620" t="s">
        <v>607</v>
      </c>
      <c r="S4" s="598" t="s">
        <v>338</v>
      </c>
    </row>
    <row r="5" spans="1:19" ht="79.5" customHeight="1" x14ac:dyDescent="0.25">
      <c r="A5" s="169">
        <v>2</v>
      </c>
      <c r="B5" s="170" t="s">
        <v>296</v>
      </c>
      <c r="C5" s="171" t="s">
        <v>53</v>
      </c>
      <c r="D5" s="173">
        <v>75018306</v>
      </c>
      <c r="E5" s="173" t="s">
        <v>297</v>
      </c>
      <c r="F5" s="174">
        <v>600095703</v>
      </c>
      <c r="G5" s="614" t="s">
        <v>585</v>
      </c>
      <c r="H5" s="469" t="s">
        <v>55</v>
      </c>
      <c r="I5" s="175" t="s">
        <v>56</v>
      </c>
      <c r="J5" s="482" t="s">
        <v>57</v>
      </c>
      <c r="K5" s="615" t="s">
        <v>586</v>
      </c>
      <c r="L5" s="616">
        <v>600000</v>
      </c>
      <c r="M5" s="442">
        <f>L5*0.85</f>
        <v>510000</v>
      </c>
      <c r="N5" s="617" t="s">
        <v>693</v>
      </c>
      <c r="O5" s="618" t="s">
        <v>694</v>
      </c>
      <c r="P5" s="619" t="s">
        <v>74</v>
      </c>
      <c r="Q5" s="179" t="s">
        <v>74</v>
      </c>
      <c r="R5" s="621" t="s">
        <v>607</v>
      </c>
      <c r="S5" s="169" t="s">
        <v>338</v>
      </c>
    </row>
    <row r="6" spans="1:19" ht="79.5" customHeight="1" x14ac:dyDescent="0.25">
      <c r="A6" s="38">
        <v>3</v>
      </c>
      <c r="B6" s="170" t="s">
        <v>280</v>
      </c>
      <c r="C6" s="171" t="s">
        <v>53</v>
      </c>
      <c r="D6" s="172">
        <v>75017989</v>
      </c>
      <c r="E6" s="173" t="s">
        <v>279</v>
      </c>
      <c r="F6" s="174">
        <v>600095681</v>
      </c>
      <c r="G6" s="175" t="s">
        <v>635</v>
      </c>
      <c r="H6" s="175" t="s">
        <v>55</v>
      </c>
      <c r="I6" s="175" t="s">
        <v>56</v>
      </c>
      <c r="J6" s="292" t="s">
        <v>57</v>
      </c>
      <c r="K6" s="292" t="s">
        <v>527</v>
      </c>
      <c r="L6" s="699" t="s">
        <v>768</v>
      </c>
      <c r="M6" s="700">
        <v>91647058</v>
      </c>
      <c r="N6" s="701">
        <v>45444</v>
      </c>
      <c r="O6" s="702">
        <v>45930</v>
      </c>
      <c r="P6" s="295" t="s">
        <v>58</v>
      </c>
      <c r="Q6" s="179" t="s">
        <v>74</v>
      </c>
      <c r="R6" s="703" t="s">
        <v>607</v>
      </c>
      <c r="S6" s="38" t="s">
        <v>338</v>
      </c>
    </row>
    <row r="7" spans="1:19" ht="79.5" customHeight="1" x14ac:dyDescent="0.25">
      <c r="A7" s="38">
        <v>4</v>
      </c>
      <c r="B7" s="91" t="s">
        <v>179</v>
      </c>
      <c r="C7" s="25" t="s">
        <v>53</v>
      </c>
      <c r="D7" s="28">
        <v>70944849</v>
      </c>
      <c r="E7" s="37" t="s">
        <v>177</v>
      </c>
      <c r="F7" s="59">
        <v>600095924</v>
      </c>
      <c r="G7" s="480" t="s">
        <v>178</v>
      </c>
      <c r="H7" s="468" t="s">
        <v>55</v>
      </c>
      <c r="I7" s="44" t="s">
        <v>56</v>
      </c>
      <c r="J7" s="288" t="s">
        <v>57</v>
      </c>
      <c r="K7" s="288" t="s">
        <v>398</v>
      </c>
      <c r="L7" s="440">
        <v>20000000</v>
      </c>
      <c r="M7" s="439">
        <f t="shared" ref="M7:M74" si="0">L7*0.85</f>
        <v>17000000</v>
      </c>
      <c r="N7" s="289">
        <v>45658</v>
      </c>
      <c r="O7" s="290" t="s">
        <v>695</v>
      </c>
      <c r="P7" s="291" t="s">
        <v>58</v>
      </c>
      <c r="Q7" s="47" t="s">
        <v>74</v>
      </c>
      <c r="R7" s="52" t="s">
        <v>333</v>
      </c>
      <c r="S7" s="38" t="s">
        <v>338</v>
      </c>
    </row>
    <row r="8" spans="1:19" ht="79.5" customHeight="1" x14ac:dyDescent="0.25">
      <c r="A8" s="169">
        <v>5</v>
      </c>
      <c r="B8" s="170" t="s">
        <v>305</v>
      </c>
      <c r="C8" s="171" t="s">
        <v>53</v>
      </c>
      <c r="D8" s="172">
        <v>70944831</v>
      </c>
      <c r="E8" s="173" t="s">
        <v>306</v>
      </c>
      <c r="F8" s="174">
        <v>600095673</v>
      </c>
      <c r="G8" s="247" t="s">
        <v>451</v>
      </c>
      <c r="H8" s="469" t="s">
        <v>55</v>
      </c>
      <c r="I8" s="175" t="s">
        <v>56</v>
      </c>
      <c r="J8" s="292" t="s">
        <v>57</v>
      </c>
      <c r="K8" s="292" t="s">
        <v>528</v>
      </c>
      <c r="L8" s="441">
        <v>180000</v>
      </c>
      <c r="M8" s="442">
        <f t="shared" si="0"/>
        <v>153000</v>
      </c>
      <c r="N8" s="293">
        <v>44470</v>
      </c>
      <c r="O8" s="294">
        <v>44531</v>
      </c>
      <c r="P8" s="295" t="s">
        <v>74</v>
      </c>
      <c r="Q8" s="179" t="s">
        <v>74</v>
      </c>
      <c r="R8" s="180" t="s">
        <v>599</v>
      </c>
      <c r="S8" s="169" t="s">
        <v>338</v>
      </c>
    </row>
    <row r="9" spans="1:19" ht="79.5" customHeight="1" x14ac:dyDescent="0.25">
      <c r="A9" s="169">
        <v>6</v>
      </c>
      <c r="B9" s="170" t="s">
        <v>399</v>
      </c>
      <c r="C9" s="171" t="s">
        <v>53</v>
      </c>
      <c r="D9" s="172">
        <v>70944831</v>
      </c>
      <c r="E9" s="173" t="s">
        <v>306</v>
      </c>
      <c r="F9" s="174">
        <v>600095673</v>
      </c>
      <c r="G9" s="247" t="s">
        <v>307</v>
      </c>
      <c r="H9" s="469" t="s">
        <v>55</v>
      </c>
      <c r="I9" s="175" t="s">
        <v>56</v>
      </c>
      <c r="J9" s="292" t="s">
        <v>57</v>
      </c>
      <c r="K9" s="292" t="s">
        <v>400</v>
      </c>
      <c r="L9" s="441">
        <v>250000</v>
      </c>
      <c r="M9" s="442">
        <f t="shared" si="0"/>
        <v>212500</v>
      </c>
      <c r="N9" s="293">
        <v>44470</v>
      </c>
      <c r="O9" s="294">
        <v>44531</v>
      </c>
      <c r="P9" s="295" t="s">
        <v>74</v>
      </c>
      <c r="Q9" s="179" t="s">
        <v>74</v>
      </c>
      <c r="R9" s="180" t="s">
        <v>600</v>
      </c>
      <c r="S9" s="169" t="s">
        <v>338</v>
      </c>
    </row>
    <row r="10" spans="1:19" ht="79.5" customHeight="1" x14ac:dyDescent="0.25">
      <c r="A10" s="38">
        <v>7</v>
      </c>
      <c r="B10" s="91" t="s">
        <v>401</v>
      </c>
      <c r="C10" s="25" t="s">
        <v>53</v>
      </c>
      <c r="D10" s="28">
        <v>70944831</v>
      </c>
      <c r="E10" s="37" t="s">
        <v>308</v>
      </c>
      <c r="F10" s="59">
        <v>600095673</v>
      </c>
      <c r="G10" s="480" t="s">
        <v>309</v>
      </c>
      <c r="H10" s="468" t="s">
        <v>55</v>
      </c>
      <c r="I10" s="44" t="s">
        <v>56</v>
      </c>
      <c r="J10" s="288" t="s">
        <v>57</v>
      </c>
      <c r="K10" s="288" t="s">
        <v>402</v>
      </c>
      <c r="L10" s="440">
        <v>100000</v>
      </c>
      <c r="M10" s="439">
        <f t="shared" si="0"/>
        <v>85000</v>
      </c>
      <c r="N10" s="289" t="s">
        <v>693</v>
      </c>
      <c r="O10" s="290" t="s">
        <v>697</v>
      </c>
      <c r="P10" s="291" t="s">
        <v>74</v>
      </c>
      <c r="Q10" s="47" t="s">
        <v>74</v>
      </c>
      <c r="R10" s="39" t="s">
        <v>416</v>
      </c>
      <c r="S10" s="38" t="s">
        <v>338</v>
      </c>
    </row>
    <row r="11" spans="1:19" ht="79.5" customHeight="1" x14ac:dyDescent="0.25">
      <c r="A11" s="38">
        <v>8</v>
      </c>
      <c r="B11" s="91" t="s">
        <v>283</v>
      </c>
      <c r="C11" s="25" t="s">
        <v>53</v>
      </c>
      <c r="D11" s="28">
        <v>60157241</v>
      </c>
      <c r="E11" s="37" t="s">
        <v>284</v>
      </c>
      <c r="F11" s="59">
        <v>600095371</v>
      </c>
      <c r="G11" s="480" t="s">
        <v>403</v>
      </c>
      <c r="H11" s="468" t="s">
        <v>55</v>
      </c>
      <c r="I11" s="44" t="s">
        <v>56</v>
      </c>
      <c r="J11" s="288" t="s">
        <v>57</v>
      </c>
      <c r="K11" s="396" t="s">
        <v>761</v>
      </c>
      <c r="L11" s="440">
        <v>35000000</v>
      </c>
      <c r="M11" s="439">
        <f t="shared" si="0"/>
        <v>29750000</v>
      </c>
      <c r="N11" s="289" t="s">
        <v>696</v>
      </c>
      <c r="O11" s="296">
        <v>46357</v>
      </c>
      <c r="P11" s="291" t="s">
        <v>58</v>
      </c>
      <c r="Q11" s="47" t="s">
        <v>74</v>
      </c>
      <c r="R11" s="39" t="s">
        <v>313</v>
      </c>
      <c r="S11" s="38" t="s">
        <v>338</v>
      </c>
    </row>
    <row r="12" spans="1:19" ht="79.5" customHeight="1" x14ac:dyDescent="0.25">
      <c r="A12" s="38">
        <v>9</v>
      </c>
      <c r="B12" s="91" t="s">
        <v>404</v>
      </c>
      <c r="C12" s="25" t="s">
        <v>53</v>
      </c>
      <c r="D12" s="28"/>
      <c r="E12" s="28"/>
      <c r="F12" s="59"/>
      <c r="G12" s="480" t="s">
        <v>405</v>
      </c>
      <c r="H12" s="468" t="s">
        <v>55</v>
      </c>
      <c r="I12" s="44" t="s">
        <v>56</v>
      </c>
      <c r="J12" s="288" t="s">
        <v>57</v>
      </c>
      <c r="K12" s="288" t="s">
        <v>406</v>
      </c>
      <c r="L12" s="440">
        <v>110000000</v>
      </c>
      <c r="M12" s="439">
        <f t="shared" si="0"/>
        <v>93500000</v>
      </c>
      <c r="N12" s="297">
        <v>46388</v>
      </c>
      <c r="O12" s="296">
        <v>47088</v>
      </c>
      <c r="P12" s="291" t="s">
        <v>58</v>
      </c>
      <c r="Q12" s="47" t="s">
        <v>74</v>
      </c>
      <c r="R12" s="39" t="s">
        <v>313</v>
      </c>
      <c r="S12" s="38" t="s">
        <v>338</v>
      </c>
    </row>
    <row r="13" spans="1:19" ht="79.5" customHeight="1" x14ac:dyDescent="0.25">
      <c r="A13" s="38">
        <v>10</v>
      </c>
      <c r="B13" s="91" t="s">
        <v>281</v>
      </c>
      <c r="C13" s="25" t="s">
        <v>53</v>
      </c>
      <c r="D13" s="28"/>
      <c r="E13" s="28"/>
      <c r="F13" s="59"/>
      <c r="G13" s="44" t="s">
        <v>282</v>
      </c>
      <c r="H13" s="44" t="s">
        <v>55</v>
      </c>
      <c r="I13" s="44" t="s">
        <v>56</v>
      </c>
      <c r="J13" s="288" t="s">
        <v>57</v>
      </c>
      <c r="K13" s="288" t="s">
        <v>529</v>
      </c>
      <c r="L13" s="491">
        <v>46800000</v>
      </c>
      <c r="M13" s="492">
        <f t="shared" si="0"/>
        <v>39780000</v>
      </c>
      <c r="N13" s="350" t="s">
        <v>750</v>
      </c>
      <c r="O13" s="290" t="s">
        <v>697</v>
      </c>
      <c r="P13" s="291" t="s">
        <v>58</v>
      </c>
      <c r="Q13" s="47" t="s">
        <v>74</v>
      </c>
      <c r="R13" s="52" t="s">
        <v>333</v>
      </c>
      <c r="S13" s="38" t="s">
        <v>338</v>
      </c>
    </row>
    <row r="14" spans="1:19" ht="79.5" customHeight="1" x14ac:dyDescent="0.25">
      <c r="A14" s="38">
        <v>11</v>
      </c>
      <c r="B14" s="91" t="s">
        <v>407</v>
      </c>
      <c r="C14" s="25" t="s">
        <v>53</v>
      </c>
      <c r="D14" s="80">
        <v>75018225</v>
      </c>
      <c r="E14" s="37">
        <v>107584832</v>
      </c>
      <c r="F14" s="47">
        <v>600095720</v>
      </c>
      <c r="G14" s="480" t="s">
        <v>255</v>
      </c>
      <c r="H14" s="468" t="s">
        <v>55</v>
      </c>
      <c r="I14" s="44" t="s">
        <v>56</v>
      </c>
      <c r="J14" s="288" t="s">
        <v>57</v>
      </c>
      <c r="K14" s="288" t="s">
        <v>408</v>
      </c>
      <c r="L14" s="440">
        <v>20000000</v>
      </c>
      <c r="M14" s="439">
        <f t="shared" si="0"/>
        <v>17000000</v>
      </c>
      <c r="N14" s="350">
        <v>45658</v>
      </c>
      <c r="O14" s="349">
        <v>46266</v>
      </c>
      <c r="P14" s="291" t="s">
        <v>58</v>
      </c>
      <c r="Q14" s="47" t="s">
        <v>74</v>
      </c>
      <c r="R14" s="39" t="s">
        <v>313</v>
      </c>
      <c r="S14" s="38" t="s">
        <v>338</v>
      </c>
    </row>
    <row r="15" spans="1:19" ht="79.5" customHeight="1" x14ac:dyDescent="0.25">
      <c r="A15" s="38">
        <v>12</v>
      </c>
      <c r="B15" s="91" t="s">
        <v>409</v>
      </c>
      <c r="C15" s="25" t="s">
        <v>53</v>
      </c>
      <c r="D15" s="80">
        <v>75018144</v>
      </c>
      <c r="E15" s="37">
        <v>107585171</v>
      </c>
      <c r="F15" s="47">
        <v>600095894</v>
      </c>
      <c r="G15" s="480" t="s">
        <v>255</v>
      </c>
      <c r="H15" s="468" t="s">
        <v>55</v>
      </c>
      <c r="I15" s="44" t="s">
        <v>56</v>
      </c>
      <c r="J15" s="44" t="s">
        <v>57</v>
      </c>
      <c r="K15" s="44" t="s">
        <v>410</v>
      </c>
      <c r="L15" s="443">
        <v>5000000</v>
      </c>
      <c r="M15" s="444">
        <f t="shared" si="0"/>
        <v>4250000</v>
      </c>
      <c r="N15" s="50">
        <v>45537</v>
      </c>
      <c r="O15" s="49">
        <v>46266</v>
      </c>
      <c r="P15" s="30" t="s">
        <v>58</v>
      </c>
      <c r="Q15" s="47" t="s">
        <v>74</v>
      </c>
      <c r="R15" s="39" t="s">
        <v>313</v>
      </c>
      <c r="S15" s="38" t="s">
        <v>338</v>
      </c>
    </row>
    <row r="16" spans="1:19" ht="79.5" customHeight="1" x14ac:dyDescent="0.25">
      <c r="A16" s="287">
        <v>13</v>
      </c>
      <c r="B16" s="91" t="s">
        <v>217</v>
      </c>
      <c r="C16" s="25" t="s">
        <v>101</v>
      </c>
      <c r="D16" s="28">
        <v>60158883</v>
      </c>
      <c r="E16" s="37" t="s">
        <v>218</v>
      </c>
      <c r="F16" s="60">
        <v>600095487</v>
      </c>
      <c r="G16" s="480" t="s">
        <v>219</v>
      </c>
      <c r="H16" s="468" t="s">
        <v>55</v>
      </c>
      <c r="I16" s="44" t="s">
        <v>56</v>
      </c>
      <c r="J16" s="44" t="s">
        <v>102</v>
      </c>
      <c r="K16" s="44" t="s">
        <v>530</v>
      </c>
      <c r="L16" s="445" t="s">
        <v>746</v>
      </c>
      <c r="M16" s="444">
        <f>12000000*0.85</f>
        <v>10200000</v>
      </c>
      <c r="N16" s="289">
        <v>45444</v>
      </c>
      <c r="O16" s="290">
        <v>45566</v>
      </c>
      <c r="P16" s="30" t="s">
        <v>74</v>
      </c>
      <c r="Q16" s="47" t="s">
        <v>58</v>
      </c>
      <c r="R16" s="62" t="s">
        <v>333</v>
      </c>
      <c r="S16" s="38" t="s">
        <v>338</v>
      </c>
    </row>
    <row r="17" spans="1:20" ht="79.5" customHeight="1" x14ac:dyDescent="0.25">
      <c r="A17" s="38">
        <v>14</v>
      </c>
      <c r="B17" s="91" t="s">
        <v>217</v>
      </c>
      <c r="C17" s="25" t="s">
        <v>101</v>
      </c>
      <c r="D17" s="28">
        <v>60158883</v>
      </c>
      <c r="E17" s="37" t="s">
        <v>218</v>
      </c>
      <c r="F17" s="60">
        <v>600095487</v>
      </c>
      <c r="G17" s="480" t="s">
        <v>176</v>
      </c>
      <c r="H17" s="468" t="s">
        <v>55</v>
      </c>
      <c r="I17" s="44" t="s">
        <v>56</v>
      </c>
      <c r="J17" s="44" t="s">
        <v>102</v>
      </c>
      <c r="K17" s="44" t="s">
        <v>531</v>
      </c>
      <c r="L17" s="440">
        <v>1000000</v>
      </c>
      <c r="M17" s="439">
        <f t="shared" si="0"/>
        <v>850000</v>
      </c>
      <c r="N17" s="289">
        <v>45444</v>
      </c>
      <c r="O17" s="290">
        <v>45566</v>
      </c>
      <c r="P17" s="30" t="s">
        <v>74</v>
      </c>
      <c r="Q17" s="47" t="s">
        <v>74</v>
      </c>
      <c r="R17" s="62" t="s">
        <v>313</v>
      </c>
      <c r="S17" s="38" t="s">
        <v>338</v>
      </c>
    </row>
    <row r="18" spans="1:20" ht="79.5" customHeight="1" x14ac:dyDescent="0.25">
      <c r="A18" s="38">
        <v>15</v>
      </c>
      <c r="B18" s="181" t="s">
        <v>103</v>
      </c>
      <c r="C18" s="182" t="s">
        <v>106</v>
      </c>
      <c r="D18" s="183">
        <v>75007720</v>
      </c>
      <c r="E18" s="184">
        <v>107585111</v>
      </c>
      <c r="F18" s="185">
        <v>600095851</v>
      </c>
      <c r="G18" s="481" t="s">
        <v>104</v>
      </c>
      <c r="H18" s="470" t="s">
        <v>55</v>
      </c>
      <c r="I18" s="186" t="s">
        <v>56</v>
      </c>
      <c r="J18" s="186" t="s">
        <v>105</v>
      </c>
      <c r="K18" s="186" t="s">
        <v>568</v>
      </c>
      <c r="L18" s="446">
        <v>1000000</v>
      </c>
      <c r="M18" s="447">
        <f t="shared" si="0"/>
        <v>850000</v>
      </c>
      <c r="N18" s="189">
        <v>44197</v>
      </c>
      <c r="O18" s="190">
        <v>46357</v>
      </c>
      <c r="P18" s="191" t="s">
        <v>74</v>
      </c>
      <c r="Q18" s="192"/>
      <c r="R18" s="193"/>
      <c r="S18" s="194"/>
    </row>
    <row r="19" spans="1:20" s="309" customFormat="1" ht="79.5" customHeight="1" x14ac:dyDescent="0.25">
      <c r="A19" s="298">
        <v>16</v>
      </c>
      <c r="B19" s="299" t="s">
        <v>103</v>
      </c>
      <c r="C19" s="300" t="s">
        <v>106</v>
      </c>
      <c r="D19" s="301">
        <v>75007720</v>
      </c>
      <c r="E19" s="302">
        <v>107585111</v>
      </c>
      <c r="F19" s="303">
        <v>600095851</v>
      </c>
      <c r="G19" s="482" t="s">
        <v>571</v>
      </c>
      <c r="H19" s="471" t="s">
        <v>55</v>
      </c>
      <c r="I19" s="292" t="s">
        <v>56</v>
      </c>
      <c r="J19" s="292" t="s">
        <v>105</v>
      </c>
      <c r="K19" s="292" t="s">
        <v>588</v>
      </c>
      <c r="L19" s="441">
        <v>600000</v>
      </c>
      <c r="M19" s="442">
        <f t="shared" si="0"/>
        <v>510000</v>
      </c>
      <c r="N19" s="304">
        <v>45017</v>
      </c>
      <c r="O19" s="294">
        <v>45200</v>
      </c>
      <c r="P19" s="295" t="s">
        <v>74</v>
      </c>
      <c r="Q19" s="305" t="s">
        <v>74</v>
      </c>
      <c r="R19" s="306" t="s">
        <v>607</v>
      </c>
      <c r="S19" s="307" t="s">
        <v>338</v>
      </c>
      <c r="T19" s="308"/>
    </row>
    <row r="20" spans="1:20" ht="79.5" customHeight="1" x14ac:dyDescent="0.25">
      <c r="A20" s="38">
        <v>17</v>
      </c>
      <c r="B20" s="95" t="s">
        <v>411</v>
      </c>
      <c r="C20" s="96" t="s">
        <v>412</v>
      </c>
      <c r="D20" s="97"/>
      <c r="E20" s="97"/>
      <c r="F20" s="98"/>
      <c r="G20" s="483" t="s">
        <v>413</v>
      </c>
      <c r="H20" s="472" t="s">
        <v>55</v>
      </c>
      <c r="I20" s="79" t="s">
        <v>57</v>
      </c>
      <c r="J20" s="79" t="s">
        <v>266</v>
      </c>
      <c r="K20" s="79" t="s">
        <v>532</v>
      </c>
      <c r="L20" s="448">
        <v>60005110</v>
      </c>
      <c r="M20" s="449">
        <f t="shared" si="0"/>
        <v>51004343.5</v>
      </c>
      <c r="N20" s="245" t="s">
        <v>636</v>
      </c>
      <c r="O20" s="99" t="s">
        <v>376</v>
      </c>
      <c r="P20" s="112" t="s">
        <v>58</v>
      </c>
      <c r="Q20" s="244" t="s">
        <v>74</v>
      </c>
      <c r="R20" s="195" t="s">
        <v>330</v>
      </c>
      <c r="S20" s="246" t="s">
        <v>356</v>
      </c>
    </row>
    <row r="21" spans="1:20" ht="99.75" customHeight="1" x14ac:dyDescent="0.25">
      <c r="A21" s="38">
        <v>18</v>
      </c>
      <c r="B21" s="91" t="s">
        <v>645</v>
      </c>
      <c r="C21" s="25" t="s">
        <v>646</v>
      </c>
      <c r="D21" s="28">
        <v>48160199</v>
      </c>
      <c r="E21" s="326" t="s">
        <v>647</v>
      </c>
      <c r="F21" s="60" t="s">
        <v>648</v>
      </c>
      <c r="G21" s="480" t="s">
        <v>372</v>
      </c>
      <c r="H21" s="468" t="s">
        <v>55</v>
      </c>
      <c r="I21" s="44" t="s">
        <v>56</v>
      </c>
      <c r="J21" s="44" t="s">
        <v>72</v>
      </c>
      <c r="K21" s="44" t="s">
        <v>649</v>
      </c>
      <c r="L21" s="448">
        <v>2000000</v>
      </c>
      <c r="M21" s="449">
        <f t="shared" si="0"/>
        <v>1700000</v>
      </c>
      <c r="N21" s="133">
        <v>45078</v>
      </c>
      <c r="O21" s="49">
        <v>45992</v>
      </c>
      <c r="P21" s="30" t="s">
        <v>74</v>
      </c>
      <c r="Q21" s="47" t="s">
        <v>416</v>
      </c>
      <c r="R21" s="195" t="s">
        <v>333</v>
      </c>
      <c r="S21" s="38" t="s">
        <v>338</v>
      </c>
    </row>
    <row r="22" spans="1:20" ht="79.5" customHeight="1" x14ac:dyDescent="0.25">
      <c r="A22" s="282">
        <v>19</v>
      </c>
      <c r="B22" s="271" t="s">
        <v>414</v>
      </c>
      <c r="C22" s="272" t="s">
        <v>181</v>
      </c>
      <c r="D22" s="273">
        <v>60157801</v>
      </c>
      <c r="E22" s="274" t="s">
        <v>180</v>
      </c>
      <c r="F22" s="275">
        <v>600095444</v>
      </c>
      <c r="G22" s="480" t="s">
        <v>699</v>
      </c>
      <c r="H22" s="473" t="s">
        <v>55</v>
      </c>
      <c r="I22" s="276" t="s">
        <v>56</v>
      </c>
      <c r="J22" s="276" t="s">
        <v>182</v>
      </c>
      <c r="K22" s="276" t="s">
        <v>415</v>
      </c>
      <c r="L22" s="450" t="s">
        <v>701</v>
      </c>
      <c r="M22" s="449">
        <f>750000*0.85</f>
        <v>637500</v>
      </c>
      <c r="N22" s="277">
        <v>44927</v>
      </c>
      <c r="O22" s="56">
        <v>45261</v>
      </c>
      <c r="P22" s="279" t="s">
        <v>74</v>
      </c>
      <c r="Q22" s="280" t="s">
        <v>416</v>
      </c>
      <c r="R22" s="195" t="s">
        <v>702</v>
      </c>
      <c r="S22" s="282" t="s">
        <v>338</v>
      </c>
    </row>
    <row r="23" spans="1:20" ht="79.5" customHeight="1" x14ac:dyDescent="0.25">
      <c r="A23" s="282">
        <v>20</v>
      </c>
      <c r="B23" s="271" t="s">
        <v>414</v>
      </c>
      <c r="C23" s="272" t="s">
        <v>181</v>
      </c>
      <c r="D23" s="273">
        <v>60157801</v>
      </c>
      <c r="E23" s="274" t="s">
        <v>180</v>
      </c>
      <c r="F23" s="275">
        <v>600095444</v>
      </c>
      <c r="G23" s="480" t="s">
        <v>700</v>
      </c>
      <c r="H23" s="473" t="s">
        <v>55</v>
      </c>
      <c r="I23" s="276" t="s">
        <v>56</v>
      </c>
      <c r="J23" s="276" t="s">
        <v>182</v>
      </c>
      <c r="K23" s="44" t="s">
        <v>703</v>
      </c>
      <c r="L23" s="451">
        <v>750000</v>
      </c>
      <c r="M23" s="452">
        <f>L23*0.85</f>
        <v>637500</v>
      </c>
      <c r="N23" s="133">
        <v>45292</v>
      </c>
      <c r="O23" s="278">
        <v>45992</v>
      </c>
      <c r="P23" s="279" t="s">
        <v>74</v>
      </c>
      <c r="Q23" s="280" t="s">
        <v>416</v>
      </c>
      <c r="R23" s="281" t="s">
        <v>330</v>
      </c>
      <c r="S23" s="282" t="s">
        <v>338</v>
      </c>
    </row>
    <row r="24" spans="1:20" ht="79.5" customHeight="1" x14ac:dyDescent="0.25">
      <c r="A24" s="38">
        <v>21</v>
      </c>
      <c r="B24" s="91" t="s">
        <v>414</v>
      </c>
      <c r="C24" s="25" t="s">
        <v>181</v>
      </c>
      <c r="D24" s="28">
        <v>60157801</v>
      </c>
      <c r="E24" s="37" t="s">
        <v>180</v>
      </c>
      <c r="F24" s="60">
        <v>600095444</v>
      </c>
      <c r="G24" s="484" t="s">
        <v>235</v>
      </c>
      <c r="H24" s="468" t="s">
        <v>55</v>
      </c>
      <c r="I24" s="44" t="s">
        <v>56</v>
      </c>
      <c r="J24" s="44" t="s">
        <v>182</v>
      </c>
      <c r="K24" s="44" t="s">
        <v>417</v>
      </c>
      <c r="L24" s="448">
        <v>1000000</v>
      </c>
      <c r="M24" s="449">
        <f t="shared" si="0"/>
        <v>850000</v>
      </c>
      <c r="N24" s="133">
        <v>45292</v>
      </c>
      <c r="O24" s="56">
        <v>46722</v>
      </c>
      <c r="P24" s="30" t="s">
        <v>74</v>
      </c>
      <c r="Q24" s="47" t="s">
        <v>58</v>
      </c>
      <c r="R24" s="39" t="s">
        <v>313</v>
      </c>
      <c r="S24" s="38" t="s">
        <v>338</v>
      </c>
    </row>
    <row r="25" spans="1:20" ht="79.5" customHeight="1" x14ac:dyDescent="0.25">
      <c r="A25" s="38">
        <v>22</v>
      </c>
      <c r="B25" s="91" t="s">
        <v>658</v>
      </c>
      <c r="C25" s="25" t="s">
        <v>659</v>
      </c>
      <c r="D25" s="28">
        <v>60156228</v>
      </c>
      <c r="E25" s="37" t="s">
        <v>660</v>
      </c>
      <c r="F25" s="60" t="s">
        <v>661</v>
      </c>
      <c r="G25" s="480" t="s">
        <v>662</v>
      </c>
      <c r="H25" s="468" t="s">
        <v>55</v>
      </c>
      <c r="I25" s="44" t="s">
        <v>56</v>
      </c>
      <c r="J25" s="44" t="s">
        <v>663</v>
      </c>
      <c r="K25" s="44" t="s">
        <v>664</v>
      </c>
      <c r="L25" s="448">
        <v>1200000</v>
      </c>
      <c r="M25" s="449">
        <f t="shared" si="0"/>
        <v>1020000</v>
      </c>
      <c r="N25" s="133">
        <v>45474</v>
      </c>
      <c r="O25" s="56">
        <v>45627</v>
      </c>
      <c r="P25" s="30" t="s">
        <v>74</v>
      </c>
      <c r="Q25" s="47" t="s">
        <v>74</v>
      </c>
      <c r="R25" s="39" t="s">
        <v>313</v>
      </c>
      <c r="S25" s="38" t="s">
        <v>338</v>
      </c>
    </row>
    <row r="26" spans="1:20" ht="79.5" customHeight="1" x14ac:dyDescent="0.25">
      <c r="A26" s="38">
        <v>23</v>
      </c>
      <c r="B26" s="91" t="s">
        <v>658</v>
      </c>
      <c r="C26" s="25" t="s">
        <v>659</v>
      </c>
      <c r="D26" s="28">
        <v>60156228</v>
      </c>
      <c r="E26" s="37" t="s">
        <v>660</v>
      </c>
      <c r="F26" s="60" t="s">
        <v>661</v>
      </c>
      <c r="G26" s="480" t="s">
        <v>666</v>
      </c>
      <c r="H26" s="468" t="s">
        <v>55</v>
      </c>
      <c r="I26" s="44" t="s">
        <v>56</v>
      </c>
      <c r="J26" s="44" t="s">
        <v>663</v>
      </c>
      <c r="K26" s="44" t="s">
        <v>667</v>
      </c>
      <c r="L26" s="448">
        <v>4500000</v>
      </c>
      <c r="M26" s="449">
        <f t="shared" si="0"/>
        <v>3825000</v>
      </c>
      <c r="N26" s="133">
        <v>45658</v>
      </c>
      <c r="O26" s="56">
        <v>46357</v>
      </c>
      <c r="P26" s="30" t="s">
        <v>58</v>
      </c>
      <c r="Q26" s="47" t="s">
        <v>74</v>
      </c>
      <c r="R26" s="39" t="s">
        <v>313</v>
      </c>
      <c r="S26" s="38" t="s">
        <v>338</v>
      </c>
    </row>
    <row r="27" spans="1:20" ht="79.5" customHeight="1" x14ac:dyDescent="0.25">
      <c r="A27" s="38">
        <v>24</v>
      </c>
      <c r="B27" s="91" t="s">
        <v>658</v>
      </c>
      <c r="C27" s="25" t="s">
        <v>659</v>
      </c>
      <c r="D27" s="28">
        <v>60156228</v>
      </c>
      <c r="E27" s="37" t="s">
        <v>660</v>
      </c>
      <c r="F27" s="60" t="s">
        <v>661</v>
      </c>
      <c r="G27" s="480" t="s">
        <v>665</v>
      </c>
      <c r="H27" s="468" t="s">
        <v>55</v>
      </c>
      <c r="I27" s="44" t="s">
        <v>56</v>
      </c>
      <c r="J27" s="44" t="s">
        <v>663</v>
      </c>
      <c r="K27" s="44" t="s">
        <v>668</v>
      </c>
      <c r="L27" s="448">
        <v>160000</v>
      </c>
      <c r="M27" s="449">
        <f t="shared" si="0"/>
        <v>136000</v>
      </c>
      <c r="N27" s="133">
        <v>45108</v>
      </c>
      <c r="O27" s="349">
        <v>45505</v>
      </c>
      <c r="P27" s="30" t="s">
        <v>74</v>
      </c>
      <c r="Q27" s="47" t="s">
        <v>58</v>
      </c>
      <c r="R27" s="39" t="s">
        <v>330</v>
      </c>
      <c r="S27" s="38" t="s">
        <v>338</v>
      </c>
    </row>
    <row r="28" spans="1:20" ht="79.5" customHeight="1" x14ac:dyDescent="0.25">
      <c r="A28" s="38">
        <v>25</v>
      </c>
      <c r="B28" s="91" t="s">
        <v>83</v>
      </c>
      <c r="C28" s="25" t="s">
        <v>85</v>
      </c>
      <c r="D28" s="28">
        <v>60159081</v>
      </c>
      <c r="E28" s="37" t="s">
        <v>254</v>
      </c>
      <c r="F28" s="59">
        <v>600096351</v>
      </c>
      <c r="G28" s="480" t="s">
        <v>255</v>
      </c>
      <c r="H28" s="468" t="s">
        <v>55</v>
      </c>
      <c r="I28" s="44" t="s">
        <v>56</v>
      </c>
      <c r="J28" s="44" t="s">
        <v>86</v>
      </c>
      <c r="K28" s="44" t="s">
        <v>533</v>
      </c>
      <c r="L28" s="448">
        <v>5000000</v>
      </c>
      <c r="M28" s="449">
        <f t="shared" si="0"/>
        <v>4250000</v>
      </c>
      <c r="N28" s="133">
        <v>45292</v>
      </c>
      <c r="O28" s="49">
        <v>46600</v>
      </c>
      <c r="P28" s="30" t="s">
        <v>58</v>
      </c>
      <c r="Q28" s="47" t="s">
        <v>74</v>
      </c>
      <c r="R28" s="39" t="s">
        <v>637</v>
      </c>
      <c r="S28" s="38" t="s">
        <v>338</v>
      </c>
    </row>
    <row r="29" spans="1:20" ht="79.5" customHeight="1" x14ac:dyDescent="0.25">
      <c r="A29" s="38">
        <v>26</v>
      </c>
      <c r="B29" s="91" t="s">
        <v>83</v>
      </c>
      <c r="C29" s="25" t="s">
        <v>85</v>
      </c>
      <c r="D29" s="28">
        <v>60159081</v>
      </c>
      <c r="E29" s="37" t="s">
        <v>254</v>
      </c>
      <c r="F29" s="59">
        <v>600096351</v>
      </c>
      <c r="G29" s="480" t="s">
        <v>352</v>
      </c>
      <c r="H29" s="468" t="s">
        <v>55</v>
      </c>
      <c r="I29" s="44" t="s">
        <v>56</v>
      </c>
      <c r="J29" s="44" t="s">
        <v>86</v>
      </c>
      <c r="K29" s="44" t="s">
        <v>534</v>
      </c>
      <c r="L29" s="448">
        <v>1000000</v>
      </c>
      <c r="M29" s="449">
        <f t="shared" si="0"/>
        <v>850000</v>
      </c>
      <c r="N29" s="133">
        <v>45108</v>
      </c>
      <c r="O29" s="56">
        <v>45383</v>
      </c>
      <c r="P29" s="30" t="s">
        <v>58</v>
      </c>
      <c r="Q29" s="47" t="s">
        <v>74</v>
      </c>
      <c r="R29" s="52" t="s">
        <v>330</v>
      </c>
      <c r="S29" s="38" t="s">
        <v>356</v>
      </c>
    </row>
    <row r="30" spans="1:20" ht="79.5" customHeight="1" x14ac:dyDescent="0.25">
      <c r="A30" s="38">
        <v>27</v>
      </c>
      <c r="B30" s="91" t="s">
        <v>83</v>
      </c>
      <c r="C30" s="25" t="s">
        <v>85</v>
      </c>
      <c r="D30" s="28">
        <v>60159081</v>
      </c>
      <c r="E30" s="28">
        <v>102842949</v>
      </c>
      <c r="F30" s="59">
        <v>600096351</v>
      </c>
      <c r="G30" s="480" t="s">
        <v>353</v>
      </c>
      <c r="H30" s="468" t="s">
        <v>55</v>
      </c>
      <c r="I30" s="44" t="s">
        <v>56</v>
      </c>
      <c r="J30" s="44" t="s">
        <v>86</v>
      </c>
      <c r="K30" s="44" t="s">
        <v>535</v>
      </c>
      <c r="L30" s="448">
        <v>2000000</v>
      </c>
      <c r="M30" s="449">
        <f t="shared" si="0"/>
        <v>1700000</v>
      </c>
      <c r="N30" s="133">
        <v>45292</v>
      </c>
      <c r="O30" s="49">
        <v>46600</v>
      </c>
      <c r="P30" s="30" t="s">
        <v>58</v>
      </c>
      <c r="Q30" s="47" t="s">
        <v>74</v>
      </c>
      <c r="R30" s="39" t="s">
        <v>637</v>
      </c>
      <c r="S30" s="38" t="s">
        <v>338</v>
      </c>
    </row>
    <row r="31" spans="1:20" ht="79.5" customHeight="1" x14ac:dyDescent="0.25">
      <c r="A31" s="38">
        <v>28</v>
      </c>
      <c r="B31" s="91" t="s">
        <v>83</v>
      </c>
      <c r="C31" s="25" t="s">
        <v>85</v>
      </c>
      <c r="D31" s="28">
        <v>60159081</v>
      </c>
      <c r="E31" s="37" t="s">
        <v>254</v>
      </c>
      <c r="F31" s="59">
        <v>600096351</v>
      </c>
      <c r="G31" s="484" t="s">
        <v>354</v>
      </c>
      <c r="H31" s="468" t="s">
        <v>55</v>
      </c>
      <c r="I31" s="44" t="s">
        <v>56</v>
      </c>
      <c r="J31" s="44" t="s">
        <v>86</v>
      </c>
      <c r="K31" s="44" t="s">
        <v>536</v>
      </c>
      <c r="L31" s="448">
        <v>200000</v>
      </c>
      <c r="M31" s="449">
        <f t="shared" si="0"/>
        <v>170000</v>
      </c>
      <c r="N31" s="133">
        <v>45108</v>
      </c>
      <c r="O31" s="49">
        <v>46600</v>
      </c>
      <c r="P31" s="30" t="s">
        <v>58</v>
      </c>
      <c r="Q31" s="47" t="s">
        <v>74</v>
      </c>
      <c r="R31" s="39" t="s">
        <v>637</v>
      </c>
      <c r="S31" s="38" t="s">
        <v>338</v>
      </c>
    </row>
    <row r="32" spans="1:20" ht="79.5" customHeight="1" x14ac:dyDescent="0.25">
      <c r="A32" s="38">
        <v>29</v>
      </c>
      <c r="B32" s="91" t="s">
        <v>675</v>
      </c>
      <c r="C32" s="25" t="s">
        <v>189</v>
      </c>
      <c r="D32" s="28">
        <v>48160385</v>
      </c>
      <c r="E32" s="37" t="s">
        <v>676</v>
      </c>
      <c r="F32" s="59">
        <v>600095304</v>
      </c>
      <c r="G32" s="484" t="s">
        <v>120</v>
      </c>
      <c r="H32" s="468" t="s">
        <v>55</v>
      </c>
      <c r="I32" s="44" t="s">
        <v>56</v>
      </c>
      <c r="J32" s="44" t="s">
        <v>188</v>
      </c>
      <c r="K32" s="44" t="s">
        <v>677</v>
      </c>
      <c r="L32" s="448">
        <v>5000000</v>
      </c>
      <c r="M32" s="449">
        <f t="shared" si="0"/>
        <v>4250000</v>
      </c>
      <c r="N32" s="133">
        <v>45658</v>
      </c>
      <c r="O32" s="49">
        <v>45992</v>
      </c>
      <c r="P32" s="30" t="s">
        <v>58</v>
      </c>
      <c r="Q32" s="47" t="s">
        <v>74</v>
      </c>
      <c r="R32" s="39" t="s">
        <v>313</v>
      </c>
      <c r="S32" s="38" t="s">
        <v>338</v>
      </c>
    </row>
    <row r="33" spans="1:19" ht="79.5" customHeight="1" x14ac:dyDescent="0.25">
      <c r="A33" s="286">
        <v>30</v>
      </c>
      <c r="B33" s="170" t="s">
        <v>205</v>
      </c>
      <c r="C33" s="171" t="s">
        <v>208</v>
      </c>
      <c r="D33" s="173" t="s">
        <v>206</v>
      </c>
      <c r="E33" s="173" t="s">
        <v>207</v>
      </c>
      <c r="F33" s="174">
        <v>691012393</v>
      </c>
      <c r="G33" s="247" t="s">
        <v>210</v>
      </c>
      <c r="H33" s="469" t="s">
        <v>55</v>
      </c>
      <c r="I33" s="175" t="s">
        <v>56</v>
      </c>
      <c r="J33" s="175" t="s">
        <v>209</v>
      </c>
      <c r="K33" s="175" t="s">
        <v>704</v>
      </c>
      <c r="L33" s="453">
        <v>500000</v>
      </c>
      <c r="M33" s="454">
        <f t="shared" si="0"/>
        <v>425000</v>
      </c>
      <c r="N33" s="197" t="s">
        <v>705</v>
      </c>
      <c r="O33" s="198">
        <v>44409</v>
      </c>
      <c r="P33" s="178" t="s">
        <v>74</v>
      </c>
      <c r="Q33" s="179" t="s">
        <v>74</v>
      </c>
      <c r="R33" s="180" t="s">
        <v>599</v>
      </c>
      <c r="S33" s="169" t="s">
        <v>338</v>
      </c>
    </row>
    <row r="34" spans="1:19" ht="140.25" customHeight="1" x14ac:dyDescent="0.25">
      <c r="A34" s="194">
        <v>31</v>
      </c>
      <c r="B34" s="181" t="s">
        <v>205</v>
      </c>
      <c r="C34" s="182" t="s">
        <v>208</v>
      </c>
      <c r="D34" s="184" t="s">
        <v>206</v>
      </c>
      <c r="E34" s="184" t="s">
        <v>207</v>
      </c>
      <c r="F34" s="185">
        <v>691012393</v>
      </c>
      <c r="G34" s="481" t="s">
        <v>211</v>
      </c>
      <c r="H34" s="470" t="s">
        <v>55</v>
      </c>
      <c r="I34" s="186" t="s">
        <v>56</v>
      </c>
      <c r="J34" s="186" t="s">
        <v>209</v>
      </c>
      <c r="K34" s="186" t="s">
        <v>418</v>
      </c>
      <c r="L34" s="446">
        <v>4000000</v>
      </c>
      <c r="M34" s="447">
        <f t="shared" si="0"/>
        <v>3400000</v>
      </c>
      <c r="N34" s="310" t="s">
        <v>567</v>
      </c>
      <c r="O34" s="190">
        <v>45261</v>
      </c>
      <c r="P34" s="191" t="s">
        <v>74</v>
      </c>
      <c r="Q34" s="192" t="s">
        <v>74</v>
      </c>
      <c r="R34" s="193" t="s">
        <v>313</v>
      </c>
      <c r="S34" s="194" t="s">
        <v>338</v>
      </c>
    </row>
    <row r="35" spans="1:19" ht="85.5" customHeight="1" x14ac:dyDescent="0.25">
      <c r="A35" s="38">
        <v>32</v>
      </c>
      <c r="B35" s="91" t="s">
        <v>205</v>
      </c>
      <c r="C35" s="25" t="s">
        <v>208</v>
      </c>
      <c r="D35" s="37" t="s">
        <v>206</v>
      </c>
      <c r="E35" s="37" t="s">
        <v>207</v>
      </c>
      <c r="F35" s="59">
        <v>691012393</v>
      </c>
      <c r="G35" s="480" t="s">
        <v>618</v>
      </c>
      <c r="H35" s="468" t="s">
        <v>55</v>
      </c>
      <c r="I35" s="44" t="s">
        <v>56</v>
      </c>
      <c r="J35" s="44" t="s">
        <v>209</v>
      </c>
      <c r="K35" s="44" t="s">
        <v>629</v>
      </c>
      <c r="L35" s="448">
        <v>5000000</v>
      </c>
      <c r="M35" s="449">
        <f t="shared" si="0"/>
        <v>4250000</v>
      </c>
      <c r="N35" s="351" t="s">
        <v>821</v>
      </c>
      <c r="O35" s="349" t="s">
        <v>822</v>
      </c>
      <c r="P35" s="30" t="s">
        <v>58</v>
      </c>
      <c r="Q35" s="47" t="s">
        <v>74</v>
      </c>
      <c r="R35" s="39" t="s">
        <v>313</v>
      </c>
      <c r="S35" s="38" t="s">
        <v>338</v>
      </c>
    </row>
    <row r="36" spans="1:19" ht="79.5" customHeight="1" x14ac:dyDescent="0.25">
      <c r="A36" s="38">
        <v>33</v>
      </c>
      <c r="B36" s="91" t="s">
        <v>202</v>
      </c>
      <c r="C36" s="25" t="s">
        <v>146</v>
      </c>
      <c r="D36" s="28">
        <v>70986436</v>
      </c>
      <c r="E36" s="37" t="s">
        <v>203</v>
      </c>
      <c r="F36" s="59">
        <v>600096033</v>
      </c>
      <c r="G36" s="480" t="s">
        <v>201</v>
      </c>
      <c r="H36" s="468" t="s">
        <v>55</v>
      </c>
      <c r="I36" s="44" t="s">
        <v>56</v>
      </c>
      <c r="J36" s="44" t="s">
        <v>145</v>
      </c>
      <c r="K36" s="44" t="s">
        <v>762</v>
      </c>
      <c r="L36" s="448">
        <v>2750000</v>
      </c>
      <c r="M36" s="449">
        <f t="shared" si="0"/>
        <v>2337500</v>
      </c>
      <c r="N36" s="36" t="s">
        <v>638</v>
      </c>
      <c r="O36" s="56">
        <v>46357</v>
      </c>
      <c r="P36" s="30" t="s">
        <v>74</v>
      </c>
      <c r="Q36" s="47" t="s">
        <v>74</v>
      </c>
      <c r="R36" s="52" t="s">
        <v>385</v>
      </c>
      <c r="S36" s="38" t="s">
        <v>338</v>
      </c>
    </row>
    <row r="37" spans="1:19" ht="79.5" customHeight="1" x14ac:dyDescent="0.25">
      <c r="A37" s="38">
        <v>34</v>
      </c>
      <c r="B37" s="91" t="s">
        <v>202</v>
      </c>
      <c r="C37" s="25" t="s">
        <v>146</v>
      </c>
      <c r="D37" s="28">
        <v>70986436</v>
      </c>
      <c r="E37" s="37" t="s">
        <v>203</v>
      </c>
      <c r="F37" s="59">
        <v>600096033</v>
      </c>
      <c r="G37" s="480" t="s">
        <v>220</v>
      </c>
      <c r="H37" s="468" t="s">
        <v>55</v>
      </c>
      <c r="I37" s="44" t="s">
        <v>56</v>
      </c>
      <c r="J37" s="44" t="s">
        <v>145</v>
      </c>
      <c r="K37" s="44" t="s">
        <v>595</v>
      </c>
      <c r="L37" s="448">
        <v>6899255</v>
      </c>
      <c r="M37" s="449">
        <f t="shared" si="0"/>
        <v>5864366.75</v>
      </c>
      <c r="N37" s="350" t="s">
        <v>808</v>
      </c>
      <c r="O37" s="349" t="s">
        <v>809</v>
      </c>
      <c r="P37" s="30" t="s">
        <v>74</v>
      </c>
      <c r="Q37" s="47" t="s">
        <v>74</v>
      </c>
      <c r="R37" s="52" t="s">
        <v>385</v>
      </c>
      <c r="S37" s="38" t="s">
        <v>338</v>
      </c>
    </row>
    <row r="38" spans="1:19" ht="79.5" customHeight="1" x14ac:dyDescent="0.25">
      <c r="A38" s="38">
        <v>35</v>
      </c>
      <c r="B38" s="91" t="s">
        <v>202</v>
      </c>
      <c r="C38" s="25" t="s">
        <v>146</v>
      </c>
      <c r="D38" s="28">
        <v>70986436</v>
      </c>
      <c r="E38" s="37" t="s">
        <v>203</v>
      </c>
      <c r="F38" s="59">
        <v>600096033</v>
      </c>
      <c r="G38" s="480" t="s">
        <v>221</v>
      </c>
      <c r="H38" s="468" t="s">
        <v>55</v>
      </c>
      <c r="I38" s="44" t="s">
        <v>56</v>
      </c>
      <c r="J38" s="44" t="s">
        <v>145</v>
      </c>
      <c r="K38" s="44" t="s">
        <v>601</v>
      </c>
      <c r="L38" s="443">
        <v>3525000</v>
      </c>
      <c r="M38" s="444">
        <f t="shared" si="0"/>
        <v>2996250</v>
      </c>
      <c r="N38" s="350" t="s">
        <v>819</v>
      </c>
      <c r="O38" s="349" t="s">
        <v>818</v>
      </c>
      <c r="P38" s="30" t="s">
        <v>74</v>
      </c>
      <c r="Q38" s="47" t="s">
        <v>74</v>
      </c>
      <c r="R38" s="39" t="s">
        <v>313</v>
      </c>
      <c r="S38" s="38" t="s">
        <v>338</v>
      </c>
    </row>
    <row r="39" spans="1:19" ht="79.5" customHeight="1" x14ac:dyDescent="0.25">
      <c r="A39" s="38">
        <v>36</v>
      </c>
      <c r="B39" s="91" t="s">
        <v>202</v>
      </c>
      <c r="C39" s="25" t="s">
        <v>146</v>
      </c>
      <c r="D39" s="28">
        <v>70986436</v>
      </c>
      <c r="E39" s="37" t="s">
        <v>203</v>
      </c>
      <c r="F39" s="59">
        <v>600096033</v>
      </c>
      <c r="G39" s="480" t="s">
        <v>267</v>
      </c>
      <c r="H39" s="468" t="s">
        <v>55</v>
      </c>
      <c r="I39" s="44" t="s">
        <v>56</v>
      </c>
      <c r="J39" s="44" t="s">
        <v>145</v>
      </c>
      <c r="K39" s="44" t="s">
        <v>537</v>
      </c>
      <c r="L39" s="443">
        <v>20958900</v>
      </c>
      <c r="M39" s="444">
        <f t="shared" si="0"/>
        <v>17815065</v>
      </c>
      <c r="N39" s="350" t="s">
        <v>816</v>
      </c>
      <c r="O39" s="349" t="s">
        <v>817</v>
      </c>
      <c r="P39" s="30" t="s">
        <v>74</v>
      </c>
      <c r="Q39" s="47" t="s">
        <v>74</v>
      </c>
      <c r="R39" s="39" t="s">
        <v>313</v>
      </c>
      <c r="S39" s="38" t="s">
        <v>338</v>
      </c>
    </row>
    <row r="40" spans="1:19" ht="79.5" customHeight="1" x14ac:dyDescent="0.25">
      <c r="A40" s="194">
        <v>37</v>
      </c>
      <c r="B40" s="181" t="s">
        <v>202</v>
      </c>
      <c r="C40" s="182" t="s">
        <v>146</v>
      </c>
      <c r="D40" s="183">
        <v>70986436</v>
      </c>
      <c r="E40" s="184" t="s">
        <v>419</v>
      </c>
      <c r="F40" s="185">
        <v>600096033</v>
      </c>
      <c r="G40" s="481" t="s">
        <v>269</v>
      </c>
      <c r="H40" s="470" t="s">
        <v>55</v>
      </c>
      <c r="I40" s="186" t="s">
        <v>56</v>
      </c>
      <c r="J40" s="186" t="s">
        <v>145</v>
      </c>
      <c r="K40" s="186" t="s">
        <v>769</v>
      </c>
      <c r="L40" s="446">
        <v>15230000</v>
      </c>
      <c r="M40" s="447">
        <f t="shared" si="0"/>
        <v>12945500</v>
      </c>
      <c r="N40" s="344">
        <v>46023</v>
      </c>
      <c r="O40" s="329">
        <v>46722</v>
      </c>
      <c r="P40" s="191" t="s">
        <v>74</v>
      </c>
      <c r="Q40" s="192" t="s">
        <v>74</v>
      </c>
      <c r="R40" s="193" t="s">
        <v>313</v>
      </c>
      <c r="S40" s="194" t="s">
        <v>338</v>
      </c>
    </row>
    <row r="41" spans="1:19" ht="79.5" customHeight="1" x14ac:dyDescent="0.25">
      <c r="A41" s="38">
        <v>38</v>
      </c>
      <c r="B41" s="91" t="s">
        <v>202</v>
      </c>
      <c r="C41" s="25" t="s">
        <v>146</v>
      </c>
      <c r="D41" s="28">
        <v>70986436</v>
      </c>
      <c r="E41" s="37" t="s">
        <v>203</v>
      </c>
      <c r="F41" s="59">
        <v>600096033</v>
      </c>
      <c r="G41" s="485" t="s">
        <v>420</v>
      </c>
      <c r="H41" s="468" t="s">
        <v>55</v>
      </c>
      <c r="I41" s="44" t="s">
        <v>56</v>
      </c>
      <c r="J41" s="44" t="s">
        <v>145</v>
      </c>
      <c r="K41" s="396" t="s">
        <v>820</v>
      </c>
      <c r="L41" s="443">
        <v>38870716</v>
      </c>
      <c r="M41" s="444">
        <f t="shared" si="0"/>
        <v>33040108.599999998</v>
      </c>
      <c r="N41" s="350">
        <v>45901</v>
      </c>
      <c r="O41" s="349">
        <v>46357</v>
      </c>
      <c r="P41" s="30" t="s">
        <v>58</v>
      </c>
      <c r="Q41" s="47" t="s">
        <v>74</v>
      </c>
      <c r="R41" s="39" t="s">
        <v>313</v>
      </c>
      <c r="S41" s="38" t="s">
        <v>338</v>
      </c>
    </row>
    <row r="42" spans="1:19" ht="79.5" customHeight="1" x14ac:dyDescent="0.25">
      <c r="A42" s="38">
        <v>39</v>
      </c>
      <c r="B42" s="91" t="s">
        <v>202</v>
      </c>
      <c r="C42" s="25" t="s">
        <v>146</v>
      </c>
      <c r="D42" s="28">
        <v>70986436</v>
      </c>
      <c r="E42" s="37" t="s">
        <v>419</v>
      </c>
      <c r="F42" s="59">
        <v>600096033</v>
      </c>
      <c r="G42" s="485" t="s">
        <v>421</v>
      </c>
      <c r="H42" s="468" t="s">
        <v>55</v>
      </c>
      <c r="I42" s="44" t="s">
        <v>56</v>
      </c>
      <c r="J42" s="44" t="s">
        <v>145</v>
      </c>
      <c r="K42" s="44" t="s">
        <v>538</v>
      </c>
      <c r="L42" s="443">
        <v>9110000</v>
      </c>
      <c r="M42" s="444">
        <f t="shared" si="0"/>
        <v>7743500</v>
      </c>
      <c r="N42" s="350" t="s">
        <v>804</v>
      </c>
      <c r="O42" s="349" t="s">
        <v>805</v>
      </c>
      <c r="P42" s="30" t="s">
        <v>74</v>
      </c>
      <c r="Q42" s="47" t="s">
        <v>74</v>
      </c>
      <c r="R42" s="39" t="s">
        <v>313</v>
      </c>
      <c r="S42" s="38" t="s">
        <v>338</v>
      </c>
    </row>
    <row r="43" spans="1:19" ht="79.5" customHeight="1" x14ac:dyDescent="0.25">
      <c r="A43" s="169">
        <v>40</v>
      </c>
      <c r="B43" s="170" t="s">
        <v>202</v>
      </c>
      <c r="C43" s="171" t="s">
        <v>146</v>
      </c>
      <c r="D43" s="172">
        <v>70986436</v>
      </c>
      <c r="E43" s="173" t="s">
        <v>203</v>
      </c>
      <c r="F43" s="174">
        <v>600096033</v>
      </c>
      <c r="G43" s="247" t="s">
        <v>422</v>
      </c>
      <c r="H43" s="469" t="s">
        <v>55</v>
      </c>
      <c r="I43" s="175" t="s">
        <v>56</v>
      </c>
      <c r="J43" s="175" t="s">
        <v>145</v>
      </c>
      <c r="K43" s="175" t="s">
        <v>770</v>
      </c>
      <c r="L43" s="453">
        <v>5200000</v>
      </c>
      <c r="M43" s="454">
        <f t="shared" si="0"/>
        <v>4420000</v>
      </c>
      <c r="N43" s="423">
        <v>45170</v>
      </c>
      <c r="O43" s="198">
        <v>45627</v>
      </c>
      <c r="P43" s="178" t="s">
        <v>74</v>
      </c>
      <c r="Q43" s="179" t="s">
        <v>74</v>
      </c>
      <c r="R43" s="419" t="s">
        <v>313</v>
      </c>
      <c r="S43" s="169" t="s">
        <v>338</v>
      </c>
    </row>
    <row r="44" spans="1:19" ht="79.5" customHeight="1" x14ac:dyDescent="0.25">
      <c r="A44" s="38">
        <v>41</v>
      </c>
      <c r="B44" s="91" t="s">
        <v>202</v>
      </c>
      <c r="C44" s="25" t="s">
        <v>146</v>
      </c>
      <c r="D44" s="28">
        <v>70986436</v>
      </c>
      <c r="E44" s="37" t="s">
        <v>203</v>
      </c>
      <c r="F44" s="59">
        <v>600096033</v>
      </c>
      <c r="G44" s="485" t="s">
        <v>423</v>
      </c>
      <c r="H44" s="468" t="s">
        <v>55</v>
      </c>
      <c r="I44" s="44" t="s">
        <v>56</v>
      </c>
      <c r="J44" s="44" t="s">
        <v>145</v>
      </c>
      <c r="K44" s="44" t="s">
        <v>539</v>
      </c>
      <c r="L44" s="443">
        <v>4965000</v>
      </c>
      <c r="M44" s="444">
        <f t="shared" si="0"/>
        <v>4220250</v>
      </c>
      <c r="N44" s="500" t="s">
        <v>815</v>
      </c>
      <c r="O44" s="499" t="s">
        <v>809</v>
      </c>
      <c r="P44" s="30" t="s">
        <v>74</v>
      </c>
      <c r="Q44" s="47" t="s">
        <v>74</v>
      </c>
      <c r="R44" s="39" t="s">
        <v>313</v>
      </c>
      <c r="S44" s="38" t="s">
        <v>338</v>
      </c>
    </row>
    <row r="45" spans="1:19" ht="79.5" customHeight="1" x14ac:dyDescent="0.25">
      <c r="A45" s="194">
        <v>42</v>
      </c>
      <c r="B45" s="501" t="s">
        <v>202</v>
      </c>
      <c r="C45" s="502" t="s">
        <v>146</v>
      </c>
      <c r="D45" s="503">
        <v>70986436</v>
      </c>
      <c r="E45" s="504" t="s">
        <v>203</v>
      </c>
      <c r="F45" s="505">
        <v>600096033</v>
      </c>
      <c r="G45" s="506" t="s">
        <v>596</v>
      </c>
      <c r="H45" s="507" t="s">
        <v>55</v>
      </c>
      <c r="I45" s="508" t="s">
        <v>56</v>
      </c>
      <c r="J45" s="508" t="s">
        <v>145</v>
      </c>
      <c r="K45" s="508" t="s">
        <v>771</v>
      </c>
      <c r="L45" s="446">
        <v>29850000</v>
      </c>
      <c r="M45" s="447">
        <f t="shared" si="0"/>
        <v>25372500</v>
      </c>
      <c r="N45" s="509">
        <v>46026</v>
      </c>
      <c r="O45" s="510">
        <v>46722</v>
      </c>
      <c r="P45" s="511" t="s">
        <v>58</v>
      </c>
      <c r="Q45" s="512" t="s">
        <v>74</v>
      </c>
      <c r="R45" s="513" t="s">
        <v>313</v>
      </c>
      <c r="S45" s="514" t="s">
        <v>338</v>
      </c>
    </row>
    <row r="46" spans="1:19" ht="79.5" customHeight="1" x14ac:dyDescent="0.25">
      <c r="A46" s="38">
        <v>43</v>
      </c>
      <c r="B46" s="91" t="s">
        <v>87</v>
      </c>
      <c r="C46" s="25" t="s">
        <v>89</v>
      </c>
      <c r="D46" s="28">
        <v>60159049</v>
      </c>
      <c r="E46" s="37" t="s">
        <v>223</v>
      </c>
      <c r="F46" s="59">
        <v>600096343</v>
      </c>
      <c r="G46" s="486" t="s">
        <v>424</v>
      </c>
      <c r="H46" s="468" t="s">
        <v>55</v>
      </c>
      <c r="I46" s="44" t="s">
        <v>56</v>
      </c>
      <c r="J46" s="44" t="s">
        <v>90</v>
      </c>
      <c r="K46" s="44" t="s">
        <v>540</v>
      </c>
      <c r="L46" s="448">
        <v>3000000</v>
      </c>
      <c r="M46" s="449">
        <f t="shared" si="0"/>
        <v>2550000</v>
      </c>
      <c r="N46" s="36" t="s">
        <v>603</v>
      </c>
      <c r="O46" s="49">
        <v>46722</v>
      </c>
      <c r="P46" s="30" t="s">
        <v>74</v>
      </c>
      <c r="Q46" s="47" t="s">
        <v>74</v>
      </c>
      <c r="R46" s="52" t="s">
        <v>330</v>
      </c>
      <c r="S46" s="38" t="s">
        <v>338</v>
      </c>
    </row>
    <row r="47" spans="1:19" ht="79.5" customHeight="1" x14ac:dyDescent="0.25">
      <c r="A47" s="205">
        <v>44</v>
      </c>
      <c r="B47" s="91" t="s">
        <v>212</v>
      </c>
      <c r="C47" s="25" t="s">
        <v>214</v>
      </c>
      <c r="D47" s="28">
        <v>70189030</v>
      </c>
      <c r="E47" s="37" t="s">
        <v>630</v>
      </c>
      <c r="F47" s="59">
        <v>600095835</v>
      </c>
      <c r="G47" s="480" t="s">
        <v>213</v>
      </c>
      <c r="H47" s="468" t="s">
        <v>55</v>
      </c>
      <c r="I47" s="44" t="s">
        <v>56</v>
      </c>
      <c r="J47" s="44" t="s">
        <v>215</v>
      </c>
      <c r="K47" s="44" t="s">
        <v>683</v>
      </c>
      <c r="L47" s="450" t="s">
        <v>706</v>
      </c>
      <c r="M47" s="449">
        <f>24000000*0.85</f>
        <v>20400000</v>
      </c>
      <c r="N47" s="36" t="s">
        <v>707</v>
      </c>
      <c r="O47" s="311" t="s">
        <v>377</v>
      </c>
      <c r="P47" s="30" t="s">
        <v>58</v>
      </c>
      <c r="Q47" s="47" t="s">
        <v>58</v>
      </c>
      <c r="R47" s="196" t="s">
        <v>330</v>
      </c>
      <c r="S47" s="38" t="s">
        <v>338</v>
      </c>
    </row>
    <row r="48" spans="1:19" ht="79.5" customHeight="1" x14ac:dyDescent="0.25">
      <c r="A48" s="205">
        <v>45</v>
      </c>
      <c r="B48" s="91" t="s">
        <v>212</v>
      </c>
      <c r="C48" s="25" t="s">
        <v>214</v>
      </c>
      <c r="D48" s="28">
        <v>70189030</v>
      </c>
      <c r="E48" s="37" t="s">
        <v>630</v>
      </c>
      <c r="F48" s="59">
        <v>600095835</v>
      </c>
      <c r="G48" s="480" t="s">
        <v>216</v>
      </c>
      <c r="H48" s="468" t="s">
        <v>55</v>
      </c>
      <c r="I48" s="44" t="s">
        <v>56</v>
      </c>
      <c r="J48" s="44" t="s">
        <v>215</v>
      </c>
      <c r="K48" s="44" t="s">
        <v>682</v>
      </c>
      <c r="L48" s="448">
        <v>3500000</v>
      </c>
      <c r="M48" s="449">
        <f t="shared" si="0"/>
        <v>2975000</v>
      </c>
      <c r="N48" s="36" t="s">
        <v>707</v>
      </c>
      <c r="O48" s="56">
        <v>45627</v>
      </c>
      <c r="P48" s="30" t="s">
        <v>74</v>
      </c>
      <c r="Q48" s="47" t="s">
        <v>74</v>
      </c>
      <c r="R48" s="196" t="s">
        <v>573</v>
      </c>
      <c r="S48" s="38" t="s">
        <v>338</v>
      </c>
    </row>
    <row r="49" spans="1:19" ht="79.5" customHeight="1" x14ac:dyDescent="0.25">
      <c r="A49" s="38">
        <v>46</v>
      </c>
      <c r="B49" s="91" t="s">
        <v>167</v>
      </c>
      <c r="C49" s="25" t="s">
        <v>92</v>
      </c>
      <c r="D49" s="28">
        <v>60157411</v>
      </c>
      <c r="E49" s="37" t="s">
        <v>168</v>
      </c>
      <c r="F49" s="59">
        <v>600095428</v>
      </c>
      <c r="G49" s="480" t="s">
        <v>169</v>
      </c>
      <c r="H49" s="468" t="s">
        <v>55</v>
      </c>
      <c r="I49" s="44" t="s">
        <v>56</v>
      </c>
      <c r="J49" s="44" t="s">
        <v>93</v>
      </c>
      <c r="K49" s="44" t="s">
        <v>541</v>
      </c>
      <c r="L49" s="448">
        <v>700000</v>
      </c>
      <c r="M49" s="449">
        <f t="shared" si="0"/>
        <v>595000</v>
      </c>
      <c r="N49" s="36" t="s">
        <v>602</v>
      </c>
      <c r="O49" s="49">
        <v>46722</v>
      </c>
      <c r="P49" s="30" t="s">
        <v>74</v>
      </c>
      <c r="Q49" s="47" t="s">
        <v>74</v>
      </c>
      <c r="R49" s="52" t="s">
        <v>313</v>
      </c>
      <c r="S49" s="38" t="s">
        <v>338</v>
      </c>
    </row>
    <row r="50" spans="1:19" ht="79.5" customHeight="1" x14ac:dyDescent="0.25">
      <c r="A50" s="38">
        <v>47</v>
      </c>
      <c r="B50" s="91" t="s">
        <v>167</v>
      </c>
      <c r="C50" s="25" t="s">
        <v>92</v>
      </c>
      <c r="D50" s="28">
        <v>60157411</v>
      </c>
      <c r="E50" s="37" t="s">
        <v>168</v>
      </c>
      <c r="F50" s="59">
        <v>600095428</v>
      </c>
      <c r="G50" s="480" t="s">
        <v>174</v>
      </c>
      <c r="H50" s="468" t="s">
        <v>55</v>
      </c>
      <c r="I50" s="44" t="s">
        <v>56</v>
      </c>
      <c r="J50" s="44" t="s">
        <v>93</v>
      </c>
      <c r="K50" s="44" t="s">
        <v>542</v>
      </c>
      <c r="L50" s="448">
        <v>400000</v>
      </c>
      <c r="M50" s="449">
        <f t="shared" si="0"/>
        <v>340000</v>
      </c>
      <c r="N50" s="36" t="s">
        <v>603</v>
      </c>
      <c r="O50" s="49">
        <v>46722</v>
      </c>
      <c r="P50" s="30" t="s">
        <v>74</v>
      </c>
      <c r="Q50" s="47" t="s">
        <v>74</v>
      </c>
      <c r="R50" s="52" t="s">
        <v>330</v>
      </c>
      <c r="S50" s="38" t="s">
        <v>338</v>
      </c>
    </row>
    <row r="51" spans="1:19" ht="79.5" customHeight="1" x14ac:dyDescent="0.25">
      <c r="A51" s="38">
        <v>48</v>
      </c>
      <c r="B51" s="91" t="s">
        <v>167</v>
      </c>
      <c r="C51" s="25" t="s">
        <v>92</v>
      </c>
      <c r="D51" s="28">
        <v>60157411</v>
      </c>
      <c r="E51" s="37" t="s">
        <v>168</v>
      </c>
      <c r="F51" s="59">
        <v>600095428</v>
      </c>
      <c r="G51" s="480" t="s">
        <v>175</v>
      </c>
      <c r="H51" s="468" t="s">
        <v>55</v>
      </c>
      <c r="I51" s="44" t="s">
        <v>56</v>
      </c>
      <c r="J51" s="44" t="s">
        <v>93</v>
      </c>
      <c r="K51" s="44" t="s">
        <v>543</v>
      </c>
      <c r="L51" s="448">
        <v>100000</v>
      </c>
      <c r="M51" s="449">
        <f t="shared" si="0"/>
        <v>85000</v>
      </c>
      <c r="N51" s="36" t="s">
        <v>602</v>
      </c>
      <c r="O51" s="49">
        <v>47818</v>
      </c>
      <c r="P51" s="30" t="s">
        <v>74</v>
      </c>
      <c r="Q51" s="47" t="s">
        <v>74</v>
      </c>
      <c r="R51" s="52" t="s">
        <v>313</v>
      </c>
      <c r="S51" s="38" t="s">
        <v>338</v>
      </c>
    </row>
    <row r="52" spans="1:19" ht="79.5" customHeight="1" x14ac:dyDescent="0.25">
      <c r="A52" s="169">
        <v>49</v>
      </c>
      <c r="B52" s="170" t="s">
        <v>167</v>
      </c>
      <c r="C52" s="171" t="s">
        <v>92</v>
      </c>
      <c r="D52" s="172">
        <v>60157411</v>
      </c>
      <c r="E52" s="173" t="s">
        <v>168</v>
      </c>
      <c r="F52" s="174">
        <v>600095428</v>
      </c>
      <c r="G52" s="247" t="s">
        <v>183</v>
      </c>
      <c r="H52" s="469" t="s">
        <v>55</v>
      </c>
      <c r="I52" s="175" t="s">
        <v>56</v>
      </c>
      <c r="J52" s="175" t="s">
        <v>93</v>
      </c>
      <c r="K52" s="175" t="s">
        <v>544</v>
      </c>
      <c r="L52" s="453">
        <v>10000000</v>
      </c>
      <c r="M52" s="454">
        <f t="shared" si="0"/>
        <v>8500000</v>
      </c>
      <c r="N52" s="197" t="s">
        <v>652</v>
      </c>
      <c r="O52" s="198">
        <v>45627</v>
      </c>
      <c r="P52" s="178" t="s">
        <v>58</v>
      </c>
      <c r="Q52" s="179" t="s">
        <v>58</v>
      </c>
      <c r="R52" s="180" t="s">
        <v>607</v>
      </c>
      <c r="S52" s="497" t="s">
        <v>356</v>
      </c>
    </row>
    <row r="53" spans="1:19" ht="79.5" customHeight="1" x14ac:dyDescent="0.25">
      <c r="A53" s="169">
        <v>50</v>
      </c>
      <c r="B53" s="170" t="s">
        <v>167</v>
      </c>
      <c r="C53" s="171" t="s">
        <v>92</v>
      </c>
      <c r="D53" s="172">
        <v>60157411</v>
      </c>
      <c r="E53" s="173" t="s">
        <v>452</v>
      </c>
      <c r="F53" s="174">
        <v>600095428</v>
      </c>
      <c r="G53" s="247" t="s">
        <v>229</v>
      </c>
      <c r="H53" s="469" t="s">
        <v>55</v>
      </c>
      <c r="I53" s="175" t="s">
        <v>56</v>
      </c>
      <c r="J53" s="175" t="s">
        <v>93</v>
      </c>
      <c r="K53" s="175" t="s">
        <v>545</v>
      </c>
      <c r="L53" s="453">
        <v>1000000</v>
      </c>
      <c r="M53" s="454">
        <f t="shared" si="0"/>
        <v>850000</v>
      </c>
      <c r="N53" s="197" t="s">
        <v>708</v>
      </c>
      <c r="O53" s="498">
        <v>47818</v>
      </c>
      <c r="P53" s="178" t="s">
        <v>74</v>
      </c>
      <c r="Q53" s="179" t="s">
        <v>74</v>
      </c>
      <c r="R53" s="180" t="s">
        <v>607</v>
      </c>
      <c r="S53" s="169" t="s">
        <v>338</v>
      </c>
    </row>
    <row r="54" spans="1:19" ht="79.5" customHeight="1" x14ac:dyDescent="0.25">
      <c r="A54" s="169">
        <v>51</v>
      </c>
      <c r="B54" s="170" t="s">
        <v>167</v>
      </c>
      <c r="C54" s="171" t="s">
        <v>92</v>
      </c>
      <c r="D54" s="172">
        <v>60157411</v>
      </c>
      <c r="E54" s="173" t="s">
        <v>168</v>
      </c>
      <c r="F54" s="174">
        <v>600095428</v>
      </c>
      <c r="G54" s="247" t="s">
        <v>230</v>
      </c>
      <c r="H54" s="469" t="s">
        <v>55</v>
      </c>
      <c r="I54" s="175" t="s">
        <v>56</v>
      </c>
      <c r="J54" s="175" t="s">
        <v>93</v>
      </c>
      <c r="K54" s="175" t="s">
        <v>546</v>
      </c>
      <c r="L54" s="453">
        <v>200000</v>
      </c>
      <c r="M54" s="454">
        <f t="shared" si="0"/>
        <v>170000</v>
      </c>
      <c r="N54" s="197" t="s">
        <v>604</v>
      </c>
      <c r="O54" s="498">
        <v>45992</v>
      </c>
      <c r="P54" s="178" t="s">
        <v>74</v>
      </c>
      <c r="Q54" s="179" t="s">
        <v>74</v>
      </c>
      <c r="R54" s="180" t="s">
        <v>607</v>
      </c>
      <c r="S54" s="169" t="s">
        <v>338</v>
      </c>
    </row>
    <row r="55" spans="1:19" ht="79.5" customHeight="1" x14ac:dyDescent="0.25">
      <c r="A55" s="38">
        <v>52</v>
      </c>
      <c r="B55" s="91" t="s">
        <v>167</v>
      </c>
      <c r="C55" s="25" t="s">
        <v>92</v>
      </c>
      <c r="D55" s="28">
        <v>60157411</v>
      </c>
      <c r="E55" s="37" t="s">
        <v>168</v>
      </c>
      <c r="F55" s="59">
        <v>600095428</v>
      </c>
      <c r="G55" s="480" t="s">
        <v>245</v>
      </c>
      <c r="H55" s="468" t="s">
        <v>55</v>
      </c>
      <c r="I55" s="44" t="s">
        <v>56</v>
      </c>
      <c r="J55" s="44" t="s">
        <v>93</v>
      </c>
      <c r="K55" s="44" t="s">
        <v>547</v>
      </c>
      <c r="L55" s="448">
        <v>200000</v>
      </c>
      <c r="M55" s="449">
        <f t="shared" si="0"/>
        <v>170000</v>
      </c>
      <c r="N55" s="36" t="s">
        <v>604</v>
      </c>
      <c r="O55" s="49">
        <v>45992</v>
      </c>
      <c r="P55" s="30" t="s">
        <v>74</v>
      </c>
      <c r="Q55" s="47" t="s">
        <v>74</v>
      </c>
      <c r="R55" s="52" t="s">
        <v>313</v>
      </c>
      <c r="S55" s="38" t="s">
        <v>338</v>
      </c>
    </row>
    <row r="56" spans="1:19" ht="79.5" customHeight="1" x14ac:dyDescent="0.25">
      <c r="A56" s="169">
        <v>53</v>
      </c>
      <c r="B56" s="170" t="s">
        <v>167</v>
      </c>
      <c r="C56" s="171" t="s">
        <v>92</v>
      </c>
      <c r="D56" s="172">
        <v>60157411</v>
      </c>
      <c r="E56" s="173" t="s">
        <v>168</v>
      </c>
      <c r="F56" s="174">
        <v>600095428</v>
      </c>
      <c r="G56" s="247" t="s">
        <v>453</v>
      </c>
      <c r="H56" s="469" t="s">
        <v>55</v>
      </c>
      <c r="I56" s="175" t="s">
        <v>56</v>
      </c>
      <c r="J56" s="175" t="s">
        <v>93</v>
      </c>
      <c r="K56" s="175" t="s">
        <v>548</v>
      </c>
      <c r="L56" s="453">
        <v>150000</v>
      </c>
      <c r="M56" s="454">
        <f t="shared" si="0"/>
        <v>127500</v>
      </c>
      <c r="N56" s="197" t="s">
        <v>448</v>
      </c>
      <c r="O56" s="198">
        <v>44682</v>
      </c>
      <c r="P56" s="178" t="s">
        <v>74</v>
      </c>
      <c r="Q56" s="179" t="s">
        <v>74</v>
      </c>
      <c r="R56" s="199" t="s">
        <v>605</v>
      </c>
      <c r="S56" s="169" t="s">
        <v>338</v>
      </c>
    </row>
    <row r="57" spans="1:19" ht="79.5" customHeight="1" x14ac:dyDescent="0.25">
      <c r="A57" s="169">
        <v>54</v>
      </c>
      <c r="B57" s="170" t="s">
        <v>167</v>
      </c>
      <c r="C57" s="171" t="s">
        <v>92</v>
      </c>
      <c r="D57" s="172">
        <v>60157411</v>
      </c>
      <c r="E57" s="173" t="s">
        <v>168</v>
      </c>
      <c r="F57" s="174">
        <v>600095428</v>
      </c>
      <c r="G57" s="247" t="s">
        <v>246</v>
      </c>
      <c r="H57" s="469" t="s">
        <v>55</v>
      </c>
      <c r="I57" s="175" t="s">
        <v>56</v>
      </c>
      <c r="J57" s="175" t="s">
        <v>93</v>
      </c>
      <c r="K57" s="175" t="s">
        <v>549</v>
      </c>
      <c r="L57" s="453">
        <v>1000000</v>
      </c>
      <c r="M57" s="454">
        <f t="shared" si="0"/>
        <v>850000</v>
      </c>
      <c r="N57" s="197" t="s">
        <v>708</v>
      </c>
      <c r="O57" s="498">
        <v>48183</v>
      </c>
      <c r="P57" s="178" t="s">
        <v>58</v>
      </c>
      <c r="Q57" s="179" t="s">
        <v>74</v>
      </c>
      <c r="R57" s="180" t="s">
        <v>607</v>
      </c>
      <c r="S57" s="169" t="s">
        <v>338</v>
      </c>
    </row>
    <row r="58" spans="1:19" ht="79.5" customHeight="1" x14ac:dyDescent="0.25">
      <c r="A58" s="38">
        <v>55</v>
      </c>
      <c r="B58" s="91" t="s">
        <v>167</v>
      </c>
      <c r="C58" s="25" t="s">
        <v>92</v>
      </c>
      <c r="D58" s="28">
        <v>60157411</v>
      </c>
      <c r="E58" s="37" t="s">
        <v>168</v>
      </c>
      <c r="F58" s="59">
        <v>600095428</v>
      </c>
      <c r="G58" s="480" t="s">
        <v>247</v>
      </c>
      <c r="H58" s="468" t="s">
        <v>55</v>
      </c>
      <c r="I58" s="44" t="s">
        <v>56</v>
      </c>
      <c r="J58" s="44" t="s">
        <v>93</v>
      </c>
      <c r="K58" s="44" t="s">
        <v>550</v>
      </c>
      <c r="L58" s="448">
        <v>100000</v>
      </c>
      <c r="M58" s="449">
        <f t="shared" si="0"/>
        <v>85000</v>
      </c>
      <c r="N58" s="50">
        <v>45658</v>
      </c>
      <c r="O58" s="49">
        <v>45992</v>
      </c>
      <c r="P58" s="30" t="s">
        <v>74</v>
      </c>
      <c r="Q58" s="47" t="s">
        <v>74</v>
      </c>
      <c r="R58" s="52" t="s">
        <v>313</v>
      </c>
      <c r="S58" s="38" t="s">
        <v>338</v>
      </c>
    </row>
    <row r="59" spans="1:19" ht="79.5" customHeight="1" x14ac:dyDescent="0.25">
      <c r="A59" s="169">
        <v>56</v>
      </c>
      <c r="B59" s="170" t="s">
        <v>167</v>
      </c>
      <c r="C59" s="171" t="s">
        <v>92</v>
      </c>
      <c r="D59" s="172">
        <v>60157411</v>
      </c>
      <c r="E59" s="173" t="s">
        <v>168</v>
      </c>
      <c r="F59" s="174">
        <v>600095428</v>
      </c>
      <c r="G59" s="247" t="s">
        <v>248</v>
      </c>
      <c r="H59" s="469" t="s">
        <v>55</v>
      </c>
      <c r="I59" s="175" t="s">
        <v>56</v>
      </c>
      <c r="J59" s="175" t="s">
        <v>93</v>
      </c>
      <c r="K59" s="175" t="s">
        <v>551</v>
      </c>
      <c r="L59" s="453">
        <v>150000</v>
      </c>
      <c r="M59" s="454">
        <f t="shared" si="0"/>
        <v>127500</v>
      </c>
      <c r="N59" s="197" t="s">
        <v>708</v>
      </c>
      <c r="O59" s="198">
        <v>46722</v>
      </c>
      <c r="P59" s="178" t="s">
        <v>74</v>
      </c>
      <c r="Q59" s="179" t="s">
        <v>58</v>
      </c>
      <c r="R59" s="180" t="s">
        <v>607</v>
      </c>
      <c r="S59" s="169" t="s">
        <v>338</v>
      </c>
    </row>
    <row r="60" spans="1:19" ht="79.5" customHeight="1" x14ac:dyDescent="0.25">
      <c r="A60" s="38">
        <v>57</v>
      </c>
      <c r="B60" s="91" t="s">
        <v>167</v>
      </c>
      <c r="C60" s="25" t="s">
        <v>92</v>
      </c>
      <c r="D60" s="28">
        <v>60157411</v>
      </c>
      <c r="E60" s="37" t="s">
        <v>168</v>
      </c>
      <c r="F60" s="59">
        <v>600095428</v>
      </c>
      <c r="G60" s="480" t="s">
        <v>249</v>
      </c>
      <c r="H60" s="468" t="s">
        <v>55</v>
      </c>
      <c r="I60" s="44" t="s">
        <v>56</v>
      </c>
      <c r="J60" s="44" t="s">
        <v>93</v>
      </c>
      <c r="K60" s="44" t="s">
        <v>552</v>
      </c>
      <c r="L60" s="448">
        <v>100000</v>
      </c>
      <c r="M60" s="449">
        <f t="shared" si="0"/>
        <v>85000</v>
      </c>
      <c r="N60" s="133">
        <v>46023</v>
      </c>
      <c r="O60" s="49">
        <v>47088</v>
      </c>
      <c r="P60" s="30" t="s">
        <v>74</v>
      </c>
      <c r="Q60" s="47" t="s">
        <v>74</v>
      </c>
      <c r="R60" s="52" t="s">
        <v>313</v>
      </c>
      <c r="S60" s="38" t="s">
        <v>338</v>
      </c>
    </row>
    <row r="61" spans="1:19" ht="79.5" customHeight="1" x14ac:dyDescent="0.25">
      <c r="A61" s="169">
        <v>58</v>
      </c>
      <c r="B61" s="170" t="s">
        <v>167</v>
      </c>
      <c r="C61" s="171" t="s">
        <v>92</v>
      </c>
      <c r="D61" s="172">
        <v>60157411</v>
      </c>
      <c r="E61" s="173" t="s">
        <v>452</v>
      </c>
      <c r="F61" s="174">
        <v>600095428</v>
      </c>
      <c r="G61" s="247" t="s">
        <v>274</v>
      </c>
      <c r="H61" s="469" t="s">
        <v>55</v>
      </c>
      <c r="I61" s="175" t="s">
        <v>56</v>
      </c>
      <c r="J61" s="175" t="s">
        <v>93</v>
      </c>
      <c r="K61" s="175" t="s">
        <v>553</v>
      </c>
      <c r="L61" s="453">
        <v>600000</v>
      </c>
      <c r="M61" s="454">
        <f t="shared" si="0"/>
        <v>510000</v>
      </c>
      <c r="N61" s="197" t="s">
        <v>708</v>
      </c>
      <c r="O61" s="198">
        <v>47818</v>
      </c>
      <c r="P61" s="178" t="s">
        <v>74</v>
      </c>
      <c r="Q61" s="179" t="s">
        <v>58</v>
      </c>
      <c r="R61" s="180" t="s">
        <v>607</v>
      </c>
      <c r="S61" s="169" t="s">
        <v>338</v>
      </c>
    </row>
    <row r="62" spans="1:19" ht="79.5" customHeight="1" x14ac:dyDescent="0.25">
      <c r="A62" s="38">
        <v>59</v>
      </c>
      <c r="B62" s="91" t="s">
        <v>167</v>
      </c>
      <c r="C62" s="25" t="s">
        <v>92</v>
      </c>
      <c r="D62" s="28">
        <v>60157411</v>
      </c>
      <c r="E62" s="37" t="s">
        <v>168</v>
      </c>
      <c r="F62" s="59">
        <v>600095428</v>
      </c>
      <c r="G62" s="480" t="s">
        <v>275</v>
      </c>
      <c r="H62" s="468" t="s">
        <v>55</v>
      </c>
      <c r="I62" s="44" t="s">
        <v>56</v>
      </c>
      <c r="J62" s="44" t="s">
        <v>93</v>
      </c>
      <c r="K62" s="44" t="s">
        <v>554</v>
      </c>
      <c r="L62" s="448">
        <v>200000</v>
      </c>
      <c r="M62" s="449">
        <f t="shared" si="0"/>
        <v>170000</v>
      </c>
      <c r="N62" s="133">
        <v>45778</v>
      </c>
      <c r="O62" s="56">
        <v>45992</v>
      </c>
      <c r="P62" s="30" t="s">
        <v>74</v>
      </c>
      <c r="Q62" s="47" t="s">
        <v>74</v>
      </c>
      <c r="R62" s="52" t="s">
        <v>313</v>
      </c>
      <c r="S62" s="38" t="s">
        <v>338</v>
      </c>
    </row>
    <row r="63" spans="1:19" ht="79.5" customHeight="1" x14ac:dyDescent="0.25">
      <c r="A63" s="169">
        <v>60</v>
      </c>
      <c r="B63" s="170" t="s">
        <v>167</v>
      </c>
      <c r="C63" s="171" t="s">
        <v>92</v>
      </c>
      <c r="D63" s="172">
        <v>60157411</v>
      </c>
      <c r="E63" s="173" t="s">
        <v>168</v>
      </c>
      <c r="F63" s="174">
        <v>600095428</v>
      </c>
      <c r="G63" s="247" t="s">
        <v>276</v>
      </c>
      <c r="H63" s="469" t="s">
        <v>55</v>
      </c>
      <c r="I63" s="175" t="s">
        <v>56</v>
      </c>
      <c r="J63" s="175" t="s">
        <v>93</v>
      </c>
      <c r="K63" s="175" t="s">
        <v>555</v>
      </c>
      <c r="L63" s="453">
        <v>150000</v>
      </c>
      <c r="M63" s="454">
        <f t="shared" si="0"/>
        <v>127500</v>
      </c>
      <c r="N63" s="197" t="s">
        <v>448</v>
      </c>
      <c r="O63" s="198">
        <v>44531</v>
      </c>
      <c r="P63" s="178" t="s">
        <v>74</v>
      </c>
      <c r="Q63" s="179" t="s">
        <v>74</v>
      </c>
      <c r="R63" s="180" t="s">
        <v>599</v>
      </c>
      <c r="S63" s="169" t="s">
        <v>338</v>
      </c>
    </row>
    <row r="64" spans="1:19" ht="79.5" customHeight="1" x14ac:dyDescent="0.25">
      <c r="A64" s="169">
        <v>61</v>
      </c>
      <c r="B64" s="170" t="s">
        <v>167</v>
      </c>
      <c r="C64" s="171" t="s">
        <v>92</v>
      </c>
      <c r="D64" s="172">
        <v>60157411</v>
      </c>
      <c r="E64" s="173" t="s">
        <v>168</v>
      </c>
      <c r="F64" s="174">
        <v>600095428</v>
      </c>
      <c r="G64" s="247" t="s">
        <v>277</v>
      </c>
      <c r="H64" s="469" t="s">
        <v>55</v>
      </c>
      <c r="I64" s="175" t="s">
        <v>56</v>
      </c>
      <c r="J64" s="175" t="s">
        <v>93</v>
      </c>
      <c r="K64" s="175" t="s">
        <v>556</v>
      </c>
      <c r="L64" s="453">
        <v>300000</v>
      </c>
      <c r="M64" s="454">
        <f t="shared" si="0"/>
        <v>255000</v>
      </c>
      <c r="N64" s="197" t="s">
        <v>708</v>
      </c>
      <c r="O64" s="498">
        <v>47818</v>
      </c>
      <c r="P64" s="178" t="s">
        <v>74</v>
      </c>
      <c r="Q64" s="179" t="s">
        <v>58</v>
      </c>
      <c r="R64" s="180" t="s">
        <v>607</v>
      </c>
      <c r="S64" s="169" t="s">
        <v>338</v>
      </c>
    </row>
    <row r="65" spans="1:20" ht="79.5" customHeight="1" x14ac:dyDescent="0.25">
      <c r="A65" s="169">
        <v>62</v>
      </c>
      <c r="B65" s="170" t="s">
        <v>167</v>
      </c>
      <c r="C65" s="171" t="s">
        <v>92</v>
      </c>
      <c r="D65" s="172">
        <v>60157411</v>
      </c>
      <c r="E65" s="173" t="s">
        <v>168</v>
      </c>
      <c r="F65" s="174">
        <v>600095428</v>
      </c>
      <c r="G65" s="247" t="s">
        <v>278</v>
      </c>
      <c r="H65" s="469" t="s">
        <v>55</v>
      </c>
      <c r="I65" s="175" t="s">
        <v>56</v>
      </c>
      <c r="J65" s="175" t="s">
        <v>93</v>
      </c>
      <c r="K65" s="175" t="s">
        <v>557</v>
      </c>
      <c r="L65" s="453">
        <v>300000</v>
      </c>
      <c r="M65" s="454">
        <f t="shared" si="0"/>
        <v>255000</v>
      </c>
      <c r="N65" s="423">
        <v>45292</v>
      </c>
      <c r="O65" s="498">
        <v>45992</v>
      </c>
      <c r="P65" s="178" t="s">
        <v>74</v>
      </c>
      <c r="Q65" s="179" t="s">
        <v>74</v>
      </c>
      <c r="R65" s="180" t="s">
        <v>607</v>
      </c>
      <c r="S65" s="169" t="s">
        <v>338</v>
      </c>
    </row>
    <row r="66" spans="1:20" ht="79.5" customHeight="1" x14ac:dyDescent="0.25">
      <c r="A66" s="38">
        <v>63</v>
      </c>
      <c r="B66" s="91" t="s">
        <v>167</v>
      </c>
      <c r="C66" s="25" t="s">
        <v>92</v>
      </c>
      <c r="D66" s="28">
        <v>60157411</v>
      </c>
      <c r="E66" s="37" t="s">
        <v>168</v>
      </c>
      <c r="F66" s="59">
        <v>600095428</v>
      </c>
      <c r="G66" s="480" t="s">
        <v>650</v>
      </c>
      <c r="H66" s="468" t="s">
        <v>55</v>
      </c>
      <c r="I66" s="44" t="s">
        <v>56</v>
      </c>
      <c r="J66" s="44" t="s">
        <v>93</v>
      </c>
      <c r="K66" s="44" t="s">
        <v>651</v>
      </c>
      <c r="L66" s="448">
        <v>4000000</v>
      </c>
      <c r="M66" s="449">
        <f t="shared" si="0"/>
        <v>3400000</v>
      </c>
      <c r="N66" s="36" t="s">
        <v>652</v>
      </c>
      <c r="O66" s="49">
        <v>45627</v>
      </c>
      <c r="P66" s="30" t="s">
        <v>74</v>
      </c>
      <c r="Q66" s="47" t="s">
        <v>74</v>
      </c>
      <c r="R66" s="52" t="s">
        <v>313</v>
      </c>
      <c r="S66" s="38" t="s">
        <v>338</v>
      </c>
    </row>
    <row r="67" spans="1:20" ht="79.5" customHeight="1" x14ac:dyDescent="0.25">
      <c r="A67" s="169">
        <v>64</v>
      </c>
      <c r="B67" s="464" t="s">
        <v>575</v>
      </c>
      <c r="C67" s="171" t="s">
        <v>576</v>
      </c>
      <c r="D67" s="172">
        <v>71008101</v>
      </c>
      <c r="E67" s="172">
        <v>107585031</v>
      </c>
      <c r="F67" s="174">
        <v>600095797</v>
      </c>
      <c r="G67" s="247" t="s">
        <v>577</v>
      </c>
      <c r="H67" s="475" t="s">
        <v>578</v>
      </c>
      <c r="I67" s="247" t="s">
        <v>56</v>
      </c>
      <c r="J67" s="247" t="s">
        <v>579</v>
      </c>
      <c r="K67" s="247" t="s">
        <v>765</v>
      </c>
      <c r="L67" s="453">
        <v>11000000</v>
      </c>
      <c r="M67" s="454">
        <f t="shared" si="0"/>
        <v>9350000</v>
      </c>
      <c r="N67" s="248">
        <v>44501</v>
      </c>
      <c r="O67" s="249">
        <v>44774</v>
      </c>
      <c r="P67" s="250" t="s">
        <v>58</v>
      </c>
      <c r="Q67" s="251" t="s">
        <v>74</v>
      </c>
      <c r="R67" s="252" t="s">
        <v>631</v>
      </c>
      <c r="S67" s="253" t="s">
        <v>356</v>
      </c>
    </row>
    <row r="68" spans="1:20" ht="79.5" customHeight="1" x14ac:dyDescent="0.25">
      <c r="A68" s="205">
        <v>65</v>
      </c>
      <c r="B68" s="91" t="s">
        <v>575</v>
      </c>
      <c r="C68" s="25" t="s">
        <v>576</v>
      </c>
      <c r="D68" s="203">
        <v>71008101</v>
      </c>
      <c r="E68" s="203">
        <v>107585031</v>
      </c>
      <c r="F68" s="63">
        <v>600095797</v>
      </c>
      <c r="G68" s="480" t="s">
        <v>686</v>
      </c>
      <c r="H68" s="91" t="s">
        <v>687</v>
      </c>
      <c r="I68" s="25" t="s">
        <v>688</v>
      </c>
      <c r="J68" s="25" t="s">
        <v>689</v>
      </c>
      <c r="K68" s="27" t="s">
        <v>692</v>
      </c>
      <c r="L68" s="460">
        <v>1800000</v>
      </c>
      <c r="M68" s="461">
        <f t="shared" si="0"/>
        <v>1530000</v>
      </c>
      <c r="N68" s="462">
        <v>45658</v>
      </c>
      <c r="O68" s="462">
        <v>46357</v>
      </c>
      <c r="P68" s="80" t="s">
        <v>74</v>
      </c>
      <c r="Q68" s="463" t="s">
        <v>74</v>
      </c>
      <c r="R68" s="463" t="s">
        <v>313</v>
      </c>
      <c r="S68" s="463" t="s">
        <v>338</v>
      </c>
    </row>
    <row r="69" spans="1:20" ht="79.5" customHeight="1" x14ac:dyDescent="0.25">
      <c r="A69" s="38">
        <v>66</v>
      </c>
      <c r="B69" s="254" t="s">
        <v>623</v>
      </c>
      <c r="C69" s="25" t="s">
        <v>79</v>
      </c>
      <c r="D69" s="203">
        <v>60156961</v>
      </c>
      <c r="E69" s="204" t="s">
        <v>632</v>
      </c>
      <c r="F69" s="63">
        <v>600095347</v>
      </c>
      <c r="G69" s="485" t="s">
        <v>624</v>
      </c>
      <c r="H69" s="474" t="s">
        <v>55</v>
      </c>
      <c r="I69" s="77" t="s">
        <v>56</v>
      </c>
      <c r="J69" s="77" t="s">
        <v>80</v>
      </c>
      <c r="K69" s="77" t="s">
        <v>669</v>
      </c>
      <c r="L69" s="455" t="s">
        <v>709</v>
      </c>
      <c r="M69" s="449">
        <f>3500000*0.85</f>
        <v>2975000</v>
      </c>
      <c r="N69" s="55">
        <v>45444</v>
      </c>
      <c r="O69" s="57">
        <v>45870</v>
      </c>
      <c r="P69" s="313" t="s">
        <v>74</v>
      </c>
      <c r="Q69" s="314" t="s">
        <v>58</v>
      </c>
      <c r="R69" s="315" t="s">
        <v>330</v>
      </c>
      <c r="S69" s="316" t="s">
        <v>338</v>
      </c>
    </row>
    <row r="70" spans="1:20" ht="79.5" customHeight="1" x14ac:dyDescent="0.25">
      <c r="A70" s="38">
        <v>67</v>
      </c>
      <c r="B70" s="91" t="s">
        <v>107</v>
      </c>
      <c r="C70" s="25" t="s">
        <v>109</v>
      </c>
      <c r="D70" s="28">
        <v>71341269</v>
      </c>
      <c r="E70" s="37" t="s">
        <v>111</v>
      </c>
      <c r="F70" s="59">
        <v>691002568</v>
      </c>
      <c r="G70" s="480" t="s">
        <v>112</v>
      </c>
      <c r="H70" s="468" t="s">
        <v>55</v>
      </c>
      <c r="I70" s="44" t="s">
        <v>56</v>
      </c>
      <c r="J70" s="44" t="s">
        <v>57</v>
      </c>
      <c r="K70" s="44" t="s">
        <v>425</v>
      </c>
      <c r="L70" s="448">
        <v>30000000</v>
      </c>
      <c r="M70" s="449">
        <f t="shared" si="0"/>
        <v>25500000</v>
      </c>
      <c r="N70" s="133">
        <v>45658</v>
      </c>
      <c r="O70" s="56">
        <v>46357</v>
      </c>
      <c r="P70" s="30" t="s">
        <v>58</v>
      </c>
      <c r="Q70" s="47" t="s">
        <v>74</v>
      </c>
      <c r="R70" s="52" t="s">
        <v>385</v>
      </c>
      <c r="S70" s="38" t="s">
        <v>338</v>
      </c>
    </row>
    <row r="71" spans="1:20" ht="79.5" customHeight="1" x14ac:dyDescent="0.25">
      <c r="A71" s="38">
        <v>68</v>
      </c>
      <c r="B71" s="91" t="s">
        <v>117</v>
      </c>
      <c r="C71" s="25" t="s">
        <v>117</v>
      </c>
      <c r="D71" s="28">
        <v>46577742</v>
      </c>
      <c r="E71" s="37" t="s">
        <v>121</v>
      </c>
      <c r="F71" s="59">
        <v>669100731</v>
      </c>
      <c r="G71" s="480" t="s">
        <v>120</v>
      </c>
      <c r="H71" s="468" t="s">
        <v>55</v>
      </c>
      <c r="I71" s="44" t="s">
        <v>56</v>
      </c>
      <c r="J71" s="44" t="s">
        <v>57</v>
      </c>
      <c r="K71" s="44" t="s">
        <v>558</v>
      </c>
      <c r="L71" s="448">
        <v>15000000</v>
      </c>
      <c r="M71" s="449">
        <f t="shared" si="0"/>
        <v>12750000</v>
      </c>
      <c r="N71" s="133">
        <v>45292</v>
      </c>
      <c r="O71" s="49">
        <v>45505</v>
      </c>
      <c r="P71" s="30" t="s">
        <v>58</v>
      </c>
      <c r="Q71" s="47" t="s">
        <v>58</v>
      </c>
      <c r="R71" s="52" t="s">
        <v>333</v>
      </c>
      <c r="S71" s="38" t="s">
        <v>338</v>
      </c>
    </row>
    <row r="72" spans="1:20" ht="79.5" customHeight="1" x14ac:dyDescent="0.25">
      <c r="A72" s="38">
        <v>69</v>
      </c>
      <c r="B72" s="91" t="s">
        <v>240</v>
      </c>
      <c r="C72" s="25" t="s">
        <v>240</v>
      </c>
      <c r="D72" s="28">
        <v>28827147</v>
      </c>
      <c r="E72" s="37" t="s">
        <v>242</v>
      </c>
      <c r="F72" s="59">
        <v>691012253</v>
      </c>
      <c r="G72" s="480" t="s">
        <v>243</v>
      </c>
      <c r="H72" s="468" t="s">
        <v>55</v>
      </c>
      <c r="I72" s="44" t="s">
        <v>56</v>
      </c>
      <c r="J72" s="44" t="s">
        <v>57</v>
      </c>
      <c r="K72" s="44" t="s">
        <v>763</v>
      </c>
      <c r="L72" s="448">
        <v>300000</v>
      </c>
      <c r="M72" s="449">
        <f t="shared" si="0"/>
        <v>255000</v>
      </c>
      <c r="N72" s="133">
        <v>45658</v>
      </c>
      <c r="O72" s="56">
        <v>45992</v>
      </c>
      <c r="P72" s="30" t="s">
        <v>74</v>
      </c>
      <c r="Q72" s="47" t="s">
        <v>74</v>
      </c>
      <c r="R72" s="39" t="s">
        <v>313</v>
      </c>
      <c r="S72" s="38" t="s">
        <v>338</v>
      </c>
    </row>
    <row r="73" spans="1:20" ht="79.5" customHeight="1" x14ac:dyDescent="0.25">
      <c r="A73" s="322">
        <v>70</v>
      </c>
      <c r="B73" s="91" t="s">
        <v>240</v>
      </c>
      <c r="C73" s="25" t="s">
        <v>240</v>
      </c>
      <c r="D73" s="28">
        <v>28827147</v>
      </c>
      <c r="E73" s="37" t="s">
        <v>242</v>
      </c>
      <c r="F73" s="59">
        <v>691012253</v>
      </c>
      <c r="G73" s="487" t="s">
        <v>120</v>
      </c>
      <c r="H73" s="468" t="s">
        <v>55</v>
      </c>
      <c r="I73" s="44" t="s">
        <v>56</v>
      </c>
      <c r="J73" s="44" t="s">
        <v>57</v>
      </c>
      <c r="K73" s="325" t="s">
        <v>690</v>
      </c>
      <c r="L73" s="456">
        <v>15000000</v>
      </c>
      <c r="M73" s="457">
        <f t="shared" si="0"/>
        <v>12750000</v>
      </c>
      <c r="N73" s="317">
        <v>45292</v>
      </c>
      <c r="O73" s="318">
        <v>45536</v>
      </c>
      <c r="P73" s="319" t="s">
        <v>58</v>
      </c>
      <c r="Q73" s="320" t="s">
        <v>74</v>
      </c>
      <c r="R73" s="321" t="s">
        <v>333</v>
      </c>
      <c r="S73" s="322" t="s">
        <v>338</v>
      </c>
    </row>
    <row r="74" spans="1:20" ht="74.25" customHeight="1" thickBot="1" x14ac:dyDescent="0.3">
      <c r="A74" s="81">
        <v>71</v>
      </c>
      <c r="B74" s="92" t="s">
        <v>152</v>
      </c>
      <c r="C74" s="66" t="s">
        <v>431</v>
      </c>
      <c r="D74" s="67" t="s">
        <v>428</v>
      </c>
      <c r="E74" s="67" t="s">
        <v>429</v>
      </c>
      <c r="F74" s="68">
        <v>691009245</v>
      </c>
      <c r="G74" s="488" t="s">
        <v>166</v>
      </c>
      <c r="H74" s="476" t="s">
        <v>55</v>
      </c>
      <c r="I74" s="69" t="s">
        <v>56</v>
      </c>
      <c r="J74" s="69" t="s">
        <v>215</v>
      </c>
      <c r="K74" s="69" t="s">
        <v>606</v>
      </c>
      <c r="L74" s="458">
        <v>10000000</v>
      </c>
      <c r="M74" s="459">
        <f t="shared" si="0"/>
        <v>8500000</v>
      </c>
      <c r="N74" s="132">
        <v>45078</v>
      </c>
      <c r="O74" s="51">
        <v>45995</v>
      </c>
      <c r="P74" s="323" t="s">
        <v>58</v>
      </c>
      <c r="Q74" s="324" t="s">
        <v>74</v>
      </c>
      <c r="R74" s="82" t="s">
        <v>313</v>
      </c>
      <c r="S74" s="81" t="s">
        <v>338</v>
      </c>
    </row>
    <row r="75" spans="1:20" ht="69.75" customHeight="1" x14ac:dyDescent="0.25">
      <c r="A75" s="404">
        <v>72</v>
      </c>
      <c r="B75" s="415" t="s">
        <v>205</v>
      </c>
      <c r="C75" s="409" t="s">
        <v>208</v>
      </c>
      <c r="D75" s="410" t="s">
        <v>206</v>
      </c>
      <c r="E75" s="410" t="s">
        <v>207</v>
      </c>
      <c r="F75" s="465">
        <v>691012393</v>
      </c>
      <c r="G75" s="489" t="s">
        <v>741</v>
      </c>
      <c r="H75" s="477" t="s">
        <v>55</v>
      </c>
      <c r="I75" s="399" t="s">
        <v>56</v>
      </c>
      <c r="J75" s="399" t="s">
        <v>209</v>
      </c>
      <c r="K75" s="399" t="s">
        <v>742</v>
      </c>
      <c r="L75" s="434">
        <v>20000000</v>
      </c>
      <c r="M75" s="435">
        <f>L75*0.85</f>
        <v>17000000</v>
      </c>
      <c r="N75" s="386" t="s">
        <v>743</v>
      </c>
      <c r="O75" s="377">
        <v>2026</v>
      </c>
      <c r="P75" s="401" t="s">
        <v>356</v>
      </c>
      <c r="Q75" s="402" t="s">
        <v>74</v>
      </c>
      <c r="R75" s="408" t="s">
        <v>744</v>
      </c>
      <c r="S75" s="405" t="s">
        <v>338</v>
      </c>
    </row>
    <row r="76" spans="1:20" ht="79.5" customHeight="1" x14ac:dyDescent="0.25">
      <c r="A76" s="388">
        <v>73</v>
      </c>
      <c r="B76" s="389" t="s">
        <v>399</v>
      </c>
      <c r="C76" s="390" t="s">
        <v>53</v>
      </c>
      <c r="D76" s="391">
        <v>70944831</v>
      </c>
      <c r="E76" s="392" t="s">
        <v>306</v>
      </c>
      <c r="F76" s="466">
        <v>600095673</v>
      </c>
      <c r="G76" s="400" t="s">
        <v>745</v>
      </c>
      <c r="H76" s="478" t="s">
        <v>55</v>
      </c>
      <c r="I76" s="400" t="s">
        <v>56</v>
      </c>
      <c r="J76" s="400" t="s">
        <v>57</v>
      </c>
      <c r="K76" s="400" t="s">
        <v>400</v>
      </c>
      <c r="L76" s="436">
        <v>100000</v>
      </c>
      <c r="M76" s="437">
        <f>L76*0.85</f>
        <v>85000</v>
      </c>
      <c r="N76" s="393">
        <v>45658</v>
      </c>
      <c r="O76" s="394">
        <v>46357</v>
      </c>
      <c r="P76" s="395" t="s">
        <v>74</v>
      </c>
      <c r="Q76" s="403" t="s">
        <v>74</v>
      </c>
      <c r="R76" s="407" t="s">
        <v>313</v>
      </c>
      <c r="S76" s="406" t="s">
        <v>338</v>
      </c>
      <c r="T76"/>
    </row>
    <row r="77" spans="1:20" ht="67.5" customHeight="1" x14ac:dyDescent="0.25">
      <c r="A77" s="398">
        <v>74</v>
      </c>
      <c r="B77" s="389" t="s">
        <v>399</v>
      </c>
      <c r="C77" s="390" t="s">
        <v>53</v>
      </c>
      <c r="D77" s="391">
        <v>70944831</v>
      </c>
      <c r="E77" s="392" t="s">
        <v>306</v>
      </c>
      <c r="F77" s="466">
        <v>600095673</v>
      </c>
      <c r="G77" s="400" t="s">
        <v>764</v>
      </c>
      <c r="H77" s="478" t="s">
        <v>55</v>
      </c>
      <c r="I77" s="400" t="s">
        <v>56</v>
      </c>
      <c r="J77" s="400" t="s">
        <v>57</v>
      </c>
      <c r="K77" s="400" t="s">
        <v>764</v>
      </c>
      <c r="L77" s="436">
        <v>130000</v>
      </c>
      <c r="M77" s="437">
        <f>L77*0.85</f>
        <v>110500</v>
      </c>
      <c r="N77" s="393">
        <v>45658</v>
      </c>
      <c r="O77" s="394">
        <v>46357</v>
      </c>
      <c r="P77" s="395"/>
      <c r="Q77" s="403" t="s">
        <v>74</v>
      </c>
      <c r="R77" s="407" t="s">
        <v>313</v>
      </c>
      <c r="S77" s="406" t="s">
        <v>338</v>
      </c>
      <c r="T77"/>
    </row>
    <row r="78" spans="1:20" ht="67.5" customHeight="1" thickBot="1" x14ac:dyDescent="0.3">
      <c r="A78" s="426">
        <v>75</v>
      </c>
      <c r="B78" s="427" t="s">
        <v>753</v>
      </c>
      <c r="C78" s="416" t="s">
        <v>53</v>
      </c>
      <c r="D78" s="417" t="s">
        <v>754</v>
      </c>
      <c r="E78" s="411">
        <v>107585138</v>
      </c>
      <c r="F78" s="467">
        <v>600095860</v>
      </c>
      <c r="G78" s="431" t="s">
        <v>755</v>
      </c>
      <c r="H78" s="479" t="s">
        <v>55</v>
      </c>
      <c r="I78" s="418" t="s">
        <v>56</v>
      </c>
      <c r="J78" s="418" t="s">
        <v>57</v>
      </c>
      <c r="K78" s="431" t="s">
        <v>756</v>
      </c>
      <c r="L78" s="432">
        <v>8000000</v>
      </c>
      <c r="M78" s="438">
        <f>L78*0.85</f>
        <v>6800000</v>
      </c>
      <c r="N78" s="413" t="s">
        <v>719</v>
      </c>
      <c r="O78" s="414" t="s">
        <v>875</v>
      </c>
      <c r="P78" s="428" t="s">
        <v>356</v>
      </c>
      <c r="Q78" s="412" t="s">
        <v>758</v>
      </c>
      <c r="R78" s="429" t="s">
        <v>757</v>
      </c>
      <c r="S78" s="430" t="s">
        <v>338</v>
      </c>
      <c r="T78"/>
    </row>
    <row r="79" spans="1:20" ht="67.5" customHeight="1" x14ac:dyDescent="0.25">
      <c r="A79" s="398">
        <v>76</v>
      </c>
      <c r="B79" s="541" t="s">
        <v>776</v>
      </c>
      <c r="C79" s="542" t="s">
        <v>777</v>
      </c>
      <c r="D79" s="543">
        <v>60158701</v>
      </c>
      <c r="E79" s="544" t="s">
        <v>95</v>
      </c>
      <c r="F79" s="545">
        <v>600096297</v>
      </c>
      <c r="G79" s="546" t="s">
        <v>778</v>
      </c>
      <c r="H79" s="547" t="s">
        <v>55</v>
      </c>
      <c r="I79" s="546" t="s">
        <v>56</v>
      </c>
      <c r="J79" s="546" t="s">
        <v>97</v>
      </c>
      <c r="K79" s="546" t="s">
        <v>780</v>
      </c>
      <c r="L79" s="548">
        <v>3500000</v>
      </c>
      <c r="M79" s="549">
        <v>2900000</v>
      </c>
      <c r="N79" s="550">
        <v>46023</v>
      </c>
      <c r="O79" s="551">
        <v>46357</v>
      </c>
      <c r="P79" s="552"/>
      <c r="Q79" s="553"/>
      <c r="R79" s="554" t="s">
        <v>313</v>
      </c>
      <c r="S79" s="555" t="s">
        <v>338</v>
      </c>
      <c r="T79"/>
    </row>
    <row r="80" spans="1:20" ht="67.5" customHeight="1" x14ac:dyDescent="0.25">
      <c r="A80" s="398">
        <v>77</v>
      </c>
      <c r="B80" s="541" t="s">
        <v>776</v>
      </c>
      <c r="C80" s="542" t="s">
        <v>777</v>
      </c>
      <c r="D80" s="543">
        <v>60158701</v>
      </c>
      <c r="E80" s="544" t="s">
        <v>95</v>
      </c>
      <c r="F80" s="545">
        <v>600096297</v>
      </c>
      <c r="G80" s="546" t="s">
        <v>779</v>
      </c>
      <c r="H80" s="547" t="s">
        <v>55</v>
      </c>
      <c r="I80" s="546" t="s">
        <v>56</v>
      </c>
      <c r="J80" s="546" t="s">
        <v>97</v>
      </c>
      <c r="K80" s="546" t="s">
        <v>781</v>
      </c>
      <c r="L80" s="548">
        <v>1500000</v>
      </c>
      <c r="M80" s="549">
        <v>1350000</v>
      </c>
      <c r="N80" s="550">
        <v>46023</v>
      </c>
      <c r="O80" s="551">
        <v>46357</v>
      </c>
      <c r="P80" s="552"/>
      <c r="Q80" s="553"/>
      <c r="R80" s="554" t="s">
        <v>313</v>
      </c>
      <c r="S80" s="555" t="s">
        <v>338</v>
      </c>
      <c r="T80"/>
    </row>
    <row r="81" spans="1:19" ht="74.25" customHeight="1" thickBot="1" x14ac:dyDescent="0.3">
      <c r="A81" s="426">
        <v>78</v>
      </c>
      <c r="B81" s="622" t="s">
        <v>849</v>
      </c>
      <c r="C81" s="416" t="s">
        <v>53</v>
      </c>
      <c r="D81" s="413" t="s">
        <v>850</v>
      </c>
      <c r="E81" s="413" t="s">
        <v>851</v>
      </c>
      <c r="F81" s="467">
        <v>600095401</v>
      </c>
      <c r="G81" s="623" t="s">
        <v>166</v>
      </c>
      <c r="H81" s="624" t="s">
        <v>55</v>
      </c>
      <c r="I81" s="625" t="s">
        <v>56</v>
      </c>
      <c r="J81" s="625" t="s">
        <v>57</v>
      </c>
      <c r="K81" s="625" t="s">
        <v>852</v>
      </c>
      <c r="L81" s="626">
        <v>1513000</v>
      </c>
      <c r="M81" s="627">
        <f t="shared" ref="M81" si="1">L81*0.85</f>
        <v>1286050</v>
      </c>
      <c r="N81" s="628">
        <v>45658</v>
      </c>
      <c r="O81" s="629">
        <v>46357</v>
      </c>
      <c r="P81" s="630" t="s">
        <v>58</v>
      </c>
      <c r="Q81" s="631" t="s">
        <v>74</v>
      </c>
      <c r="R81" s="632" t="s">
        <v>848</v>
      </c>
      <c r="S81" s="426" t="s">
        <v>338</v>
      </c>
    </row>
    <row r="82" spans="1:19" ht="79.5" customHeight="1" x14ac:dyDescent="0.25">
      <c r="A82" s="404">
        <v>79</v>
      </c>
      <c r="B82" s="415" t="s">
        <v>296</v>
      </c>
      <c r="C82" s="409" t="s">
        <v>53</v>
      </c>
      <c r="D82" s="410">
        <v>75018306</v>
      </c>
      <c r="E82" s="410" t="s">
        <v>297</v>
      </c>
      <c r="F82" s="465">
        <v>600095703</v>
      </c>
      <c r="G82" s="399" t="s">
        <v>853</v>
      </c>
      <c r="H82" s="636" t="s">
        <v>55</v>
      </c>
      <c r="I82" s="637" t="s">
        <v>56</v>
      </c>
      <c r="J82" s="399" t="s">
        <v>57</v>
      </c>
      <c r="K82" s="637" t="s">
        <v>853</v>
      </c>
      <c r="L82" s="638">
        <v>250000</v>
      </c>
      <c r="M82" s="639" t="s">
        <v>854</v>
      </c>
      <c r="N82" s="640" t="s">
        <v>855</v>
      </c>
      <c r="O82" s="641" t="s">
        <v>856</v>
      </c>
      <c r="P82" s="401" t="s">
        <v>74</v>
      </c>
      <c r="Q82" s="642" t="s">
        <v>74</v>
      </c>
      <c r="R82" s="643" t="s">
        <v>313</v>
      </c>
      <c r="S82" s="404" t="s">
        <v>338</v>
      </c>
    </row>
    <row r="83" spans="1:19" ht="79.5" customHeight="1" x14ac:dyDescent="0.25">
      <c r="A83" s="372">
        <v>80</v>
      </c>
      <c r="B83" s="373" t="s">
        <v>296</v>
      </c>
      <c r="C83" s="374" t="s">
        <v>53</v>
      </c>
      <c r="D83" s="376">
        <v>75018306</v>
      </c>
      <c r="E83" s="376" t="s">
        <v>297</v>
      </c>
      <c r="F83" s="377">
        <v>600095703</v>
      </c>
      <c r="G83" s="644" t="s">
        <v>857</v>
      </c>
      <c r="H83" s="645" t="s">
        <v>55</v>
      </c>
      <c r="I83" s="378" t="s">
        <v>56</v>
      </c>
      <c r="J83" s="489" t="s">
        <v>57</v>
      </c>
      <c r="K83" s="646" t="s">
        <v>857</v>
      </c>
      <c r="L83" s="647">
        <v>750000</v>
      </c>
      <c r="M83" s="435">
        <v>750000</v>
      </c>
      <c r="N83" s="648" t="s">
        <v>855</v>
      </c>
      <c r="O83" s="649">
        <v>46539</v>
      </c>
      <c r="P83" s="650" t="s">
        <v>74</v>
      </c>
      <c r="Q83" s="651" t="s">
        <v>74</v>
      </c>
      <c r="R83" s="652" t="s">
        <v>313</v>
      </c>
      <c r="S83" s="372" t="s">
        <v>338</v>
      </c>
    </row>
    <row r="84" spans="1:19" ht="79.5" customHeight="1" x14ac:dyDescent="0.25">
      <c r="A84" s="14"/>
      <c r="B84" s="64"/>
      <c r="C84" s="64"/>
      <c r="D84" s="490"/>
      <c r="E84" s="490"/>
      <c r="F84" s="15"/>
      <c r="G84" s="64"/>
      <c r="H84" s="64"/>
      <c r="I84" s="64"/>
      <c r="J84" s="78"/>
      <c r="K84" s="78"/>
      <c r="L84" s="633"/>
      <c r="M84" s="633"/>
      <c r="N84" s="634"/>
      <c r="O84" s="634"/>
      <c r="P84" s="635"/>
      <c r="Q84" s="14"/>
      <c r="R84" s="14"/>
      <c r="S84" s="14"/>
    </row>
    <row r="85" spans="1:19" ht="12.75" customHeight="1" x14ac:dyDescent="0.25">
      <c r="A85" s="14"/>
      <c r="B85" s="64"/>
      <c r="C85" s="64"/>
      <c r="D85" s="490"/>
      <c r="E85" s="490"/>
      <c r="F85" s="15"/>
      <c r="G85" s="64"/>
      <c r="H85" s="64"/>
      <c r="I85" s="64"/>
      <c r="J85" s="78"/>
      <c r="K85" s="78"/>
      <c r="L85" s="633"/>
      <c r="M85" s="633"/>
      <c r="N85" s="634"/>
      <c r="O85" s="634"/>
      <c r="P85" s="635"/>
      <c r="Q85" s="14"/>
      <c r="R85" s="14"/>
      <c r="S85" s="14"/>
    </row>
    <row r="86" spans="1:19" ht="12.75" customHeight="1" x14ac:dyDescent="0.25">
      <c r="A86" s="14"/>
      <c r="B86" s="64"/>
      <c r="C86" s="64"/>
      <c r="D86" s="490"/>
      <c r="E86" s="490"/>
      <c r="F86" s="15"/>
      <c r="G86" s="64"/>
      <c r="H86" s="64"/>
      <c r="I86" s="64"/>
      <c r="J86" s="78"/>
      <c r="K86" s="78"/>
      <c r="L86" s="633"/>
      <c r="M86" s="633"/>
      <c r="N86" s="634"/>
      <c r="O86" s="634"/>
      <c r="P86" s="635"/>
      <c r="Q86" s="14"/>
      <c r="R86" s="14"/>
      <c r="S86" s="14"/>
    </row>
    <row r="87" spans="1:19" ht="15" customHeight="1" x14ac:dyDescent="0.25">
      <c r="A87" s="123" t="s">
        <v>594</v>
      </c>
      <c r="B87" s="123"/>
      <c r="C87" s="123"/>
      <c r="D87" s="123"/>
    </row>
    <row r="88" spans="1:19" ht="15" customHeight="1" x14ac:dyDescent="0.25">
      <c r="A88" s="142" t="s">
        <v>572</v>
      </c>
      <c r="B88" s="144"/>
      <c r="C88" s="144"/>
      <c r="M88" s="13" t="s">
        <v>160</v>
      </c>
      <c r="N88" s="5"/>
      <c r="O88" s="5"/>
      <c r="P88" s="11" t="s">
        <v>155</v>
      </c>
    </row>
    <row r="89" spans="1:19" ht="15" customHeight="1" x14ac:dyDescent="0.25">
      <c r="A89" s="165" t="s">
        <v>583</v>
      </c>
      <c r="M89" s="5"/>
      <c r="N89" s="5"/>
      <c r="O89" s="5"/>
      <c r="P89" s="11" t="s">
        <v>156</v>
      </c>
    </row>
    <row r="90" spans="1:19" ht="15" customHeight="1" x14ac:dyDescent="0.25">
      <c r="A90" s="143" t="s">
        <v>584</v>
      </c>
      <c r="B90" s="145"/>
      <c r="C90" s="145"/>
      <c r="D90" s="145"/>
      <c r="M90" s="5"/>
      <c r="N90" s="5"/>
      <c r="O90" s="5"/>
      <c r="P90" s="11" t="s">
        <v>157</v>
      </c>
    </row>
    <row r="91" spans="1:19" x14ac:dyDescent="0.25">
      <c r="A91" s="23" t="s">
        <v>628</v>
      </c>
      <c r="M91" s="5"/>
      <c r="N91" s="5"/>
      <c r="O91" s="5"/>
      <c r="P91" s="11" t="s">
        <v>158</v>
      </c>
    </row>
    <row r="92" spans="1:19" x14ac:dyDescent="0.25">
      <c r="A92" s="168" t="s">
        <v>766</v>
      </c>
      <c r="B92" t="s">
        <v>598</v>
      </c>
    </row>
    <row r="93" spans="1:19" x14ac:dyDescent="0.25">
      <c r="A93" s="153" t="s">
        <v>58</v>
      </c>
      <c r="B93" s="152" t="s">
        <v>592</v>
      </c>
      <c r="C93" s="153" t="s">
        <v>74</v>
      </c>
      <c r="D93" s="23" t="s">
        <v>593</v>
      </c>
      <c r="E93" s="152"/>
      <c r="F93" s="152"/>
      <c r="G93" s="151"/>
      <c r="H93" s="151"/>
      <c r="I93" s="151"/>
      <c r="J93" s="151"/>
    </row>
    <row r="94" spans="1:19" x14ac:dyDescent="0.25">
      <c r="A94" s="150"/>
      <c r="B94" s="151"/>
      <c r="C94" s="151"/>
      <c r="D94" s="152"/>
      <c r="E94" s="152"/>
      <c r="F94" s="152"/>
      <c r="G94" s="151"/>
      <c r="H94" s="151"/>
      <c r="I94" s="151"/>
      <c r="J94" s="151"/>
    </row>
    <row r="97" spans="1:20" x14ac:dyDescent="0.25">
      <c r="A97" s="149"/>
      <c r="B97" s="64"/>
      <c r="C97" s="64"/>
      <c r="D97" s="15"/>
      <c r="E97" s="15"/>
      <c r="F97" s="15"/>
      <c r="G97" s="64"/>
      <c r="H97" s="64"/>
      <c r="I97" s="64"/>
      <c r="J97" s="64"/>
    </row>
    <row r="111" spans="1:20" s="3" customFormat="1" x14ac:dyDescent="0.25">
      <c r="A111" s="24"/>
      <c r="T111" s="207"/>
    </row>
    <row r="113" spans="1:1" x14ac:dyDescent="0.25">
      <c r="A113" s="24"/>
    </row>
  </sheetData>
  <autoFilter ref="A3:S93" xr:uid="{00000000-0009-0000-0000-000000000000}"/>
  <customSheetViews>
    <customSheetView guid="{6007EB77-D5AE-412E-9DCE-657D58B5C69F}" scale="70" showPageBreaks="1" printArea="1" showAutoFilter="1">
      <selection activeCell="K97" sqref="K97"/>
      <pageMargins left="0.70866141732283472" right="0.70866141732283472" top="0.78740157480314965" bottom="0.78740157480314965" header="0.31496062992125984" footer="0.31496062992125984"/>
      <pageSetup paperSize="8" scale="60" fitToHeight="0" orientation="landscape" r:id="rId1"/>
      <autoFilter ref="A3:S75" xr:uid="{D56DF75E-D55F-4AD0-9966-1A11558782F2}"/>
    </customSheetView>
    <customSheetView guid="{5378AB39-19A7-4E06-8107-F7F2A19A5912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2"/>
      <autoFilter ref="A3:S64" xr:uid="{9401D6A4-C3DF-4C3F-95C8-85FCEE609831}"/>
    </customSheetView>
    <customSheetView guid="{694D007C-CB4B-440A-BBD6-B0E822059AEA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3"/>
      <autoFilter ref="A3:S64" xr:uid="{185E2981-EE49-42F2-8F11-7AA1840D3320}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8" scale="77" fitToHeight="0" orientation="landscape" horizontalDpi="4294967294" r:id="rId4"/>
  <ignoredErrors>
    <ignoredError sqref="E18 E71 E7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7"/>
  <sheetViews>
    <sheetView tabSelected="1" zoomScale="80" zoomScaleNormal="80" workbookViewId="0">
      <pane ySplit="4" topLeftCell="A153" activePane="bottomLeft" state="frozen"/>
      <selection pane="bottomLeft" activeCell="R161" sqref="R161"/>
    </sheetView>
  </sheetViews>
  <sheetFormatPr defaultColWidth="9.28515625" defaultRowHeight="12.75" x14ac:dyDescent="0.25"/>
  <cols>
    <col min="1" max="1" width="6.5703125" style="15" customWidth="1"/>
    <col min="2" max="2" width="11.5703125" style="64" customWidth="1"/>
    <col min="3" max="3" width="16.85546875" style="64" customWidth="1"/>
    <col min="4" max="6" width="10.7109375" style="15" customWidth="1"/>
    <col min="7" max="7" width="18.5703125" style="64" customWidth="1"/>
    <col min="8" max="8" width="13" style="64" customWidth="1"/>
    <col min="9" max="9" width="14.28515625" style="64" customWidth="1"/>
    <col min="10" max="10" width="14.7109375" style="64" customWidth="1"/>
    <col min="11" max="11" width="19" style="64" customWidth="1"/>
    <col min="12" max="12" width="18.5703125" style="8" customWidth="1"/>
    <col min="13" max="13" width="16" style="19" customWidth="1"/>
    <col min="14" max="15" width="10.28515625" style="15" customWidth="1"/>
    <col min="16" max="19" width="10.42578125" style="15" customWidth="1"/>
    <col min="20" max="24" width="13.42578125" style="15" customWidth="1"/>
    <col min="25" max="25" width="12.140625" style="5" bestFit="1" customWidth="1"/>
    <col min="26" max="26" width="11.140625" style="5" customWidth="1"/>
    <col min="27" max="27" width="10" style="5" customWidth="1"/>
    <col min="28" max="16384" width="9.28515625" style="5"/>
  </cols>
  <sheetData>
    <row r="1" spans="1:26" ht="34.15" customHeight="1" thickBot="1" x14ac:dyDescent="0.3">
      <c r="A1" s="748" t="s">
        <v>24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  <c r="Y1" s="756"/>
      <c r="Z1" s="749"/>
    </row>
    <row r="2" spans="1:26" ht="42.6" customHeight="1" thickBot="1" x14ac:dyDescent="0.3">
      <c r="A2" s="757" t="s">
        <v>1</v>
      </c>
      <c r="B2" s="743" t="s">
        <v>2</v>
      </c>
      <c r="C2" s="744"/>
      <c r="D2" s="744"/>
      <c r="E2" s="744"/>
      <c r="F2" s="745"/>
      <c r="G2" s="764" t="s">
        <v>3</v>
      </c>
      <c r="H2" s="750" t="s">
        <v>25</v>
      </c>
      <c r="I2" s="726" t="s">
        <v>47</v>
      </c>
      <c r="J2" s="757" t="s">
        <v>5</v>
      </c>
      <c r="K2" s="721" t="s">
        <v>6</v>
      </c>
      <c r="L2" s="746" t="s">
        <v>26</v>
      </c>
      <c r="M2" s="747"/>
      <c r="N2" s="748" t="s">
        <v>8</v>
      </c>
      <c r="O2" s="749"/>
      <c r="P2" s="769" t="s">
        <v>27</v>
      </c>
      <c r="Q2" s="770"/>
      <c r="R2" s="770"/>
      <c r="S2" s="770"/>
      <c r="T2" s="770"/>
      <c r="U2" s="770"/>
      <c r="V2" s="770"/>
      <c r="W2" s="771"/>
      <c r="X2" s="771"/>
      <c r="Y2" s="712" t="s">
        <v>10</v>
      </c>
      <c r="Z2" s="713"/>
    </row>
    <row r="3" spans="1:26" ht="55.9" customHeight="1" x14ac:dyDescent="0.25">
      <c r="A3" s="758"/>
      <c r="B3" s="772" t="s">
        <v>11</v>
      </c>
      <c r="C3" s="760" t="s">
        <v>12</v>
      </c>
      <c r="D3" s="760" t="s">
        <v>13</v>
      </c>
      <c r="E3" s="760" t="s">
        <v>14</v>
      </c>
      <c r="F3" s="762" t="s">
        <v>15</v>
      </c>
      <c r="G3" s="765"/>
      <c r="H3" s="751"/>
      <c r="I3" s="727"/>
      <c r="J3" s="758"/>
      <c r="K3" s="741"/>
      <c r="L3" s="732" t="s">
        <v>16</v>
      </c>
      <c r="M3" s="734" t="s">
        <v>28</v>
      </c>
      <c r="N3" s="735" t="s">
        <v>18</v>
      </c>
      <c r="O3" s="736" t="s">
        <v>19</v>
      </c>
      <c r="P3" s="719" t="s">
        <v>29</v>
      </c>
      <c r="Q3" s="720"/>
      <c r="R3" s="720"/>
      <c r="S3" s="721"/>
      <c r="T3" s="737" t="s">
        <v>30</v>
      </c>
      <c r="U3" s="739" t="s">
        <v>50</v>
      </c>
      <c r="V3" s="739" t="s">
        <v>49</v>
      </c>
      <c r="W3" s="737" t="s">
        <v>31</v>
      </c>
      <c r="X3" s="767" t="s">
        <v>48</v>
      </c>
      <c r="Y3" s="728" t="s">
        <v>22</v>
      </c>
      <c r="Z3" s="730" t="s">
        <v>23</v>
      </c>
    </row>
    <row r="4" spans="1:26" ht="32.450000000000003" customHeight="1" thickBot="1" x14ac:dyDescent="0.3">
      <c r="A4" s="759"/>
      <c r="B4" s="773"/>
      <c r="C4" s="761"/>
      <c r="D4" s="761"/>
      <c r="E4" s="761"/>
      <c r="F4" s="763"/>
      <c r="G4" s="766"/>
      <c r="H4" s="752"/>
      <c r="I4" s="727"/>
      <c r="J4" s="759"/>
      <c r="K4" s="742"/>
      <c r="L4" s="733"/>
      <c r="M4" s="730"/>
      <c r="N4" s="728"/>
      <c r="O4" s="730"/>
      <c r="P4" s="34" t="s">
        <v>45</v>
      </c>
      <c r="Q4" s="33" t="s">
        <v>51</v>
      </c>
      <c r="R4" s="33" t="s">
        <v>33</v>
      </c>
      <c r="S4" s="58" t="s">
        <v>52</v>
      </c>
      <c r="T4" s="738"/>
      <c r="U4" s="740"/>
      <c r="V4" s="740"/>
      <c r="W4" s="738"/>
      <c r="X4" s="768"/>
      <c r="Y4" s="729"/>
      <c r="Z4" s="731"/>
    </row>
    <row r="5" spans="1:26" ht="79.5" customHeight="1" x14ac:dyDescent="0.25">
      <c r="A5" s="210">
        <v>1</v>
      </c>
      <c r="B5" s="211" t="s">
        <v>147</v>
      </c>
      <c r="C5" s="212" t="s">
        <v>53</v>
      </c>
      <c r="D5" s="138">
        <v>60159138</v>
      </c>
      <c r="E5" s="213" t="s">
        <v>149</v>
      </c>
      <c r="F5" s="218">
        <v>600096645</v>
      </c>
      <c r="G5" s="214" t="s">
        <v>148</v>
      </c>
      <c r="H5" s="214" t="s">
        <v>55</v>
      </c>
      <c r="I5" s="214" t="s">
        <v>56</v>
      </c>
      <c r="J5" s="215" t="s">
        <v>57</v>
      </c>
      <c r="K5" s="214" t="s">
        <v>312</v>
      </c>
      <c r="L5" s="135">
        <v>800000</v>
      </c>
      <c r="M5" s="136">
        <f t="shared" ref="M5:M62" si="0">L5*0.85</f>
        <v>680000</v>
      </c>
      <c r="N5" s="704">
        <v>45292</v>
      </c>
      <c r="O5" s="705">
        <v>46357</v>
      </c>
      <c r="P5" s="140" t="s">
        <v>74</v>
      </c>
      <c r="Q5" s="138" t="s">
        <v>74</v>
      </c>
      <c r="R5" s="138" t="s">
        <v>74</v>
      </c>
      <c r="S5" s="93" t="s">
        <v>58</v>
      </c>
      <c r="T5" s="219" t="s">
        <v>74</v>
      </c>
      <c r="U5" s="219" t="s">
        <v>74</v>
      </c>
      <c r="V5" s="219" t="s">
        <v>74</v>
      </c>
      <c r="W5" s="219" t="s">
        <v>74</v>
      </c>
      <c r="X5" s="219" t="s">
        <v>58</v>
      </c>
      <c r="Y5" s="140" t="s">
        <v>313</v>
      </c>
      <c r="Z5" s="141" t="s">
        <v>338</v>
      </c>
    </row>
    <row r="6" spans="1:26" ht="127.5" customHeight="1" x14ac:dyDescent="0.25">
      <c r="A6" s="38">
        <v>2</v>
      </c>
      <c r="B6" s="220" t="s">
        <v>147</v>
      </c>
      <c r="C6" s="221" t="s">
        <v>53</v>
      </c>
      <c r="D6" s="222">
        <v>60159138</v>
      </c>
      <c r="E6" s="223" t="s">
        <v>149</v>
      </c>
      <c r="F6" s="224">
        <v>600096645</v>
      </c>
      <c r="G6" s="216" t="s">
        <v>580</v>
      </c>
      <c r="H6" s="216" t="s">
        <v>55</v>
      </c>
      <c r="I6" s="216" t="s">
        <v>56</v>
      </c>
      <c r="J6" s="216" t="s">
        <v>57</v>
      </c>
      <c r="K6" s="216" t="s">
        <v>581</v>
      </c>
      <c r="L6" s="217">
        <v>600000</v>
      </c>
      <c r="M6" s="225">
        <f t="shared" si="0"/>
        <v>510000</v>
      </c>
      <c r="N6" s="350">
        <v>45292</v>
      </c>
      <c r="O6" s="706">
        <v>46357</v>
      </c>
      <c r="P6" s="208" t="s">
        <v>74</v>
      </c>
      <c r="Q6" s="222" t="s">
        <v>74</v>
      </c>
      <c r="R6" s="222" t="s">
        <v>74</v>
      </c>
      <c r="S6" s="226" t="s">
        <v>58</v>
      </c>
      <c r="T6" s="227" t="s">
        <v>74</v>
      </c>
      <c r="U6" s="227" t="s">
        <v>74</v>
      </c>
      <c r="V6" s="227" t="s">
        <v>74</v>
      </c>
      <c r="W6" s="227" t="s">
        <v>74</v>
      </c>
      <c r="X6" s="227" t="s">
        <v>58</v>
      </c>
      <c r="Y6" s="208" t="s">
        <v>313</v>
      </c>
      <c r="Z6" s="209" t="s">
        <v>338</v>
      </c>
    </row>
    <row r="7" spans="1:26" ht="69" customHeight="1" x14ac:dyDescent="0.25">
      <c r="A7" s="38">
        <v>3</v>
      </c>
      <c r="B7" s="91" t="s">
        <v>314</v>
      </c>
      <c r="C7" s="25" t="s">
        <v>53</v>
      </c>
      <c r="D7" s="28">
        <v>60159138</v>
      </c>
      <c r="E7" s="37" t="s">
        <v>149</v>
      </c>
      <c r="F7" s="59">
        <v>600096645</v>
      </c>
      <c r="G7" s="44" t="s">
        <v>150</v>
      </c>
      <c r="H7" s="44" t="s">
        <v>55</v>
      </c>
      <c r="I7" s="44" t="s">
        <v>56</v>
      </c>
      <c r="J7" s="44" t="s">
        <v>57</v>
      </c>
      <c r="K7" s="44" t="s">
        <v>315</v>
      </c>
      <c r="L7" s="65">
        <v>200000</v>
      </c>
      <c r="M7" s="90">
        <f t="shared" si="0"/>
        <v>170000</v>
      </c>
      <c r="N7" s="387">
        <v>44927</v>
      </c>
      <c r="O7" s="349">
        <v>46357</v>
      </c>
      <c r="P7" s="100" t="s">
        <v>74</v>
      </c>
      <c r="Q7" s="28" t="s">
        <v>74</v>
      </c>
      <c r="R7" s="28" t="s">
        <v>58</v>
      </c>
      <c r="S7" s="59" t="s">
        <v>74</v>
      </c>
      <c r="T7" s="52" t="s">
        <v>74</v>
      </c>
      <c r="U7" s="52" t="s">
        <v>74</v>
      </c>
      <c r="V7" s="52" t="s">
        <v>74</v>
      </c>
      <c r="W7" s="52" t="s">
        <v>74</v>
      </c>
      <c r="X7" s="52" t="s">
        <v>74</v>
      </c>
      <c r="Y7" s="100" t="s">
        <v>313</v>
      </c>
      <c r="Z7" s="101" t="s">
        <v>338</v>
      </c>
    </row>
    <row r="8" spans="1:26" ht="51" x14ac:dyDescent="0.25">
      <c r="A8" s="38">
        <v>4</v>
      </c>
      <c r="B8" s="91" t="s">
        <v>316</v>
      </c>
      <c r="C8" s="25" t="s">
        <v>53</v>
      </c>
      <c r="D8" s="28">
        <v>60159138</v>
      </c>
      <c r="E8" s="37" t="s">
        <v>149</v>
      </c>
      <c r="F8" s="59">
        <v>600096645</v>
      </c>
      <c r="G8" s="44" t="s">
        <v>151</v>
      </c>
      <c r="H8" s="44" t="s">
        <v>55</v>
      </c>
      <c r="I8" s="44" t="s">
        <v>56</v>
      </c>
      <c r="J8" s="44" t="s">
        <v>57</v>
      </c>
      <c r="K8" s="44" t="s">
        <v>317</v>
      </c>
      <c r="L8" s="65">
        <v>400000</v>
      </c>
      <c r="M8" s="90">
        <f t="shared" si="0"/>
        <v>340000</v>
      </c>
      <c r="N8" s="387">
        <v>44927</v>
      </c>
      <c r="O8" s="349">
        <v>46357</v>
      </c>
      <c r="P8" s="100" t="s">
        <v>74</v>
      </c>
      <c r="Q8" s="28" t="s">
        <v>58</v>
      </c>
      <c r="R8" s="28" t="s">
        <v>58</v>
      </c>
      <c r="S8" s="59" t="s">
        <v>74</v>
      </c>
      <c r="T8" s="52" t="s">
        <v>74</v>
      </c>
      <c r="U8" s="52" t="s">
        <v>74</v>
      </c>
      <c r="V8" s="52" t="s">
        <v>74</v>
      </c>
      <c r="W8" s="52" t="s">
        <v>74</v>
      </c>
      <c r="X8" s="52" t="s">
        <v>74</v>
      </c>
      <c r="Y8" s="100" t="s">
        <v>313</v>
      </c>
      <c r="Z8" s="101" t="s">
        <v>338</v>
      </c>
    </row>
    <row r="9" spans="1:26" ht="83.25" customHeight="1" x14ac:dyDescent="0.25">
      <c r="A9" s="38">
        <v>5</v>
      </c>
      <c r="B9" s="91" t="s">
        <v>140</v>
      </c>
      <c r="C9" s="25" t="s">
        <v>53</v>
      </c>
      <c r="D9" s="28">
        <v>60159154</v>
      </c>
      <c r="E9" s="37" t="s">
        <v>142</v>
      </c>
      <c r="F9" s="59">
        <v>600096386</v>
      </c>
      <c r="G9" s="44" t="s">
        <v>141</v>
      </c>
      <c r="H9" s="44" t="s">
        <v>55</v>
      </c>
      <c r="I9" s="44" t="s">
        <v>56</v>
      </c>
      <c r="J9" s="44" t="s">
        <v>57</v>
      </c>
      <c r="K9" s="44" t="s">
        <v>318</v>
      </c>
      <c r="L9" s="65">
        <v>3500000</v>
      </c>
      <c r="M9" s="90">
        <f t="shared" si="0"/>
        <v>2975000</v>
      </c>
      <c r="N9" s="54">
        <v>45658</v>
      </c>
      <c r="O9" s="56">
        <v>46722</v>
      </c>
      <c r="P9" s="100" t="s">
        <v>74</v>
      </c>
      <c r="Q9" s="28" t="s">
        <v>58</v>
      </c>
      <c r="R9" s="28" t="s">
        <v>58</v>
      </c>
      <c r="S9" s="59" t="s">
        <v>74</v>
      </c>
      <c r="T9" s="52" t="s">
        <v>74</v>
      </c>
      <c r="U9" s="52" t="s">
        <v>74</v>
      </c>
      <c r="V9" s="52" t="s">
        <v>58</v>
      </c>
      <c r="W9" s="52" t="s">
        <v>58</v>
      </c>
      <c r="X9" s="52" t="s">
        <v>74</v>
      </c>
      <c r="Y9" s="100" t="s">
        <v>313</v>
      </c>
      <c r="Z9" s="101" t="s">
        <v>338</v>
      </c>
    </row>
    <row r="10" spans="1:26" ht="83.25" customHeight="1" x14ac:dyDescent="0.25">
      <c r="A10" s="38">
        <v>6</v>
      </c>
      <c r="B10" s="91" t="s">
        <v>140</v>
      </c>
      <c r="C10" s="25" t="s">
        <v>53</v>
      </c>
      <c r="D10" s="28">
        <v>60159154</v>
      </c>
      <c r="E10" s="37" t="s">
        <v>234</v>
      </c>
      <c r="F10" s="59">
        <v>600096386</v>
      </c>
      <c r="G10" s="44" t="s">
        <v>233</v>
      </c>
      <c r="H10" s="44" t="s">
        <v>55</v>
      </c>
      <c r="I10" s="44" t="s">
        <v>56</v>
      </c>
      <c r="J10" s="44" t="s">
        <v>57</v>
      </c>
      <c r="K10" s="44" t="s">
        <v>319</v>
      </c>
      <c r="L10" s="65">
        <v>500000</v>
      </c>
      <c r="M10" s="90">
        <f t="shared" si="0"/>
        <v>425000</v>
      </c>
      <c r="N10" s="54">
        <v>45658</v>
      </c>
      <c r="O10" s="56">
        <v>46357</v>
      </c>
      <c r="P10" s="100" t="s">
        <v>74</v>
      </c>
      <c r="Q10" s="28" t="s">
        <v>74</v>
      </c>
      <c r="R10" s="28" t="s">
        <v>74</v>
      </c>
      <c r="S10" s="59" t="s">
        <v>74</v>
      </c>
      <c r="T10" s="52" t="s">
        <v>74</v>
      </c>
      <c r="U10" s="52" t="s">
        <v>74</v>
      </c>
      <c r="V10" s="52" t="s">
        <v>74</v>
      </c>
      <c r="W10" s="52" t="s">
        <v>74</v>
      </c>
      <c r="X10" s="52" t="s">
        <v>74</v>
      </c>
      <c r="Y10" s="100" t="s">
        <v>313</v>
      </c>
      <c r="Z10" s="101" t="s">
        <v>338</v>
      </c>
    </row>
    <row r="11" spans="1:26" ht="83.25" customHeight="1" x14ac:dyDescent="0.25">
      <c r="A11" s="38">
        <v>7</v>
      </c>
      <c r="B11" s="170" t="s">
        <v>140</v>
      </c>
      <c r="C11" s="171" t="s">
        <v>53</v>
      </c>
      <c r="D11" s="172">
        <v>60159154</v>
      </c>
      <c r="E11" s="173" t="s">
        <v>142</v>
      </c>
      <c r="F11" s="174">
        <v>600096386</v>
      </c>
      <c r="G11" s="175" t="s">
        <v>244</v>
      </c>
      <c r="H11" s="175" t="s">
        <v>55</v>
      </c>
      <c r="I11" s="175" t="s">
        <v>56</v>
      </c>
      <c r="J11" s="175" t="s">
        <v>57</v>
      </c>
      <c r="K11" s="175" t="s">
        <v>320</v>
      </c>
      <c r="L11" s="176">
        <v>200000</v>
      </c>
      <c r="M11" s="177">
        <f t="shared" si="0"/>
        <v>170000</v>
      </c>
      <c r="N11" s="200">
        <v>44531</v>
      </c>
      <c r="O11" s="198">
        <v>44896</v>
      </c>
      <c r="P11" s="201" t="s">
        <v>58</v>
      </c>
      <c r="Q11" s="172" t="s">
        <v>74</v>
      </c>
      <c r="R11" s="172" t="s">
        <v>74</v>
      </c>
      <c r="S11" s="174" t="s">
        <v>58</v>
      </c>
      <c r="T11" s="180" t="s">
        <v>74</v>
      </c>
      <c r="U11" s="180" t="s">
        <v>74</v>
      </c>
      <c r="V11" s="180" t="s">
        <v>74</v>
      </c>
      <c r="W11" s="180" t="s">
        <v>74</v>
      </c>
      <c r="X11" s="180" t="s">
        <v>74</v>
      </c>
      <c r="Y11" s="201" t="s">
        <v>607</v>
      </c>
      <c r="Z11" s="202" t="s">
        <v>338</v>
      </c>
    </row>
    <row r="12" spans="1:26" ht="83.25" customHeight="1" x14ac:dyDescent="0.25">
      <c r="A12" s="38">
        <v>8</v>
      </c>
      <c r="B12" s="170" t="s">
        <v>140</v>
      </c>
      <c r="C12" s="171" t="s">
        <v>53</v>
      </c>
      <c r="D12" s="172">
        <v>60159154</v>
      </c>
      <c r="E12" s="173" t="s">
        <v>142</v>
      </c>
      <c r="F12" s="174">
        <v>600096386</v>
      </c>
      <c r="G12" s="175" t="s">
        <v>295</v>
      </c>
      <c r="H12" s="175" t="s">
        <v>55</v>
      </c>
      <c r="I12" s="175" t="s">
        <v>56</v>
      </c>
      <c r="J12" s="175" t="s">
        <v>57</v>
      </c>
      <c r="K12" s="175" t="s">
        <v>321</v>
      </c>
      <c r="L12" s="176">
        <v>600000</v>
      </c>
      <c r="M12" s="177">
        <f t="shared" si="0"/>
        <v>510000</v>
      </c>
      <c r="N12" s="200">
        <v>44621</v>
      </c>
      <c r="O12" s="198">
        <v>44896</v>
      </c>
      <c r="P12" s="201" t="s">
        <v>74</v>
      </c>
      <c r="Q12" s="172" t="s">
        <v>74</v>
      </c>
      <c r="R12" s="172" t="s">
        <v>74</v>
      </c>
      <c r="S12" s="174" t="s">
        <v>74</v>
      </c>
      <c r="T12" s="180" t="s">
        <v>74</v>
      </c>
      <c r="U12" s="180" t="s">
        <v>74</v>
      </c>
      <c r="V12" s="180" t="s">
        <v>58</v>
      </c>
      <c r="W12" s="180" t="s">
        <v>58</v>
      </c>
      <c r="X12" s="180" t="s">
        <v>74</v>
      </c>
      <c r="Y12" s="201" t="s">
        <v>607</v>
      </c>
      <c r="Z12" s="202" t="s">
        <v>338</v>
      </c>
    </row>
    <row r="13" spans="1:26" ht="83.25" customHeight="1" x14ac:dyDescent="0.25">
      <c r="A13" s="169">
        <v>9</v>
      </c>
      <c r="B13" s="170" t="s">
        <v>140</v>
      </c>
      <c r="C13" s="171" t="s">
        <v>53</v>
      </c>
      <c r="D13" s="172">
        <v>60159154</v>
      </c>
      <c r="E13" s="173" t="s">
        <v>142</v>
      </c>
      <c r="F13" s="174">
        <v>600096386</v>
      </c>
      <c r="G13" s="175" t="s">
        <v>322</v>
      </c>
      <c r="H13" s="175" t="s">
        <v>55</v>
      </c>
      <c r="I13" s="175" t="s">
        <v>56</v>
      </c>
      <c r="J13" s="175" t="s">
        <v>57</v>
      </c>
      <c r="K13" s="175" t="s">
        <v>323</v>
      </c>
      <c r="L13" s="176">
        <v>150000</v>
      </c>
      <c r="M13" s="177">
        <f t="shared" si="0"/>
        <v>127500</v>
      </c>
      <c r="N13" s="200">
        <v>44531</v>
      </c>
      <c r="O13" s="198">
        <v>45261</v>
      </c>
      <c r="P13" s="201" t="s">
        <v>74</v>
      </c>
      <c r="Q13" s="172" t="s">
        <v>58</v>
      </c>
      <c r="R13" s="172" t="s">
        <v>58</v>
      </c>
      <c r="S13" s="174" t="s">
        <v>58</v>
      </c>
      <c r="T13" s="180" t="s">
        <v>74</v>
      </c>
      <c r="U13" s="180" t="s">
        <v>74</v>
      </c>
      <c r="V13" s="180" t="s">
        <v>74</v>
      </c>
      <c r="W13" s="180" t="s">
        <v>74</v>
      </c>
      <c r="X13" s="180" t="s">
        <v>74</v>
      </c>
      <c r="Y13" s="201" t="s">
        <v>607</v>
      </c>
      <c r="Z13" s="202" t="s">
        <v>338</v>
      </c>
    </row>
    <row r="14" spans="1:26" ht="67.5" customHeight="1" x14ac:dyDescent="0.25">
      <c r="A14" s="38">
        <v>10</v>
      </c>
      <c r="B14" s="91" t="s">
        <v>256</v>
      </c>
      <c r="C14" s="25" t="s">
        <v>53</v>
      </c>
      <c r="D14" s="28">
        <v>46496921</v>
      </c>
      <c r="E14" s="37" t="s">
        <v>257</v>
      </c>
      <c r="F14" s="59">
        <v>600096106</v>
      </c>
      <c r="G14" s="44" t="s">
        <v>324</v>
      </c>
      <c r="H14" s="44" t="s">
        <v>55</v>
      </c>
      <c r="I14" s="44" t="s">
        <v>56</v>
      </c>
      <c r="J14" s="44" t="s">
        <v>57</v>
      </c>
      <c r="K14" s="44" t="s">
        <v>494</v>
      </c>
      <c r="L14" s="65">
        <v>65000000</v>
      </c>
      <c r="M14" s="90">
        <f t="shared" si="0"/>
        <v>55250000</v>
      </c>
      <c r="N14" s="54">
        <v>45658</v>
      </c>
      <c r="O14" s="56">
        <v>47088</v>
      </c>
      <c r="P14" s="100" t="s">
        <v>74</v>
      </c>
      <c r="Q14" s="28" t="s">
        <v>74</v>
      </c>
      <c r="R14" s="28" t="s">
        <v>74</v>
      </c>
      <c r="S14" s="59" t="s">
        <v>74</v>
      </c>
      <c r="T14" s="52" t="s">
        <v>74</v>
      </c>
      <c r="U14" s="52" t="s">
        <v>74</v>
      </c>
      <c r="V14" s="52" t="s">
        <v>58</v>
      </c>
      <c r="W14" s="52" t="s">
        <v>58</v>
      </c>
      <c r="X14" s="52" t="s">
        <v>74</v>
      </c>
      <c r="Y14" s="100" t="s">
        <v>313</v>
      </c>
      <c r="Z14" s="101" t="s">
        <v>338</v>
      </c>
    </row>
    <row r="15" spans="1:26" ht="89.25" x14ac:dyDescent="0.25">
      <c r="A15" s="38">
        <v>11</v>
      </c>
      <c r="B15" s="91" t="s">
        <v>256</v>
      </c>
      <c r="C15" s="25" t="s">
        <v>53</v>
      </c>
      <c r="D15" s="28">
        <v>46496921</v>
      </c>
      <c r="E15" s="37" t="s">
        <v>259</v>
      </c>
      <c r="F15" s="59">
        <v>600096106</v>
      </c>
      <c r="G15" s="44" t="s">
        <v>258</v>
      </c>
      <c r="H15" s="44" t="s">
        <v>55</v>
      </c>
      <c r="I15" s="44" t="s">
        <v>56</v>
      </c>
      <c r="J15" s="44" t="s">
        <v>57</v>
      </c>
      <c r="K15" s="44" t="s">
        <v>325</v>
      </c>
      <c r="L15" s="65">
        <v>10000000</v>
      </c>
      <c r="M15" s="90">
        <f t="shared" si="0"/>
        <v>8500000</v>
      </c>
      <c r="N15" s="54">
        <v>45658</v>
      </c>
      <c r="O15" s="56">
        <v>46722</v>
      </c>
      <c r="P15" s="100" t="s">
        <v>74</v>
      </c>
      <c r="Q15" s="28" t="s">
        <v>58</v>
      </c>
      <c r="R15" s="28" t="s">
        <v>58</v>
      </c>
      <c r="S15" s="59" t="s">
        <v>74</v>
      </c>
      <c r="T15" s="52" t="s">
        <v>74</v>
      </c>
      <c r="U15" s="52" t="s">
        <v>74</v>
      </c>
      <c r="V15" s="52" t="s">
        <v>58</v>
      </c>
      <c r="W15" s="52" t="s">
        <v>58</v>
      </c>
      <c r="X15" s="52" t="s">
        <v>74</v>
      </c>
      <c r="Y15" s="100" t="s">
        <v>313</v>
      </c>
      <c r="Z15" s="101" t="s">
        <v>338</v>
      </c>
    </row>
    <row r="16" spans="1:26" ht="72" customHeight="1" x14ac:dyDescent="0.25">
      <c r="A16" s="38">
        <v>12</v>
      </c>
      <c r="B16" s="91" t="s">
        <v>256</v>
      </c>
      <c r="C16" s="25" t="s">
        <v>53</v>
      </c>
      <c r="D16" s="28">
        <v>46496921</v>
      </c>
      <c r="E16" s="37" t="s">
        <v>257</v>
      </c>
      <c r="F16" s="59">
        <v>600096106</v>
      </c>
      <c r="G16" s="44" t="s">
        <v>260</v>
      </c>
      <c r="H16" s="44" t="s">
        <v>55</v>
      </c>
      <c r="I16" s="44" t="s">
        <v>56</v>
      </c>
      <c r="J16" s="44" t="s">
        <v>57</v>
      </c>
      <c r="K16" s="44" t="s">
        <v>326</v>
      </c>
      <c r="L16" s="65">
        <v>5000000</v>
      </c>
      <c r="M16" s="90">
        <f t="shared" si="0"/>
        <v>4250000</v>
      </c>
      <c r="N16" s="54">
        <v>45292</v>
      </c>
      <c r="O16" s="56">
        <v>46722</v>
      </c>
      <c r="P16" s="100" t="s">
        <v>74</v>
      </c>
      <c r="Q16" s="28" t="s">
        <v>74</v>
      </c>
      <c r="R16" s="28" t="s">
        <v>58</v>
      </c>
      <c r="S16" s="59" t="s">
        <v>74</v>
      </c>
      <c r="T16" s="52" t="s">
        <v>74</v>
      </c>
      <c r="U16" s="52" t="s">
        <v>74</v>
      </c>
      <c r="V16" s="52" t="s">
        <v>58</v>
      </c>
      <c r="W16" s="52" t="s">
        <v>58</v>
      </c>
      <c r="X16" s="52" t="s">
        <v>74</v>
      </c>
      <c r="Y16" s="100" t="s">
        <v>313</v>
      </c>
      <c r="Z16" s="101" t="s">
        <v>338</v>
      </c>
    </row>
    <row r="17" spans="1:26" ht="90" customHeight="1" x14ac:dyDescent="0.25">
      <c r="A17" s="38">
        <v>13</v>
      </c>
      <c r="B17" s="91" t="s">
        <v>302</v>
      </c>
      <c r="C17" s="25" t="s">
        <v>53</v>
      </c>
      <c r="D17" s="28">
        <v>60159146</v>
      </c>
      <c r="E17" s="37" t="s">
        <v>303</v>
      </c>
      <c r="F17" s="59">
        <v>600096378</v>
      </c>
      <c r="G17" s="44" t="s">
        <v>304</v>
      </c>
      <c r="H17" s="44" t="s">
        <v>55</v>
      </c>
      <c r="I17" s="44" t="s">
        <v>56</v>
      </c>
      <c r="J17" s="44" t="s">
        <v>57</v>
      </c>
      <c r="K17" s="44" t="s">
        <v>327</v>
      </c>
      <c r="L17" s="65">
        <v>2500000</v>
      </c>
      <c r="M17" s="90">
        <f t="shared" si="0"/>
        <v>2125000</v>
      </c>
      <c r="N17" s="54">
        <v>45292</v>
      </c>
      <c r="O17" s="56">
        <v>46966</v>
      </c>
      <c r="P17" s="100" t="s">
        <v>74</v>
      </c>
      <c r="Q17" s="28" t="s">
        <v>74</v>
      </c>
      <c r="R17" s="28" t="s">
        <v>74</v>
      </c>
      <c r="S17" s="59" t="s">
        <v>74</v>
      </c>
      <c r="T17" s="52" t="s">
        <v>74</v>
      </c>
      <c r="U17" s="52" t="s">
        <v>74</v>
      </c>
      <c r="V17" s="52" t="s">
        <v>58</v>
      </c>
      <c r="W17" s="52" t="s">
        <v>58</v>
      </c>
      <c r="X17" s="52" t="s">
        <v>74</v>
      </c>
      <c r="Y17" s="100" t="s">
        <v>313</v>
      </c>
      <c r="Z17" s="101" t="s">
        <v>338</v>
      </c>
    </row>
    <row r="18" spans="1:26" ht="112.5" customHeight="1" x14ac:dyDescent="0.25">
      <c r="A18" s="38">
        <v>14</v>
      </c>
      <c r="B18" s="91" t="s">
        <v>302</v>
      </c>
      <c r="C18" s="25" t="s">
        <v>53</v>
      </c>
      <c r="D18" s="28">
        <v>60159146</v>
      </c>
      <c r="E18" s="37" t="s">
        <v>303</v>
      </c>
      <c r="F18" s="59">
        <v>600096378</v>
      </c>
      <c r="G18" s="44" t="s">
        <v>747</v>
      </c>
      <c r="H18" s="44" t="s">
        <v>55</v>
      </c>
      <c r="I18" s="44" t="s">
        <v>56</v>
      </c>
      <c r="J18" s="44" t="s">
        <v>57</v>
      </c>
      <c r="K18" s="44" t="s">
        <v>328</v>
      </c>
      <c r="L18" s="65">
        <v>20000000</v>
      </c>
      <c r="M18" s="90">
        <f t="shared" si="0"/>
        <v>17000000</v>
      </c>
      <c r="N18" s="387">
        <v>45292</v>
      </c>
      <c r="O18" s="349">
        <v>46266</v>
      </c>
      <c r="P18" s="100" t="s">
        <v>58</v>
      </c>
      <c r="Q18" s="28" t="s">
        <v>74</v>
      </c>
      <c r="R18" s="28" t="s">
        <v>74</v>
      </c>
      <c r="S18" s="59" t="s">
        <v>58</v>
      </c>
      <c r="T18" s="52" t="s">
        <v>74</v>
      </c>
      <c r="U18" s="52" t="s">
        <v>74</v>
      </c>
      <c r="V18" s="52" t="s">
        <v>74</v>
      </c>
      <c r="W18" s="52" t="s">
        <v>74</v>
      </c>
      <c r="X18" s="52" t="s">
        <v>58</v>
      </c>
      <c r="Y18" s="100" t="s">
        <v>710</v>
      </c>
      <c r="Z18" s="101" t="s">
        <v>338</v>
      </c>
    </row>
    <row r="19" spans="1:26" ht="69" customHeight="1" x14ac:dyDescent="0.25">
      <c r="A19" s="38">
        <v>15</v>
      </c>
      <c r="B19" s="91" t="s">
        <v>261</v>
      </c>
      <c r="C19" s="25" t="s">
        <v>53</v>
      </c>
      <c r="D19" s="28">
        <v>48161292</v>
      </c>
      <c r="E19" s="37" t="s">
        <v>262</v>
      </c>
      <c r="F19" s="59">
        <v>600096211</v>
      </c>
      <c r="G19" s="44" t="s">
        <v>263</v>
      </c>
      <c r="H19" s="44" t="s">
        <v>55</v>
      </c>
      <c r="I19" s="44" t="s">
        <v>56</v>
      </c>
      <c r="J19" s="44" t="s">
        <v>57</v>
      </c>
      <c r="K19" s="44" t="s">
        <v>495</v>
      </c>
      <c r="L19" s="65">
        <v>200000</v>
      </c>
      <c r="M19" s="90">
        <f t="shared" si="0"/>
        <v>170000</v>
      </c>
      <c r="N19" s="54">
        <v>45292</v>
      </c>
      <c r="O19" s="56">
        <v>46357</v>
      </c>
      <c r="P19" s="100" t="s">
        <v>74</v>
      </c>
      <c r="Q19" s="28" t="s">
        <v>58</v>
      </c>
      <c r="R19" s="28" t="s">
        <v>74</v>
      </c>
      <c r="S19" s="59" t="s">
        <v>74</v>
      </c>
      <c r="T19" s="52" t="s">
        <v>74</v>
      </c>
      <c r="U19" s="52" t="s">
        <v>74</v>
      </c>
      <c r="V19" s="52" t="s">
        <v>58</v>
      </c>
      <c r="W19" s="52" t="s">
        <v>58</v>
      </c>
      <c r="X19" s="52" t="s">
        <v>74</v>
      </c>
      <c r="Y19" s="100" t="s">
        <v>313</v>
      </c>
      <c r="Z19" s="101" t="s">
        <v>338</v>
      </c>
    </row>
    <row r="20" spans="1:26" ht="72" customHeight="1" x14ac:dyDescent="0.25">
      <c r="A20" s="38">
        <v>16</v>
      </c>
      <c r="B20" s="91" t="s">
        <v>261</v>
      </c>
      <c r="C20" s="25" t="s">
        <v>53</v>
      </c>
      <c r="D20" s="28">
        <v>48161292</v>
      </c>
      <c r="E20" s="37" t="s">
        <v>262</v>
      </c>
      <c r="F20" s="59">
        <v>600096211</v>
      </c>
      <c r="G20" s="44" t="s">
        <v>264</v>
      </c>
      <c r="H20" s="44" t="s">
        <v>55</v>
      </c>
      <c r="I20" s="44" t="s">
        <v>56</v>
      </c>
      <c r="J20" s="44" t="s">
        <v>57</v>
      </c>
      <c r="K20" s="44" t="s">
        <v>329</v>
      </c>
      <c r="L20" s="65">
        <v>350000</v>
      </c>
      <c r="M20" s="90">
        <f t="shared" si="0"/>
        <v>297500</v>
      </c>
      <c r="N20" s="54">
        <v>45292</v>
      </c>
      <c r="O20" s="56">
        <v>46357</v>
      </c>
      <c r="P20" s="100" t="s">
        <v>58</v>
      </c>
      <c r="Q20" s="28" t="s">
        <v>58</v>
      </c>
      <c r="R20" s="28" t="s">
        <v>58</v>
      </c>
      <c r="S20" s="59" t="s">
        <v>74</v>
      </c>
      <c r="T20" s="52" t="s">
        <v>74</v>
      </c>
      <c r="U20" s="52" t="s">
        <v>74</v>
      </c>
      <c r="V20" s="52" t="s">
        <v>58</v>
      </c>
      <c r="W20" s="52" t="s">
        <v>58</v>
      </c>
      <c r="X20" s="52" t="s">
        <v>74</v>
      </c>
      <c r="Y20" s="100" t="s">
        <v>313</v>
      </c>
      <c r="Z20" s="101" t="s">
        <v>338</v>
      </c>
    </row>
    <row r="21" spans="1:26" ht="83.25" customHeight="1" x14ac:dyDescent="0.25">
      <c r="A21" s="169">
        <v>17</v>
      </c>
      <c r="B21" s="170" t="s">
        <v>171</v>
      </c>
      <c r="C21" s="171" t="s">
        <v>53</v>
      </c>
      <c r="D21" s="172">
        <v>60159022</v>
      </c>
      <c r="E21" s="173" t="s">
        <v>172</v>
      </c>
      <c r="F21" s="174">
        <v>600096327</v>
      </c>
      <c r="G21" s="175" t="s">
        <v>173</v>
      </c>
      <c r="H21" s="175" t="s">
        <v>55</v>
      </c>
      <c r="I21" s="175" t="s">
        <v>56</v>
      </c>
      <c r="J21" s="175" t="s">
        <v>57</v>
      </c>
      <c r="K21" s="175" t="s">
        <v>496</v>
      </c>
      <c r="L21" s="176">
        <v>16000000</v>
      </c>
      <c r="M21" s="177">
        <f t="shared" si="0"/>
        <v>13600000</v>
      </c>
      <c r="N21" s="200">
        <v>45078</v>
      </c>
      <c r="O21" s="198">
        <v>45261</v>
      </c>
      <c r="P21" s="201" t="s">
        <v>74</v>
      </c>
      <c r="Q21" s="172" t="s">
        <v>74</v>
      </c>
      <c r="R21" s="172" t="s">
        <v>74</v>
      </c>
      <c r="S21" s="174" t="s">
        <v>74</v>
      </c>
      <c r="T21" s="180" t="s">
        <v>74</v>
      </c>
      <c r="U21" s="180" t="s">
        <v>74</v>
      </c>
      <c r="V21" s="180" t="s">
        <v>58</v>
      </c>
      <c r="W21" s="180" t="s">
        <v>58</v>
      </c>
      <c r="X21" s="180" t="s">
        <v>74</v>
      </c>
      <c r="Y21" s="201" t="s">
        <v>607</v>
      </c>
      <c r="Z21" s="202"/>
    </row>
    <row r="22" spans="1:26" ht="86.25" customHeight="1" x14ac:dyDescent="0.25">
      <c r="A22" s="38">
        <v>18</v>
      </c>
      <c r="B22" s="91" t="s">
        <v>171</v>
      </c>
      <c r="C22" s="25" t="s">
        <v>53</v>
      </c>
      <c r="D22" s="28">
        <v>60159022</v>
      </c>
      <c r="E22" s="228">
        <v>117500321</v>
      </c>
      <c r="F22" s="59">
        <v>600096327</v>
      </c>
      <c r="G22" s="44" t="s">
        <v>331</v>
      </c>
      <c r="H22" s="44" t="s">
        <v>55</v>
      </c>
      <c r="I22" s="44" t="s">
        <v>56</v>
      </c>
      <c r="J22" s="44" t="s">
        <v>57</v>
      </c>
      <c r="K22" s="44" t="s">
        <v>497</v>
      </c>
      <c r="L22" s="36" t="s">
        <v>711</v>
      </c>
      <c r="M22" s="90">
        <f>50000000*0.85</f>
        <v>42500000</v>
      </c>
      <c r="N22" s="54">
        <v>45292</v>
      </c>
      <c r="O22" s="56">
        <v>46722</v>
      </c>
      <c r="P22" s="100" t="s">
        <v>74</v>
      </c>
      <c r="Q22" s="28" t="s">
        <v>74</v>
      </c>
      <c r="R22" s="28" t="s">
        <v>74</v>
      </c>
      <c r="S22" s="59" t="s">
        <v>74</v>
      </c>
      <c r="T22" s="52" t="s">
        <v>74</v>
      </c>
      <c r="U22" s="52" t="s">
        <v>74</v>
      </c>
      <c r="V22" s="52" t="s">
        <v>58</v>
      </c>
      <c r="W22" s="52" t="s">
        <v>58</v>
      </c>
      <c r="X22" s="52" t="s">
        <v>58</v>
      </c>
      <c r="Y22" s="100" t="s">
        <v>333</v>
      </c>
      <c r="Z22" s="101" t="s">
        <v>338</v>
      </c>
    </row>
    <row r="23" spans="1:26" ht="111" customHeight="1" x14ac:dyDescent="0.25">
      <c r="A23" s="38">
        <v>19</v>
      </c>
      <c r="B23" s="91" t="s">
        <v>64</v>
      </c>
      <c r="C23" s="25" t="s">
        <v>53</v>
      </c>
      <c r="D23" s="28">
        <v>60159065</v>
      </c>
      <c r="E23" s="28" t="s">
        <v>61</v>
      </c>
      <c r="F23" s="59">
        <v>600096548</v>
      </c>
      <c r="G23" s="44" t="s">
        <v>54</v>
      </c>
      <c r="H23" s="44" t="s">
        <v>55</v>
      </c>
      <c r="I23" s="44" t="s">
        <v>56</v>
      </c>
      <c r="J23" s="44" t="s">
        <v>57</v>
      </c>
      <c r="K23" s="44" t="s">
        <v>332</v>
      </c>
      <c r="L23" s="65">
        <v>52000000</v>
      </c>
      <c r="M23" s="90">
        <f>L23*0.85</f>
        <v>44200000</v>
      </c>
      <c r="N23" s="387">
        <v>45658</v>
      </c>
      <c r="O23" s="349">
        <v>46357</v>
      </c>
      <c r="P23" s="100" t="s">
        <v>74</v>
      </c>
      <c r="Q23" s="28" t="s">
        <v>58</v>
      </c>
      <c r="R23" s="28" t="s">
        <v>58</v>
      </c>
      <c r="S23" s="59" t="s">
        <v>58</v>
      </c>
      <c r="T23" s="52" t="s">
        <v>74</v>
      </c>
      <c r="U23" s="52" t="s">
        <v>74</v>
      </c>
      <c r="V23" s="52" t="s">
        <v>74</v>
      </c>
      <c r="W23" s="52" t="s">
        <v>74</v>
      </c>
      <c r="X23" s="52" t="s">
        <v>58</v>
      </c>
      <c r="Y23" s="100" t="s">
        <v>333</v>
      </c>
      <c r="Z23" s="101" t="s">
        <v>338</v>
      </c>
    </row>
    <row r="24" spans="1:26" ht="69" customHeight="1" x14ac:dyDescent="0.25">
      <c r="A24" s="38">
        <v>20</v>
      </c>
      <c r="B24" s="91" t="s">
        <v>334</v>
      </c>
      <c r="C24" s="25" t="s">
        <v>53</v>
      </c>
      <c r="D24" s="28">
        <v>60159065</v>
      </c>
      <c r="E24" s="28" t="s">
        <v>61</v>
      </c>
      <c r="F24" s="59">
        <v>600096548</v>
      </c>
      <c r="G24" s="44" t="s">
        <v>170</v>
      </c>
      <c r="H24" s="44" t="s">
        <v>55</v>
      </c>
      <c r="I24" s="44" t="s">
        <v>56</v>
      </c>
      <c r="J24" s="44" t="s">
        <v>57</v>
      </c>
      <c r="K24" s="44" t="s">
        <v>498</v>
      </c>
      <c r="L24" s="36" t="s">
        <v>712</v>
      </c>
      <c r="M24" s="90">
        <f>30000000*0.85</f>
        <v>25500000</v>
      </c>
      <c r="N24" s="54">
        <v>45292</v>
      </c>
      <c r="O24" s="56">
        <v>46357</v>
      </c>
      <c r="P24" s="100" t="s">
        <v>74</v>
      </c>
      <c r="Q24" s="28" t="s">
        <v>74</v>
      </c>
      <c r="R24" s="28" t="s">
        <v>74</v>
      </c>
      <c r="S24" s="59" t="s">
        <v>74</v>
      </c>
      <c r="T24" s="52" t="s">
        <v>74</v>
      </c>
      <c r="U24" s="52" t="s">
        <v>74</v>
      </c>
      <c r="V24" s="52" t="s">
        <v>58</v>
      </c>
      <c r="W24" s="52" t="s">
        <v>58</v>
      </c>
      <c r="X24" s="52" t="s">
        <v>74</v>
      </c>
      <c r="Y24" s="100" t="s">
        <v>330</v>
      </c>
      <c r="Z24" s="101" t="s">
        <v>338</v>
      </c>
    </row>
    <row r="25" spans="1:26" ht="115.5" customHeight="1" x14ac:dyDescent="0.25">
      <c r="A25" s="38">
        <v>21</v>
      </c>
      <c r="B25" s="91" t="s">
        <v>334</v>
      </c>
      <c r="C25" s="25" t="s">
        <v>53</v>
      </c>
      <c r="D25" s="28">
        <v>60159065</v>
      </c>
      <c r="E25" s="28" t="s">
        <v>61</v>
      </c>
      <c r="F25" s="59">
        <v>600096548</v>
      </c>
      <c r="G25" s="44" t="s">
        <v>224</v>
      </c>
      <c r="H25" s="44" t="s">
        <v>55</v>
      </c>
      <c r="I25" s="44" t="s">
        <v>56</v>
      </c>
      <c r="J25" s="44" t="s">
        <v>57</v>
      </c>
      <c r="K25" s="44" t="s">
        <v>335</v>
      </c>
      <c r="L25" s="65">
        <v>18000000</v>
      </c>
      <c r="M25" s="90">
        <f t="shared" si="0"/>
        <v>15300000</v>
      </c>
      <c r="N25" s="54">
        <v>45658</v>
      </c>
      <c r="O25" s="56">
        <v>47088</v>
      </c>
      <c r="P25" s="100" t="s">
        <v>58</v>
      </c>
      <c r="Q25" s="28" t="s">
        <v>74</v>
      </c>
      <c r="R25" s="28" t="s">
        <v>58</v>
      </c>
      <c r="S25" s="59" t="s">
        <v>58</v>
      </c>
      <c r="T25" s="52" t="s">
        <v>74</v>
      </c>
      <c r="U25" s="52" t="s">
        <v>74</v>
      </c>
      <c r="V25" s="52" t="s">
        <v>58</v>
      </c>
      <c r="W25" s="52" t="s">
        <v>58</v>
      </c>
      <c r="X25" s="52" t="s">
        <v>58</v>
      </c>
      <c r="Y25" s="100" t="s">
        <v>313</v>
      </c>
      <c r="Z25" s="101" t="s">
        <v>338</v>
      </c>
    </row>
    <row r="26" spans="1:26" ht="73.5" customHeight="1" x14ac:dyDescent="0.25">
      <c r="A26" s="38">
        <v>22</v>
      </c>
      <c r="B26" s="91" t="s">
        <v>336</v>
      </c>
      <c r="C26" s="25" t="s">
        <v>53</v>
      </c>
      <c r="D26" s="28">
        <v>42938554</v>
      </c>
      <c r="E26" s="28" t="s">
        <v>293</v>
      </c>
      <c r="F26" s="59">
        <v>600096092</v>
      </c>
      <c r="G26" s="44" t="s">
        <v>294</v>
      </c>
      <c r="H26" s="44" t="s">
        <v>55</v>
      </c>
      <c r="I26" s="44" t="s">
        <v>56</v>
      </c>
      <c r="J26" s="44" t="s">
        <v>57</v>
      </c>
      <c r="K26" s="44" t="s">
        <v>318</v>
      </c>
      <c r="L26" s="65">
        <v>750000</v>
      </c>
      <c r="M26" s="90">
        <f t="shared" si="0"/>
        <v>637500</v>
      </c>
      <c r="N26" s="387">
        <v>45292</v>
      </c>
      <c r="O26" s="349">
        <v>46357</v>
      </c>
      <c r="P26" s="100" t="s">
        <v>74</v>
      </c>
      <c r="Q26" s="28" t="s">
        <v>58</v>
      </c>
      <c r="R26" s="28" t="s">
        <v>58</v>
      </c>
      <c r="S26" s="59" t="s">
        <v>74</v>
      </c>
      <c r="T26" s="52" t="s">
        <v>74</v>
      </c>
      <c r="U26" s="52" t="s">
        <v>74</v>
      </c>
      <c r="V26" s="52" t="s">
        <v>58</v>
      </c>
      <c r="W26" s="52" t="s">
        <v>58</v>
      </c>
      <c r="X26" s="52" t="s">
        <v>74</v>
      </c>
      <c r="Y26" s="100" t="s">
        <v>313</v>
      </c>
      <c r="Z26" s="101" t="s">
        <v>338</v>
      </c>
    </row>
    <row r="27" spans="1:26" ht="71.25" customHeight="1" x14ac:dyDescent="0.25">
      <c r="A27" s="38">
        <v>23</v>
      </c>
      <c r="B27" s="91" t="s">
        <v>337</v>
      </c>
      <c r="C27" s="25" t="s">
        <v>53</v>
      </c>
      <c r="D27" s="28">
        <v>48161144</v>
      </c>
      <c r="E27" s="28" t="s">
        <v>265</v>
      </c>
      <c r="F27" s="59">
        <v>600096165</v>
      </c>
      <c r="G27" s="396" t="s">
        <v>748</v>
      </c>
      <c r="H27" s="44" t="s">
        <v>55</v>
      </c>
      <c r="I27" s="44" t="s">
        <v>56</v>
      </c>
      <c r="J27" s="44" t="s">
        <v>57</v>
      </c>
      <c r="K27" s="396" t="s">
        <v>749</v>
      </c>
      <c r="L27" s="397">
        <v>35000000</v>
      </c>
      <c r="M27" s="90">
        <f t="shared" si="0"/>
        <v>29750000</v>
      </c>
      <c r="N27" s="54">
        <v>45352</v>
      </c>
      <c r="O27" s="56">
        <v>46357</v>
      </c>
      <c r="P27" s="100" t="s">
        <v>74</v>
      </c>
      <c r="Q27" s="28" t="s">
        <v>74</v>
      </c>
      <c r="R27" s="28" t="s">
        <v>74</v>
      </c>
      <c r="S27" s="59" t="s">
        <v>74</v>
      </c>
      <c r="T27" s="52" t="s">
        <v>74</v>
      </c>
      <c r="U27" s="52" t="s">
        <v>74</v>
      </c>
      <c r="V27" s="52" t="s">
        <v>58</v>
      </c>
      <c r="W27" s="52" t="s">
        <v>58</v>
      </c>
      <c r="X27" s="52" t="s">
        <v>74</v>
      </c>
      <c r="Y27" s="100" t="s">
        <v>848</v>
      </c>
      <c r="Z27" s="101" t="s">
        <v>338</v>
      </c>
    </row>
    <row r="28" spans="1:26" ht="51" x14ac:dyDescent="0.25">
      <c r="A28" s="38">
        <v>24</v>
      </c>
      <c r="B28" s="91" t="s">
        <v>63</v>
      </c>
      <c r="C28" s="25" t="s">
        <v>53</v>
      </c>
      <c r="D28" s="28">
        <v>48161047</v>
      </c>
      <c r="E28" s="28" t="s">
        <v>60</v>
      </c>
      <c r="F28" s="59">
        <v>600096556</v>
      </c>
      <c r="G28" s="44" t="s">
        <v>59</v>
      </c>
      <c r="H28" s="44" t="s">
        <v>55</v>
      </c>
      <c r="I28" s="44" t="s">
        <v>56</v>
      </c>
      <c r="J28" s="44" t="s">
        <v>57</v>
      </c>
      <c r="K28" s="44" t="s">
        <v>499</v>
      </c>
      <c r="L28" s="65">
        <v>12000000</v>
      </c>
      <c r="M28" s="90">
        <f t="shared" si="0"/>
        <v>10200000</v>
      </c>
      <c r="N28" s="387">
        <v>44713</v>
      </c>
      <c r="O28" s="349">
        <v>46357</v>
      </c>
      <c r="P28" s="100" t="s">
        <v>74</v>
      </c>
      <c r="Q28" s="28" t="s">
        <v>58</v>
      </c>
      <c r="R28" s="28" t="s">
        <v>58</v>
      </c>
      <c r="S28" s="59" t="s">
        <v>58</v>
      </c>
      <c r="T28" s="52" t="s">
        <v>74</v>
      </c>
      <c r="U28" s="52" t="s">
        <v>74</v>
      </c>
      <c r="V28" s="52" t="s">
        <v>74</v>
      </c>
      <c r="W28" s="52" t="s">
        <v>74</v>
      </c>
      <c r="X28" s="52" t="s">
        <v>58</v>
      </c>
      <c r="Y28" s="100" t="s">
        <v>333</v>
      </c>
      <c r="Z28" s="101" t="s">
        <v>338</v>
      </c>
    </row>
    <row r="29" spans="1:26" ht="56.25" customHeight="1" x14ac:dyDescent="0.25">
      <c r="A29" s="38">
        <v>25</v>
      </c>
      <c r="B29" s="91" t="s">
        <v>63</v>
      </c>
      <c r="C29" s="25" t="s">
        <v>53</v>
      </c>
      <c r="D29" s="28">
        <v>48161047</v>
      </c>
      <c r="E29" s="28" t="s">
        <v>60</v>
      </c>
      <c r="F29" s="59">
        <v>600096556</v>
      </c>
      <c r="G29" s="44" t="s">
        <v>165</v>
      </c>
      <c r="H29" s="44" t="s">
        <v>55</v>
      </c>
      <c r="I29" s="44" t="s">
        <v>56</v>
      </c>
      <c r="J29" s="44" t="s">
        <v>57</v>
      </c>
      <c r="K29" s="44" t="s">
        <v>500</v>
      </c>
      <c r="L29" s="65">
        <v>500000</v>
      </c>
      <c r="M29" s="90">
        <f t="shared" si="0"/>
        <v>425000</v>
      </c>
      <c r="N29" s="387">
        <v>44713</v>
      </c>
      <c r="O29" s="349">
        <v>46357</v>
      </c>
      <c r="P29" s="100" t="s">
        <v>58</v>
      </c>
      <c r="Q29" s="28" t="s">
        <v>74</v>
      </c>
      <c r="R29" s="28" t="s">
        <v>74</v>
      </c>
      <c r="S29" s="59" t="s">
        <v>58</v>
      </c>
      <c r="T29" s="52" t="s">
        <v>74</v>
      </c>
      <c r="U29" s="52" t="s">
        <v>74</v>
      </c>
      <c r="V29" s="52" t="s">
        <v>74</v>
      </c>
      <c r="W29" s="52" t="s">
        <v>74</v>
      </c>
      <c r="X29" s="52" t="s">
        <v>58</v>
      </c>
      <c r="Y29" s="100" t="s">
        <v>333</v>
      </c>
      <c r="Z29" s="101" t="s">
        <v>338</v>
      </c>
    </row>
    <row r="30" spans="1:26" ht="48" customHeight="1" x14ac:dyDescent="0.25">
      <c r="A30" s="567">
        <v>26</v>
      </c>
      <c r="B30" s="568" t="s">
        <v>62</v>
      </c>
      <c r="C30" s="569" t="s">
        <v>53</v>
      </c>
      <c r="D30" s="570">
        <v>70837236</v>
      </c>
      <c r="E30" s="570">
        <v>117500739</v>
      </c>
      <c r="F30" s="571">
        <v>617500720</v>
      </c>
      <c r="G30" s="572" t="s">
        <v>370</v>
      </c>
      <c r="H30" s="572" t="s">
        <v>55</v>
      </c>
      <c r="I30" s="572" t="s">
        <v>56</v>
      </c>
      <c r="J30" s="572" t="s">
        <v>57</v>
      </c>
      <c r="K30" s="572" t="s">
        <v>836</v>
      </c>
      <c r="L30" s="708">
        <v>41300000</v>
      </c>
      <c r="M30" s="709">
        <f>L30*0.85</f>
        <v>35105000</v>
      </c>
      <c r="N30" s="592">
        <v>46174</v>
      </c>
      <c r="O30" s="707">
        <v>46357</v>
      </c>
      <c r="P30" s="573" t="s">
        <v>58</v>
      </c>
      <c r="Q30" s="570" t="s">
        <v>58</v>
      </c>
      <c r="R30" s="570" t="s">
        <v>58</v>
      </c>
      <c r="S30" s="571" t="s">
        <v>58</v>
      </c>
      <c r="T30" s="574" t="s">
        <v>74</v>
      </c>
      <c r="U30" s="574" t="s">
        <v>74</v>
      </c>
      <c r="V30" s="574" t="s">
        <v>74</v>
      </c>
      <c r="W30" s="574" t="s">
        <v>74</v>
      </c>
      <c r="X30" s="574" t="s">
        <v>58</v>
      </c>
      <c r="Y30" s="573" t="s">
        <v>333</v>
      </c>
      <c r="Z30" s="575" t="s">
        <v>338</v>
      </c>
    </row>
    <row r="31" spans="1:26" ht="57.75" customHeight="1" x14ac:dyDescent="0.25">
      <c r="A31" s="567">
        <v>27</v>
      </c>
      <c r="B31" s="568" t="s">
        <v>62</v>
      </c>
      <c r="C31" s="569" t="s">
        <v>53</v>
      </c>
      <c r="D31" s="570">
        <v>70837236</v>
      </c>
      <c r="E31" s="570">
        <v>117500739</v>
      </c>
      <c r="F31" s="571">
        <v>617500720</v>
      </c>
      <c r="G31" s="576" t="s">
        <v>837</v>
      </c>
      <c r="H31" s="576" t="s">
        <v>55</v>
      </c>
      <c r="I31" s="576" t="s">
        <v>56</v>
      </c>
      <c r="J31" s="576" t="s">
        <v>57</v>
      </c>
      <c r="K31" s="576" t="s">
        <v>838</v>
      </c>
      <c r="L31" s="577">
        <v>10000000</v>
      </c>
      <c r="M31" s="578">
        <f t="shared" ref="M31:M32" si="1">L31*0.85</f>
        <v>8500000</v>
      </c>
      <c r="N31" s="579">
        <v>45809</v>
      </c>
      <c r="O31" s="580">
        <v>46722</v>
      </c>
      <c r="P31" s="581" t="s">
        <v>58</v>
      </c>
      <c r="Q31" s="582" t="s">
        <v>58</v>
      </c>
      <c r="R31" s="582" t="s">
        <v>58</v>
      </c>
      <c r="S31" s="583" t="s">
        <v>58</v>
      </c>
      <c r="T31" s="584" t="s">
        <v>74</v>
      </c>
      <c r="U31" s="584" t="s">
        <v>74</v>
      </c>
      <c r="V31" s="584" t="s">
        <v>74</v>
      </c>
      <c r="W31" s="584" t="s">
        <v>74</v>
      </c>
      <c r="X31" s="584" t="s">
        <v>58</v>
      </c>
      <c r="Y31" s="581" t="s">
        <v>313</v>
      </c>
      <c r="Z31" s="575" t="s">
        <v>338</v>
      </c>
    </row>
    <row r="32" spans="1:26" ht="69.75" customHeight="1" x14ac:dyDescent="0.25">
      <c r="A32" s="568">
        <v>28</v>
      </c>
      <c r="B32" s="568" t="s">
        <v>62</v>
      </c>
      <c r="C32" s="569" t="s">
        <v>53</v>
      </c>
      <c r="D32" s="570">
        <v>70837236</v>
      </c>
      <c r="E32" s="570">
        <v>117500739</v>
      </c>
      <c r="F32" s="571">
        <v>617500720</v>
      </c>
      <c r="G32" s="576" t="s">
        <v>839</v>
      </c>
      <c r="H32" s="576" t="s">
        <v>55</v>
      </c>
      <c r="I32" s="576" t="s">
        <v>56</v>
      </c>
      <c r="J32" s="576" t="s">
        <v>57</v>
      </c>
      <c r="K32" s="576" t="s">
        <v>840</v>
      </c>
      <c r="L32" s="577">
        <v>15000000</v>
      </c>
      <c r="M32" s="578">
        <f t="shared" si="1"/>
        <v>12750000</v>
      </c>
      <c r="N32" s="579">
        <v>45809</v>
      </c>
      <c r="O32" s="580">
        <v>46722</v>
      </c>
      <c r="P32" s="581" t="s">
        <v>58</v>
      </c>
      <c r="Q32" s="582" t="s">
        <v>58</v>
      </c>
      <c r="R32" s="582" t="s">
        <v>58</v>
      </c>
      <c r="S32" s="583" t="s">
        <v>58</v>
      </c>
      <c r="T32" s="584" t="s">
        <v>74</v>
      </c>
      <c r="U32" s="584" t="s">
        <v>74</v>
      </c>
      <c r="V32" s="584" t="s">
        <v>74</v>
      </c>
      <c r="W32" s="584" t="s">
        <v>74</v>
      </c>
      <c r="X32" s="584" t="s">
        <v>58</v>
      </c>
      <c r="Y32" s="581" t="s">
        <v>313</v>
      </c>
      <c r="Z32" s="575" t="s">
        <v>338</v>
      </c>
    </row>
    <row r="33" spans="1:26" ht="96" customHeight="1" x14ac:dyDescent="0.25">
      <c r="A33" s="585">
        <v>29</v>
      </c>
      <c r="B33" s="585" t="s">
        <v>62</v>
      </c>
      <c r="C33" s="586" t="s">
        <v>53</v>
      </c>
      <c r="D33" s="587">
        <v>70837236</v>
      </c>
      <c r="E33" s="587">
        <v>117500739</v>
      </c>
      <c r="F33" s="588">
        <v>617500720</v>
      </c>
      <c r="G33" s="589" t="s">
        <v>841</v>
      </c>
      <c r="H33" s="589" t="s">
        <v>55</v>
      </c>
      <c r="I33" s="589" t="s">
        <v>56</v>
      </c>
      <c r="J33" s="589" t="s">
        <v>57</v>
      </c>
      <c r="K33" s="589" t="s">
        <v>842</v>
      </c>
      <c r="L33" s="590">
        <v>600000</v>
      </c>
      <c r="M33" s="591">
        <v>600000</v>
      </c>
      <c r="N33" s="592">
        <v>46174</v>
      </c>
      <c r="O33" s="592">
        <v>46235</v>
      </c>
      <c r="P33" s="593" t="s">
        <v>58</v>
      </c>
      <c r="Q33" s="594" t="s">
        <v>58</v>
      </c>
      <c r="R33" s="594" t="s">
        <v>58</v>
      </c>
      <c r="S33" s="595" t="s">
        <v>58</v>
      </c>
      <c r="T33" s="596" t="s">
        <v>74</v>
      </c>
      <c r="U33" s="596" t="s">
        <v>74</v>
      </c>
      <c r="V33" s="596" t="s">
        <v>74</v>
      </c>
      <c r="W33" s="596" t="s">
        <v>74</v>
      </c>
      <c r="X33" s="596" t="s">
        <v>58</v>
      </c>
      <c r="Y33" s="593" t="s">
        <v>313</v>
      </c>
      <c r="Z33" s="597" t="s">
        <v>338</v>
      </c>
    </row>
    <row r="34" spans="1:26" ht="99.75" customHeight="1" x14ac:dyDescent="0.25">
      <c r="A34" s="585">
        <v>30</v>
      </c>
      <c r="B34" s="585" t="s">
        <v>62</v>
      </c>
      <c r="C34" s="586" t="s">
        <v>53</v>
      </c>
      <c r="D34" s="587">
        <v>70837236</v>
      </c>
      <c r="E34" s="587">
        <v>117500739</v>
      </c>
      <c r="F34" s="588">
        <v>617500720</v>
      </c>
      <c r="G34" s="589" t="s">
        <v>843</v>
      </c>
      <c r="H34" s="589" t="s">
        <v>55</v>
      </c>
      <c r="I34" s="589" t="s">
        <v>56</v>
      </c>
      <c r="J34" s="589" t="s">
        <v>57</v>
      </c>
      <c r="K34" s="589" t="s">
        <v>844</v>
      </c>
      <c r="L34" s="590">
        <v>600000</v>
      </c>
      <c r="M34" s="591">
        <v>600000</v>
      </c>
      <c r="N34" s="592">
        <v>46174</v>
      </c>
      <c r="O34" s="592">
        <v>46235</v>
      </c>
      <c r="P34" s="593" t="s">
        <v>58</v>
      </c>
      <c r="Q34" s="594" t="s">
        <v>58</v>
      </c>
      <c r="R34" s="594" t="s">
        <v>58</v>
      </c>
      <c r="S34" s="595" t="s">
        <v>58</v>
      </c>
      <c r="T34" s="596" t="s">
        <v>74</v>
      </c>
      <c r="U34" s="596" t="s">
        <v>74</v>
      </c>
      <c r="V34" s="596" t="s">
        <v>74</v>
      </c>
      <c r="W34" s="596" t="s">
        <v>74</v>
      </c>
      <c r="X34" s="596" t="s">
        <v>58</v>
      </c>
      <c r="Y34" s="593" t="s">
        <v>313</v>
      </c>
      <c r="Z34" s="597" t="s">
        <v>338</v>
      </c>
    </row>
    <row r="35" spans="1:26" ht="95.25" customHeight="1" x14ac:dyDescent="0.25">
      <c r="A35" s="38">
        <v>31</v>
      </c>
      <c r="B35" s="181" t="s">
        <v>99</v>
      </c>
      <c r="C35" s="182" t="s">
        <v>101</v>
      </c>
      <c r="D35" s="183">
        <v>60159111</v>
      </c>
      <c r="E35" s="184" t="s">
        <v>100</v>
      </c>
      <c r="F35" s="327">
        <v>600096360</v>
      </c>
      <c r="G35" s="186" t="s">
        <v>339</v>
      </c>
      <c r="H35" s="186" t="s">
        <v>55</v>
      </c>
      <c r="I35" s="186" t="s">
        <v>56</v>
      </c>
      <c r="J35" s="186" t="s">
        <v>102</v>
      </c>
      <c r="K35" s="186" t="s">
        <v>566</v>
      </c>
      <c r="L35" s="187">
        <v>1500000</v>
      </c>
      <c r="M35" s="188">
        <f t="shared" si="0"/>
        <v>1275000</v>
      </c>
      <c r="N35" s="328">
        <v>45078</v>
      </c>
      <c r="O35" s="329">
        <v>45627</v>
      </c>
      <c r="P35" s="330" t="s">
        <v>74</v>
      </c>
      <c r="Q35" s="183" t="s">
        <v>74</v>
      </c>
      <c r="R35" s="183" t="s">
        <v>74</v>
      </c>
      <c r="S35" s="185" t="s">
        <v>74</v>
      </c>
      <c r="T35" s="331" t="s">
        <v>58</v>
      </c>
      <c r="U35" s="331" t="s">
        <v>74</v>
      </c>
      <c r="V35" s="331" t="s">
        <v>58</v>
      </c>
      <c r="W35" s="331" t="s">
        <v>58</v>
      </c>
      <c r="X35" s="331" t="s">
        <v>74</v>
      </c>
      <c r="Y35" s="330" t="s">
        <v>313</v>
      </c>
      <c r="Z35" s="332" t="s">
        <v>338</v>
      </c>
    </row>
    <row r="36" spans="1:26" ht="64.5" customHeight="1" x14ac:dyDescent="0.25">
      <c r="A36" s="38">
        <v>32</v>
      </c>
      <c r="B36" s="91" t="s">
        <v>99</v>
      </c>
      <c r="C36" s="25" t="s">
        <v>101</v>
      </c>
      <c r="D36" s="28">
        <v>60159111</v>
      </c>
      <c r="E36" s="37" t="s">
        <v>100</v>
      </c>
      <c r="F36" s="60">
        <v>600096360</v>
      </c>
      <c r="G36" s="44" t="s">
        <v>340</v>
      </c>
      <c r="H36" s="44" t="s">
        <v>55</v>
      </c>
      <c r="I36" s="44" t="s">
        <v>56</v>
      </c>
      <c r="J36" s="44" t="s">
        <v>102</v>
      </c>
      <c r="K36" s="44" t="s">
        <v>501</v>
      </c>
      <c r="L36" s="65">
        <v>50000000</v>
      </c>
      <c r="M36" s="90">
        <f t="shared" si="0"/>
        <v>42500000</v>
      </c>
      <c r="N36" s="54">
        <v>45444</v>
      </c>
      <c r="O36" s="56">
        <v>46722</v>
      </c>
      <c r="P36" s="100" t="s">
        <v>58</v>
      </c>
      <c r="Q36" s="28" t="s">
        <v>58</v>
      </c>
      <c r="R36" s="28" t="s">
        <v>58</v>
      </c>
      <c r="S36" s="59" t="s">
        <v>58</v>
      </c>
      <c r="T36" s="52" t="s">
        <v>58</v>
      </c>
      <c r="U36" s="52" t="s">
        <v>58</v>
      </c>
      <c r="V36" s="52" t="s">
        <v>58</v>
      </c>
      <c r="W36" s="52" t="s">
        <v>58</v>
      </c>
      <c r="X36" s="52" t="s">
        <v>58</v>
      </c>
      <c r="Y36" s="100" t="s">
        <v>313</v>
      </c>
      <c r="Z36" s="101" t="s">
        <v>338</v>
      </c>
    </row>
    <row r="37" spans="1:26" ht="150" customHeight="1" x14ac:dyDescent="0.25">
      <c r="A37" s="38">
        <v>33</v>
      </c>
      <c r="B37" s="91" t="s">
        <v>69</v>
      </c>
      <c r="C37" s="25" t="s">
        <v>71</v>
      </c>
      <c r="D37" s="28">
        <v>42937515</v>
      </c>
      <c r="E37" s="37" t="s">
        <v>70</v>
      </c>
      <c r="F37" s="60">
        <v>600096084</v>
      </c>
      <c r="G37" s="44" t="s">
        <v>73</v>
      </c>
      <c r="H37" s="44" t="s">
        <v>55</v>
      </c>
      <c r="I37" s="44" t="s">
        <v>56</v>
      </c>
      <c r="J37" s="44" t="s">
        <v>72</v>
      </c>
      <c r="K37" s="44" t="s">
        <v>341</v>
      </c>
      <c r="L37" s="566" t="s">
        <v>795</v>
      </c>
      <c r="M37" s="353">
        <v>5950000</v>
      </c>
      <c r="N37" s="387" t="s">
        <v>823</v>
      </c>
      <c r="O37" s="349" t="s">
        <v>824</v>
      </c>
      <c r="P37" s="100" t="s">
        <v>74</v>
      </c>
      <c r="Q37" s="28" t="s">
        <v>58</v>
      </c>
      <c r="R37" s="28" t="s">
        <v>58</v>
      </c>
      <c r="S37" s="59" t="s">
        <v>74</v>
      </c>
      <c r="T37" s="52" t="s">
        <v>74</v>
      </c>
      <c r="U37" s="52" t="s">
        <v>74</v>
      </c>
      <c r="V37" s="52" t="s">
        <v>74</v>
      </c>
      <c r="W37" s="52" t="s">
        <v>74</v>
      </c>
      <c r="X37" s="52" t="s">
        <v>74</v>
      </c>
      <c r="Y37" s="100" t="s">
        <v>330</v>
      </c>
      <c r="Z37" s="101" t="s">
        <v>338</v>
      </c>
    </row>
    <row r="38" spans="1:26" ht="96.75" customHeight="1" x14ac:dyDescent="0.25">
      <c r="A38" s="38">
        <v>34</v>
      </c>
      <c r="B38" s="91" t="s">
        <v>69</v>
      </c>
      <c r="C38" s="25" t="s">
        <v>71</v>
      </c>
      <c r="D38" s="28">
        <v>42937515</v>
      </c>
      <c r="E38" s="37" t="s">
        <v>70</v>
      </c>
      <c r="F38" s="60">
        <v>600096084</v>
      </c>
      <c r="G38" s="44" t="s">
        <v>75</v>
      </c>
      <c r="H38" s="44" t="s">
        <v>55</v>
      </c>
      <c r="I38" s="44" t="s">
        <v>56</v>
      </c>
      <c r="J38" s="44" t="s">
        <v>72</v>
      </c>
      <c r="K38" s="44" t="s">
        <v>342</v>
      </c>
      <c r="L38" s="397" t="s">
        <v>796</v>
      </c>
      <c r="M38" s="353">
        <v>5950000</v>
      </c>
      <c r="N38" s="54">
        <v>45658</v>
      </c>
      <c r="O38" s="56">
        <v>45992</v>
      </c>
      <c r="P38" s="100" t="s">
        <v>74</v>
      </c>
      <c r="Q38" s="28" t="s">
        <v>58</v>
      </c>
      <c r="R38" s="28" t="s">
        <v>74</v>
      </c>
      <c r="S38" s="59" t="s">
        <v>74</v>
      </c>
      <c r="T38" s="52" t="s">
        <v>74</v>
      </c>
      <c r="U38" s="52" t="s">
        <v>74</v>
      </c>
      <c r="V38" s="52" t="s">
        <v>74</v>
      </c>
      <c r="W38" s="52" t="s">
        <v>74</v>
      </c>
      <c r="X38" s="52" t="s">
        <v>74</v>
      </c>
      <c r="Y38" s="100" t="s">
        <v>313</v>
      </c>
      <c r="Z38" s="101" t="s">
        <v>338</v>
      </c>
    </row>
    <row r="39" spans="1:26" ht="204.75" customHeight="1" x14ac:dyDescent="0.25">
      <c r="A39" s="38">
        <v>35</v>
      </c>
      <c r="B39" s="91" t="s">
        <v>69</v>
      </c>
      <c r="C39" s="25" t="s">
        <v>71</v>
      </c>
      <c r="D39" s="28">
        <v>42937515</v>
      </c>
      <c r="E39" s="37" t="s">
        <v>70</v>
      </c>
      <c r="F39" s="60">
        <v>600096084</v>
      </c>
      <c r="G39" s="44" t="s">
        <v>250</v>
      </c>
      <c r="H39" s="44" t="s">
        <v>55</v>
      </c>
      <c r="I39" s="44" t="s">
        <v>56</v>
      </c>
      <c r="J39" s="44" t="s">
        <v>72</v>
      </c>
      <c r="K39" s="44" t="s">
        <v>343</v>
      </c>
      <c r="L39" s="397" t="s">
        <v>797</v>
      </c>
      <c r="M39" s="353" t="s">
        <v>798</v>
      </c>
      <c r="N39" s="387" t="s">
        <v>825</v>
      </c>
      <c r="O39" s="349">
        <v>46722</v>
      </c>
      <c r="P39" s="100" t="s">
        <v>74</v>
      </c>
      <c r="Q39" s="28" t="s">
        <v>74</v>
      </c>
      <c r="R39" s="28" t="s">
        <v>74</v>
      </c>
      <c r="S39" s="101" t="str">
        <f>W41</f>
        <v>-</v>
      </c>
      <c r="T39" s="52" t="s">
        <v>74</v>
      </c>
      <c r="U39" s="52" t="s">
        <v>74</v>
      </c>
      <c r="V39" s="52" t="s">
        <v>74</v>
      </c>
      <c r="W39" s="52" t="s">
        <v>74</v>
      </c>
      <c r="X39" s="52" t="s">
        <v>74</v>
      </c>
      <c r="Y39" s="100" t="s">
        <v>313</v>
      </c>
      <c r="Z39" s="101" t="s">
        <v>338</v>
      </c>
    </row>
    <row r="40" spans="1:26" ht="174" customHeight="1" x14ac:dyDescent="0.25">
      <c r="A40" s="38">
        <v>36</v>
      </c>
      <c r="B40" s="91" t="s">
        <v>69</v>
      </c>
      <c r="C40" s="25" t="s">
        <v>71</v>
      </c>
      <c r="D40" s="28">
        <v>42937515</v>
      </c>
      <c r="E40" s="37" t="s">
        <v>70</v>
      </c>
      <c r="F40" s="60" t="s">
        <v>344</v>
      </c>
      <c r="G40" s="44" t="s">
        <v>251</v>
      </c>
      <c r="H40" s="44" t="s">
        <v>55</v>
      </c>
      <c r="I40" s="44" t="s">
        <v>56</v>
      </c>
      <c r="J40" s="44" t="s">
        <v>72</v>
      </c>
      <c r="K40" s="44" t="s">
        <v>345</v>
      </c>
      <c r="L40" s="397" t="s">
        <v>799</v>
      </c>
      <c r="M40" s="353">
        <v>29750000</v>
      </c>
      <c r="N40" s="387" t="s">
        <v>826</v>
      </c>
      <c r="O40" s="349">
        <v>46722</v>
      </c>
      <c r="P40" s="100" t="s">
        <v>74</v>
      </c>
      <c r="Q40" s="28" t="s">
        <v>74</v>
      </c>
      <c r="R40" s="28" t="s">
        <v>74</v>
      </c>
      <c r="S40" s="59" t="s">
        <v>74</v>
      </c>
      <c r="T40" s="52" t="s">
        <v>74</v>
      </c>
      <c r="U40" s="52" t="s">
        <v>74</v>
      </c>
      <c r="V40" s="52" t="s">
        <v>58</v>
      </c>
      <c r="W40" s="52" t="s">
        <v>74</v>
      </c>
      <c r="X40" s="52" t="s">
        <v>74</v>
      </c>
      <c r="Y40" s="100" t="s">
        <v>313</v>
      </c>
      <c r="Z40" s="101" t="s">
        <v>338</v>
      </c>
    </row>
    <row r="41" spans="1:26" ht="174.75" customHeight="1" x14ac:dyDescent="0.25">
      <c r="A41" s="38">
        <v>37</v>
      </c>
      <c r="B41" s="91" t="s">
        <v>69</v>
      </c>
      <c r="C41" s="25" t="s">
        <v>71</v>
      </c>
      <c r="D41" s="28">
        <v>42937515</v>
      </c>
      <c r="E41" s="37">
        <v>102842515</v>
      </c>
      <c r="F41" s="60">
        <v>600096084</v>
      </c>
      <c r="G41" s="44" t="s">
        <v>252</v>
      </c>
      <c r="H41" s="44" t="s">
        <v>55</v>
      </c>
      <c r="I41" s="44" t="s">
        <v>56</v>
      </c>
      <c r="J41" s="44" t="s">
        <v>72</v>
      </c>
      <c r="K41" s="44" t="s">
        <v>346</v>
      </c>
      <c r="L41" s="397" t="s">
        <v>800</v>
      </c>
      <c r="M41" s="353">
        <v>21250000</v>
      </c>
      <c r="N41" s="387" t="s">
        <v>827</v>
      </c>
      <c r="O41" s="349">
        <v>46722</v>
      </c>
      <c r="P41" s="100" t="s">
        <v>74</v>
      </c>
      <c r="Q41" s="28" t="s">
        <v>74</v>
      </c>
      <c r="R41" s="28" t="s">
        <v>74</v>
      </c>
      <c r="S41" s="59" t="s">
        <v>74</v>
      </c>
      <c r="T41" s="52" t="s">
        <v>74</v>
      </c>
      <c r="U41" s="52" t="s">
        <v>74</v>
      </c>
      <c r="V41" s="52" t="s">
        <v>58</v>
      </c>
      <c r="W41" s="52" t="s">
        <v>74</v>
      </c>
      <c r="X41" s="52" t="s">
        <v>74</v>
      </c>
      <c r="Y41" s="100" t="s">
        <v>313</v>
      </c>
      <c r="Z41" s="101" t="s">
        <v>338</v>
      </c>
    </row>
    <row r="42" spans="1:26" ht="151.5" customHeight="1" x14ac:dyDescent="0.25">
      <c r="A42" s="38">
        <v>38</v>
      </c>
      <c r="B42" s="91" t="s">
        <v>69</v>
      </c>
      <c r="C42" s="25" t="s">
        <v>71</v>
      </c>
      <c r="D42" s="28">
        <v>42937515</v>
      </c>
      <c r="E42" s="37">
        <v>117500101</v>
      </c>
      <c r="F42" s="60">
        <v>600096084</v>
      </c>
      <c r="G42" s="44" t="s">
        <v>253</v>
      </c>
      <c r="H42" s="44" t="s">
        <v>55</v>
      </c>
      <c r="I42" s="44" t="s">
        <v>56</v>
      </c>
      <c r="J42" s="44" t="s">
        <v>72</v>
      </c>
      <c r="K42" s="44" t="s">
        <v>347</v>
      </c>
      <c r="L42" s="36" t="s">
        <v>713</v>
      </c>
      <c r="M42" s="90">
        <f>40000000*0.85</f>
        <v>34000000</v>
      </c>
      <c r="N42" s="54">
        <v>46388</v>
      </c>
      <c r="O42" s="56">
        <v>47818</v>
      </c>
      <c r="P42" s="100" t="s">
        <v>74</v>
      </c>
      <c r="Q42" s="28" t="s">
        <v>74</v>
      </c>
      <c r="R42" s="28" t="s">
        <v>74</v>
      </c>
      <c r="S42" s="59" t="s">
        <v>74</v>
      </c>
      <c r="T42" s="52" t="s">
        <v>74</v>
      </c>
      <c r="U42" s="52" t="s">
        <v>74</v>
      </c>
      <c r="V42" s="52" t="s">
        <v>58</v>
      </c>
      <c r="W42" s="52" t="s">
        <v>58</v>
      </c>
      <c r="X42" s="52" t="s">
        <v>74</v>
      </c>
      <c r="Y42" s="100" t="s">
        <v>313</v>
      </c>
      <c r="Z42" s="101" t="s">
        <v>338</v>
      </c>
    </row>
    <row r="43" spans="1:26" ht="214.5" customHeight="1" x14ac:dyDescent="0.25">
      <c r="A43" s="169">
        <v>39</v>
      </c>
      <c r="B43" s="170" t="s">
        <v>69</v>
      </c>
      <c r="C43" s="171" t="s">
        <v>71</v>
      </c>
      <c r="D43" s="172">
        <v>42937515</v>
      </c>
      <c r="E43" s="172" t="s">
        <v>70</v>
      </c>
      <c r="F43" s="174" t="s">
        <v>344</v>
      </c>
      <c r="G43" s="175" t="s">
        <v>348</v>
      </c>
      <c r="H43" s="175" t="s">
        <v>55</v>
      </c>
      <c r="I43" s="175" t="s">
        <v>56</v>
      </c>
      <c r="J43" s="175" t="s">
        <v>72</v>
      </c>
      <c r="K43" s="175" t="s">
        <v>349</v>
      </c>
      <c r="L43" s="176">
        <v>460000</v>
      </c>
      <c r="M43" s="177">
        <f t="shared" si="0"/>
        <v>391000</v>
      </c>
      <c r="N43" s="200" t="s">
        <v>619</v>
      </c>
      <c r="O43" s="198" t="s">
        <v>620</v>
      </c>
      <c r="P43" s="201" t="s">
        <v>58</v>
      </c>
      <c r="Q43" s="172" t="s">
        <v>58</v>
      </c>
      <c r="R43" s="172" t="s">
        <v>58</v>
      </c>
      <c r="S43" s="174" t="s">
        <v>58</v>
      </c>
      <c r="T43" s="180" t="s">
        <v>74</v>
      </c>
      <c r="U43" s="180" t="s">
        <v>74</v>
      </c>
      <c r="V43" s="180" t="s">
        <v>74</v>
      </c>
      <c r="W43" s="180" t="s">
        <v>74</v>
      </c>
      <c r="X43" s="180" t="s">
        <v>74</v>
      </c>
      <c r="Y43" s="201" t="s">
        <v>607</v>
      </c>
      <c r="Z43" s="202" t="s">
        <v>338</v>
      </c>
    </row>
    <row r="44" spans="1:26" ht="253.5" customHeight="1" x14ac:dyDescent="0.25">
      <c r="A44" s="229">
        <v>40</v>
      </c>
      <c r="B44" s="230" t="s">
        <v>69</v>
      </c>
      <c r="C44" s="231" t="s">
        <v>71</v>
      </c>
      <c r="D44" s="124">
        <v>42937515</v>
      </c>
      <c r="E44" s="232" t="s">
        <v>70</v>
      </c>
      <c r="F44" s="242" t="s">
        <v>344</v>
      </c>
      <c r="G44" s="238" t="s">
        <v>621</v>
      </c>
      <c r="H44" s="233" t="s">
        <v>55</v>
      </c>
      <c r="I44" s="233" t="s">
        <v>56</v>
      </c>
      <c r="J44" s="233" t="s">
        <v>72</v>
      </c>
      <c r="K44" s="238" t="s">
        <v>622</v>
      </c>
      <c r="L44" s="283">
        <v>8000000</v>
      </c>
      <c r="M44" s="284">
        <f t="shared" si="0"/>
        <v>6800000</v>
      </c>
      <c r="N44" s="239">
        <v>45017</v>
      </c>
      <c r="O44" s="433" t="s">
        <v>828</v>
      </c>
      <c r="P44" s="240" t="s">
        <v>74</v>
      </c>
      <c r="Q44" s="236" t="s">
        <v>58</v>
      </c>
      <c r="R44" s="236" t="s">
        <v>58</v>
      </c>
      <c r="S44" s="237" t="s">
        <v>74</v>
      </c>
      <c r="T44" s="241" t="s">
        <v>74</v>
      </c>
      <c r="U44" s="241" t="s">
        <v>74</v>
      </c>
      <c r="V44" s="241" t="s">
        <v>74</v>
      </c>
      <c r="W44" s="241" t="s">
        <v>74</v>
      </c>
      <c r="X44" s="241" t="s">
        <v>74</v>
      </c>
      <c r="Y44" s="53" t="s">
        <v>714</v>
      </c>
      <c r="Z44" s="312" t="s">
        <v>356</v>
      </c>
    </row>
    <row r="45" spans="1:26" ht="100.5" customHeight="1" x14ac:dyDescent="0.25">
      <c r="A45" s="38">
        <v>41</v>
      </c>
      <c r="B45" s="91" t="s">
        <v>122</v>
      </c>
      <c r="C45" s="25" t="s">
        <v>126</v>
      </c>
      <c r="D45" s="28">
        <v>72563575</v>
      </c>
      <c r="E45" s="37" t="s">
        <v>123</v>
      </c>
      <c r="F45" s="59">
        <v>691004455</v>
      </c>
      <c r="G45" s="44" t="s">
        <v>124</v>
      </c>
      <c r="H45" s="44" t="s">
        <v>55</v>
      </c>
      <c r="I45" s="44" t="s">
        <v>56</v>
      </c>
      <c r="J45" s="44" t="s">
        <v>125</v>
      </c>
      <c r="K45" s="44" t="s">
        <v>469</v>
      </c>
      <c r="L45" s="36" t="s">
        <v>715</v>
      </c>
      <c r="M45" s="90">
        <f>150000000*0.85</f>
        <v>127500000</v>
      </c>
      <c r="N45" s="54">
        <v>44927</v>
      </c>
      <c r="O45" s="56">
        <v>46722</v>
      </c>
      <c r="P45" s="100" t="s">
        <v>58</v>
      </c>
      <c r="Q45" s="28" t="s">
        <v>58</v>
      </c>
      <c r="R45" s="28" t="s">
        <v>58</v>
      </c>
      <c r="S45" s="59" t="s">
        <v>58</v>
      </c>
      <c r="T45" s="52" t="s">
        <v>74</v>
      </c>
      <c r="U45" s="52" t="s">
        <v>58</v>
      </c>
      <c r="V45" s="52" t="s">
        <v>58</v>
      </c>
      <c r="W45" s="52" t="s">
        <v>58</v>
      </c>
      <c r="X45" s="52" t="s">
        <v>58</v>
      </c>
      <c r="Y45" s="100" t="s">
        <v>313</v>
      </c>
      <c r="Z45" s="101" t="s">
        <v>338</v>
      </c>
    </row>
    <row r="46" spans="1:26" ht="100.5" customHeight="1" x14ac:dyDescent="0.25">
      <c r="A46" s="38">
        <v>42</v>
      </c>
      <c r="B46" s="91" t="s">
        <v>122</v>
      </c>
      <c r="C46" s="25" t="s">
        <v>126</v>
      </c>
      <c r="D46" s="28">
        <v>72563575</v>
      </c>
      <c r="E46" s="37" t="s">
        <v>123</v>
      </c>
      <c r="F46" s="59">
        <v>691004455</v>
      </c>
      <c r="G46" s="44" t="s">
        <v>350</v>
      </c>
      <c r="H46" s="44" t="s">
        <v>55</v>
      </c>
      <c r="I46" s="44" t="s">
        <v>56</v>
      </c>
      <c r="J46" s="44" t="s">
        <v>125</v>
      </c>
      <c r="K46" s="44" t="s">
        <v>470</v>
      </c>
      <c r="L46" s="65">
        <v>980000</v>
      </c>
      <c r="M46" s="90">
        <f t="shared" si="0"/>
        <v>833000</v>
      </c>
      <c r="N46" s="54">
        <v>44927</v>
      </c>
      <c r="O46" s="56">
        <v>46722</v>
      </c>
      <c r="P46" s="100" t="s">
        <v>58</v>
      </c>
      <c r="Q46" s="28" t="s">
        <v>58</v>
      </c>
      <c r="R46" s="28" t="s">
        <v>58</v>
      </c>
      <c r="S46" s="59" t="s">
        <v>58</v>
      </c>
      <c r="T46" s="52" t="s">
        <v>74</v>
      </c>
      <c r="U46" s="52" t="s">
        <v>74</v>
      </c>
      <c r="V46" s="52" t="s">
        <v>58</v>
      </c>
      <c r="W46" s="52" t="s">
        <v>58</v>
      </c>
      <c r="X46" s="52" t="s">
        <v>74</v>
      </c>
      <c r="Y46" s="100" t="s">
        <v>313</v>
      </c>
      <c r="Z46" s="101" t="s">
        <v>338</v>
      </c>
    </row>
    <row r="47" spans="1:26" ht="57" customHeight="1" x14ac:dyDescent="0.25">
      <c r="A47" s="38">
        <v>43</v>
      </c>
      <c r="B47" s="91" t="s">
        <v>122</v>
      </c>
      <c r="C47" s="25" t="s">
        <v>126</v>
      </c>
      <c r="D47" s="28">
        <v>72563575</v>
      </c>
      <c r="E47" s="37" t="s">
        <v>123</v>
      </c>
      <c r="F47" s="59">
        <v>691004455</v>
      </c>
      <c r="G47" s="44" t="s">
        <v>195</v>
      </c>
      <c r="H47" s="44" t="s">
        <v>55</v>
      </c>
      <c r="I47" s="44" t="s">
        <v>56</v>
      </c>
      <c r="J47" s="44" t="s">
        <v>125</v>
      </c>
      <c r="K47" s="44" t="s">
        <v>471</v>
      </c>
      <c r="L47" s="65">
        <v>30000000</v>
      </c>
      <c r="M47" s="90">
        <f t="shared" si="0"/>
        <v>25500000</v>
      </c>
      <c r="N47" s="54">
        <v>44927</v>
      </c>
      <c r="O47" s="56">
        <v>46722</v>
      </c>
      <c r="P47" s="100" t="s">
        <v>74</v>
      </c>
      <c r="Q47" s="28" t="s">
        <v>74</v>
      </c>
      <c r="R47" s="28" t="s">
        <v>74</v>
      </c>
      <c r="S47" s="59" t="s">
        <v>74</v>
      </c>
      <c r="T47" s="52" t="s">
        <v>74</v>
      </c>
      <c r="U47" s="52" t="s">
        <v>74</v>
      </c>
      <c r="V47" s="52" t="s">
        <v>58</v>
      </c>
      <c r="W47" s="52" t="s">
        <v>58</v>
      </c>
      <c r="X47" s="52" t="s">
        <v>74</v>
      </c>
      <c r="Y47" s="100" t="s">
        <v>313</v>
      </c>
      <c r="Z47" s="101" t="s">
        <v>338</v>
      </c>
    </row>
    <row r="48" spans="1:26" ht="69.75" customHeight="1" x14ac:dyDescent="0.25">
      <c r="A48" s="38">
        <v>44</v>
      </c>
      <c r="B48" s="91" t="s">
        <v>122</v>
      </c>
      <c r="C48" s="25" t="s">
        <v>126</v>
      </c>
      <c r="D48" s="28">
        <v>72563575</v>
      </c>
      <c r="E48" s="37" t="s">
        <v>123</v>
      </c>
      <c r="F48" s="59">
        <v>691004455</v>
      </c>
      <c r="G48" s="44" t="s">
        <v>196</v>
      </c>
      <c r="H48" s="44" t="s">
        <v>55</v>
      </c>
      <c r="I48" s="44" t="s">
        <v>56</v>
      </c>
      <c r="J48" s="44" t="s">
        <v>125</v>
      </c>
      <c r="K48" s="44" t="s">
        <v>472</v>
      </c>
      <c r="L48" s="65">
        <v>1500000</v>
      </c>
      <c r="M48" s="90">
        <f t="shared" si="0"/>
        <v>1275000</v>
      </c>
      <c r="N48" s="54">
        <v>44927</v>
      </c>
      <c r="O48" s="56">
        <v>46722</v>
      </c>
      <c r="P48" s="36" t="s">
        <v>74</v>
      </c>
      <c r="Q48" s="28" t="s">
        <v>58</v>
      </c>
      <c r="R48" s="28" t="s">
        <v>58</v>
      </c>
      <c r="S48" s="60" t="s">
        <v>74</v>
      </c>
      <c r="T48" s="52" t="s">
        <v>74</v>
      </c>
      <c r="U48" s="52" t="s">
        <v>74</v>
      </c>
      <c r="V48" s="52" t="s">
        <v>58</v>
      </c>
      <c r="W48" s="52" t="s">
        <v>58</v>
      </c>
      <c r="X48" s="52" t="s">
        <v>58</v>
      </c>
      <c r="Y48" s="100" t="s">
        <v>313</v>
      </c>
      <c r="Z48" s="101" t="s">
        <v>338</v>
      </c>
    </row>
    <row r="49" spans="1:26" ht="141.75" customHeight="1" x14ac:dyDescent="0.25">
      <c r="A49" s="38">
        <v>45</v>
      </c>
      <c r="B49" s="91" t="s">
        <v>122</v>
      </c>
      <c r="C49" s="25" t="s">
        <v>126</v>
      </c>
      <c r="D49" s="28">
        <v>72563575</v>
      </c>
      <c r="E49" s="37" t="s">
        <v>123</v>
      </c>
      <c r="F49" s="59">
        <v>691004455</v>
      </c>
      <c r="G49" s="44" t="s">
        <v>197</v>
      </c>
      <c r="H49" s="44" t="s">
        <v>55</v>
      </c>
      <c r="I49" s="44" t="s">
        <v>56</v>
      </c>
      <c r="J49" s="44" t="s">
        <v>125</v>
      </c>
      <c r="K49" s="44" t="s">
        <v>473</v>
      </c>
      <c r="L49" s="65">
        <v>10000000</v>
      </c>
      <c r="M49" s="90">
        <f t="shared" si="0"/>
        <v>8500000</v>
      </c>
      <c r="N49" s="54">
        <v>44927</v>
      </c>
      <c r="O49" s="56">
        <v>45627</v>
      </c>
      <c r="P49" s="100" t="s">
        <v>58</v>
      </c>
      <c r="Q49" s="28" t="s">
        <v>58</v>
      </c>
      <c r="R49" s="28" t="s">
        <v>58</v>
      </c>
      <c r="S49" s="59" t="s">
        <v>58</v>
      </c>
      <c r="T49" s="52" t="s">
        <v>74</v>
      </c>
      <c r="U49" s="52" t="s">
        <v>74</v>
      </c>
      <c r="V49" s="52" t="s">
        <v>58</v>
      </c>
      <c r="W49" s="52" t="s">
        <v>58</v>
      </c>
      <c r="X49" s="52" t="s">
        <v>58</v>
      </c>
      <c r="Y49" s="100" t="s">
        <v>333</v>
      </c>
      <c r="Z49" s="101" t="s">
        <v>338</v>
      </c>
    </row>
    <row r="50" spans="1:26" ht="65.25" customHeight="1" x14ac:dyDescent="0.25">
      <c r="A50" s="38">
        <v>46</v>
      </c>
      <c r="B50" s="91" t="s">
        <v>122</v>
      </c>
      <c r="C50" s="25" t="s">
        <v>126</v>
      </c>
      <c r="D50" s="28">
        <v>72563575</v>
      </c>
      <c r="E50" s="37" t="s">
        <v>123</v>
      </c>
      <c r="F50" s="59">
        <v>691004455</v>
      </c>
      <c r="G50" s="44" t="s">
        <v>198</v>
      </c>
      <c r="H50" s="44" t="s">
        <v>55</v>
      </c>
      <c r="I50" s="44" t="s">
        <v>56</v>
      </c>
      <c r="J50" s="44" t="s">
        <v>125</v>
      </c>
      <c r="K50" s="44" t="s">
        <v>474</v>
      </c>
      <c r="L50" s="65">
        <v>2000000</v>
      </c>
      <c r="M50" s="90">
        <f t="shared" si="0"/>
        <v>1700000</v>
      </c>
      <c r="N50" s="54">
        <v>44927</v>
      </c>
      <c r="O50" s="56">
        <v>46722</v>
      </c>
      <c r="P50" s="100" t="s">
        <v>58</v>
      </c>
      <c r="Q50" s="28" t="s">
        <v>58</v>
      </c>
      <c r="R50" s="28" t="s">
        <v>58</v>
      </c>
      <c r="S50" s="59" t="s">
        <v>58</v>
      </c>
      <c r="T50" s="52" t="s">
        <v>74</v>
      </c>
      <c r="U50" s="52" t="s">
        <v>74</v>
      </c>
      <c r="V50" s="52" t="s">
        <v>58</v>
      </c>
      <c r="W50" s="52" t="s">
        <v>58</v>
      </c>
      <c r="X50" s="52" t="s">
        <v>58</v>
      </c>
      <c r="Y50" s="100" t="s">
        <v>313</v>
      </c>
      <c r="Z50" s="101" t="s">
        <v>338</v>
      </c>
    </row>
    <row r="51" spans="1:26" ht="154.5" customHeight="1" x14ac:dyDescent="0.25">
      <c r="A51" s="38">
        <v>47</v>
      </c>
      <c r="B51" s="91" t="s">
        <v>122</v>
      </c>
      <c r="C51" s="25" t="s">
        <v>126</v>
      </c>
      <c r="D51" s="28">
        <v>72563575</v>
      </c>
      <c r="E51" s="37" t="s">
        <v>123</v>
      </c>
      <c r="F51" s="59">
        <v>691004455</v>
      </c>
      <c r="G51" s="44" t="s">
        <v>270</v>
      </c>
      <c r="H51" s="44" t="s">
        <v>55</v>
      </c>
      <c r="I51" s="44" t="s">
        <v>56</v>
      </c>
      <c r="J51" s="44" t="s">
        <v>125</v>
      </c>
      <c r="K51" s="44" t="s">
        <v>475</v>
      </c>
      <c r="L51" s="65">
        <v>10000000</v>
      </c>
      <c r="M51" s="90">
        <f t="shared" si="0"/>
        <v>8500000</v>
      </c>
      <c r="N51" s="54">
        <v>44927</v>
      </c>
      <c r="O51" s="56">
        <v>45627</v>
      </c>
      <c r="P51" s="100" t="s">
        <v>58</v>
      </c>
      <c r="Q51" s="28" t="s">
        <v>58</v>
      </c>
      <c r="R51" s="28" t="s">
        <v>58</v>
      </c>
      <c r="S51" s="59" t="s">
        <v>58</v>
      </c>
      <c r="T51" s="52" t="s">
        <v>74</v>
      </c>
      <c r="U51" s="52" t="s">
        <v>74</v>
      </c>
      <c r="V51" s="52" t="s">
        <v>58</v>
      </c>
      <c r="W51" s="52" t="s">
        <v>58</v>
      </c>
      <c r="X51" s="52" t="s">
        <v>58</v>
      </c>
      <c r="Y51" s="100" t="s">
        <v>333</v>
      </c>
      <c r="Z51" s="101" t="s">
        <v>338</v>
      </c>
    </row>
    <row r="52" spans="1:26" ht="74.25" customHeight="1" x14ac:dyDescent="0.25">
      <c r="A52" s="38">
        <v>48</v>
      </c>
      <c r="B52" s="91" t="s">
        <v>122</v>
      </c>
      <c r="C52" s="25" t="s">
        <v>126</v>
      </c>
      <c r="D52" s="28">
        <v>72563575</v>
      </c>
      <c r="E52" s="37" t="s">
        <v>123</v>
      </c>
      <c r="F52" s="59">
        <v>691004455</v>
      </c>
      <c r="G52" s="44" t="s">
        <v>271</v>
      </c>
      <c r="H52" s="44" t="s">
        <v>55</v>
      </c>
      <c r="I52" s="44" t="s">
        <v>56</v>
      </c>
      <c r="J52" s="44" t="s">
        <v>125</v>
      </c>
      <c r="K52" s="44" t="s">
        <v>476</v>
      </c>
      <c r="L52" s="65">
        <v>5000000</v>
      </c>
      <c r="M52" s="90">
        <f t="shared" si="0"/>
        <v>4250000</v>
      </c>
      <c r="N52" s="54">
        <v>44927</v>
      </c>
      <c r="O52" s="56">
        <v>46722</v>
      </c>
      <c r="P52" s="100" t="s">
        <v>74</v>
      </c>
      <c r="Q52" s="28" t="s">
        <v>74</v>
      </c>
      <c r="R52" s="28" t="s">
        <v>74</v>
      </c>
      <c r="S52" s="59" t="s">
        <v>74</v>
      </c>
      <c r="T52" s="52" t="s">
        <v>74</v>
      </c>
      <c r="U52" s="52" t="s">
        <v>58</v>
      </c>
      <c r="V52" s="52" t="s">
        <v>74</v>
      </c>
      <c r="W52" s="52" t="s">
        <v>74</v>
      </c>
      <c r="X52" s="52" t="s">
        <v>74</v>
      </c>
      <c r="Y52" s="100" t="s">
        <v>313</v>
      </c>
      <c r="Z52" s="101" t="s">
        <v>338</v>
      </c>
    </row>
    <row r="53" spans="1:26" ht="71.25" customHeight="1" x14ac:dyDescent="0.25">
      <c r="A53" s="38">
        <v>49</v>
      </c>
      <c r="B53" s="91" t="s">
        <v>122</v>
      </c>
      <c r="C53" s="25" t="s">
        <v>126</v>
      </c>
      <c r="D53" s="28">
        <v>72563575</v>
      </c>
      <c r="E53" s="37" t="s">
        <v>123</v>
      </c>
      <c r="F53" s="59">
        <v>691004455</v>
      </c>
      <c r="G53" s="44" t="s">
        <v>272</v>
      </c>
      <c r="H53" s="44" t="s">
        <v>55</v>
      </c>
      <c r="I53" s="44" t="s">
        <v>56</v>
      </c>
      <c r="J53" s="44" t="s">
        <v>125</v>
      </c>
      <c r="K53" s="44" t="s">
        <v>476</v>
      </c>
      <c r="L53" s="65">
        <v>10000000</v>
      </c>
      <c r="M53" s="90">
        <f t="shared" si="0"/>
        <v>8500000</v>
      </c>
      <c r="N53" s="54">
        <v>44927</v>
      </c>
      <c r="O53" s="56">
        <v>46722</v>
      </c>
      <c r="P53" s="100" t="s">
        <v>74</v>
      </c>
      <c r="Q53" s="28" t="s">
        <v>74</v>
      </c>
      <c r="R53" s="28" t="s">
        <v>74</v>
      </c>
      <c r="S53" s="59" t="s">
        <v>74</v>
      </c>
      <c r="T53" s="52" t="s">
        <v>74</v>
      </c>
      <c r="U53" s="52" t="s">
        <v>58</v>
      </c>
      <c r="V53" s="52" t="s">
        <v>74</v>
      </c>
      <c r="W53" s="52" t="s">
        <v>74</v>
      </c>
      <c r="X53" s="52" t="s">
        <v>74</v>
      </c>
      <c r="Y53" s="100" t="s">
        <v>313</v>
      </c>
      <c r="Z53" s="101" t="s">
        <v>338</v>
      </c>
    </row>
    <row r="54" spans="1:26" ht="77.25" customHeight="1" x14ac:dyDescent="0.25">
      <c r="A54" s="38">
        <v>50</v>
      </c>
      <c r="B54" s="91" t="s">
        <v>122</v>
      </c>
      <c r="C54" s="25" t="s">
        <v>126</v>
      </c>
      <c r="D54" s="28">
        <v>72563575</v>
      </c>
      <c r="E54" s="37" t="s">
        <v>123</v>
      </c>
      <c r="F54" s="59">
        <v>691004455</v>
      </c>
      <c r="G54" s="44" t="s">
        <v>351</v>
      </c>
      <c r="H54" s="44" t="s">
        <v>55</v>
      </c>
      <c r="I54" s="44" t="s">
        <v>56</v>
      </c>
      <c r="J54" s="44" t="s">
        <v>125</v>
      </c>
      <c r="K54" s="44" t="s">
        <v>477</v>
      </c>
      <c r="L54" s="65">
        <v>600000</v>
      </c>
      <c r="M54" s="90">
        <f t="shared" si="0"/>
        <v>510000</v>
      </c>
      <c r="N54" s="54">
        <v>44927</v>
      </c>
      <c r="O54" s="56">
        <v>46722</v>
      </c>
      <c r="P54" s="100" t="s">
        <v>58</v>
      </c>
      <c r="Q54" s="28" t="s">
        <v>58</v>
      </c>
      <c r="R54" s="28" t="s">
        <v>58</v>
      </c>
      <c r="S54" s="59" t="s">
        <v>58</v>
      </c>
      <c r="T54" s="52" t="s">
        <v>74</v>
      </c>
      <c r="U54" s="52" t="s">
        <v>74</v>
      </c>
      <c r="V54" s="52" t="s">
        <v>58</v>
      </c>
      <c r="W54" s="52" t="s">
        <v>58</v>
      </c>
      <c r="X54" s="52" t="s">
        <v>58</v>
      </c>
      <c r="Y54" s="100" t="s">
        <v>313</v>
      </c>
      <c r="Z54" s="101" t="s">
        <v>338</v>
      </c>
    </row>
    <row r="55" spans="1:26" ht="77.25" customHeight="1" x14ac:dyDescent="0.25">
      <c r="A55" s="38">
        <v>51</v>
      </c>
      <c r="B55" s="91" t="s">
        <v>122</v>
      </c>
      <c r="C55" s="25" t="s">
        <v>126</v>
      </c>
      <c r="D55" s="28">
        <v>72563575</v>
      </c>
      <c r="E55" s="37" t="s">
        <v>123</v>
      </c>
      <c r="F55" s="59">
        <v>691004455</v>
      </c>
      <c r="G55" s="44" t="s">
        <v>176</v>
      </c>
      <c r="H55" s="44" t="s">
        <v>55</v>
      </c>
      <c r="I55" s="44" t="s">
        <v>56</v>
      </c>
      <c r="J55" s="44" t="s">
        <v>125</v>
      </c>
      <c r="K55" s="44" t="s">
        <v>655</v>
      </c>
      <c r="L55" s="65">
        <v>3000000</v>
      </c>
      <c r="M55" s="90">
        <f t="shared" si="0"/>
        <v>2550000</v>
      </c>
      <c r="N55" s="54">
        <v>45078</v>
      </c>
      <c r="O55" s="56">
        <v>46722</v>
      </c>
      <c r="P55" s="100" t="s">
        <v>58</v>
      </c>
      <c r="Q55" s="28" t="s">
        <v>58</v>
      </c>
      <c r="R55" s="28" t="s">
        <v>58</v>
      </c>
      <c r="S55" s="59" t="s">
        <v>58</v>
      </c>
      <c r="T55" s="52" t="s">
        <v>74</v>
      </c>
      <c r="U55" s="52" t="s">
        <v>74</v>
      </c>
      <c r="V55" s="52" t="s">
        <v>58</v>
      </c>
      <c r="W55" s="52" t="s">
        <v>58</v>
      </c>
      <c r="X55" s="52" t="s">
        <v>58</v>
      </c>
      <c r="Y55" s="100" t="s">
        <v>313</v>
      </c>
      <c r="Z55" s="101" t="s">
        <v>338</v>
      </c>
    </row>
    <row r="56" spans="1:26" ht="162" customHeight="1" x14ac:dyDescent="0.25">
      <c r="A56" s="38">
        <v>52</v>
      </c>
      <c r="B56" s="91" t="s">
        <v>83</v>
      </c>
      <c r="C56" s="25" t="s">
        <v>85</v>
      </c>
      <c r="D56" s="28">
        <v>60159081</v>
      </c>
      <c r="E56" s="37" t="s">
        <v>84</v>
      </c>
      <c r="F56" s="59">
        <v>600096351</v>
      </c>
      <c r="G56" s="44" t="s">
        <v>355</v>
      </c>
      <c r="H56" s="44" t="s">
        <v>55</v>
      </c>
      <c r="I56" s="44" t="s">
        <v>56</v>
      </c>
      <c r="J56" s="44" t="s">
        <v>86</v>
      </c>
      <c r="K56" s="44" t="s">
        <v>608</v>
      </c>
      <c r="L56" s="65">
        <v>40000000</v>
      </c>
      <c r="M56" s="90">
        <f t="shared" si="0"/>
        <v>34000000</v>
      </c>
      <c r="N56" s="54">
        <v>45078</v>
      </c>
      <c r="O56" s="56">
        <v>46630</v>
      </c>
      <c r="P56" s="36" t="s">
        <v>58</v>
      </c>
      <c r="Q56" s="37" t="s">
        <v>58</v>
      </c>
      <c r="R56" s="37" t="s">
        <v>58</v>
      </c>
      <c r="S56" s="60" t="s">
        <v>58</v>
      </c>
      <c r="T56" s="52" t="s">
        <v>58</v>
      </c>
      <c r="U56" s="52" t="s">
        <v>74</v>
      </c>
      <c r="V56" s="52" t="s">
        <v>74</v>
      </c>
      <c r="W56" s="52" t="s">
        <v>58</v>
      </c>
      <c r="X56" s="52" t="s">
        <v>58</v>
      </c>
      <c r="Y56" s="100" t="s">
        <v>330</v>
      </c>
      <c r="Z56" s="101" t="s">
        <v>356</v>
      </c>
    </row>
    <row r="57" spans="1:26" ht="51" x14ac:dyDescent="0.25">
      <c r="A57" s="38">
        <v>53</v>
      </c>
      <c r="B57" s="91" t="s">
        <v>83</v>
      </c>
      <c r="C57" s="25" t="s">
        <v>85</v>
      </c>
      <c r="D57" s="28">
        <v>60159081</v>
      </c>
      <c r="E57" s="37" t="s">
        <v>84</v>
      </c>
      <c r="F57" s="59">
        <v>600096351</v>
      </c>
      <c r="G57" s="44" t="s">
        <v>357</v>
      </c>
      <c r="H57" s="44" t="s">
        <v>55</v>
      </c>
      <c r="I57" s="44" t="s">
        <v>56</v>
      </c>
      <c r="J57" s="44" t="s">
        <v>86</v>
      </c>
      <c r="K57" s="44" t="s">
        <v>559</v>
      </c>
      <c r="L57" s="65">
        <v>2000000</v>
      </c>
      <c r="M57" s="90">
        <f t="shared" si="0"/>
        <v>1700000</v>
      </c>
      <c r="N57" s="54">
        <v>45292</v>
      </c>
      <c r="O57" s="56">
        <v>46600</v>
      </c>
      <c r="P57" s="100" t="s">
        <v>74</v>
      </c>
      <c r="Q57" s="28" t="s">
        <v>74</v>
      </c>
      <c r="R57" s="28" t="s">
        <v>74</v>
      </c>
      <c r="S57" s="59" t="s">
        <v>74</v>
      </c>
      <c r="T57" s="52" t="s">
        <v>74</v>
      </c>
      <c r="U57" s="52" t="s">
        <v>74</v>
      </c>
      <c r="V57" s="52" t="s">
        <v>58</v>
      </c>
      <c r="W57" s="52" t="s">
        <v>58</v>
      </c>
      <c r="X57" s="52" t="s">
        <v>74</v>
      </c>
      <c r="Y57" s="100" t="s">
        <v>330</v>
      </c>
      <c r="Z57" s="101" t="s">
        <v>356</v>
      </c>
    </row>
    <row r="58" spans="1:26" ht="84" customHeight="1" x14ac:dyDescent="0.25">
      <c r="A58" s="38">
        <v>54</v>
      </c>
      <c r="B58" s="91" t="s">
        <v>83</v>
      </c>
      <c r="C58" s="25" t="s">
        <v>85</v>
      </c>
      <c r="D58" s="28">
        <v>60159081</v>
      </c>
      <c r="E58" s="37" t="s">
        <v>84</v>
      </c>
      <c r="F58" s="59">
        <v>600096351</v>
      </c>
      <c r="G58" s="44" t="s">
        <v>358</v>
      </c>
      <c r="H58" s="44" t="s">
        <v>55</v>
      </c>
      <c r="I58" s="44" t="s">
        <v>56</v>
      </c>
      <c r="J58" s="44" t="s">
        <v>86</v>
      </c>
      <c r="K58" s="44" t="s">
        <v>560</v>
      </c>
      <c r="L58" s="65">
        <v>120000</v>
      </c>
      <c r="M58" s="90">
        <f t="shared" si="0"/>
        <v>102000</v>
      </c>
      <c r="N58" s="54">
        <v>45292</v>
      </c>
      <c r="O58" s="56">
        <v>46600</v>
      </c>
      <c r="P58" s="100" t="s">
        <v>74</v>
      </c>
      <c r="Q58" s="28" t="s">
        <v>74</v>
      </c>
      <c r="R58" s="37" t="s">
        <v>74</v>
      </c>
      <c r="S58" s="59" t="s">
        <v>74</v>
      </c>
      <c r="T58" s="52" t="s">
        <v>74</v>
      </c>
      <c r="U58" s="52" t="s">
        <v>74</v>
      </c>
      <c r="V58" s="52" t="s">
        <v>58</v>
      </c>
      <c r="W58" s="52" t="s">
        <v>58</v>
      </c>
      <c r="X58" s="52" t="s">
        <v>74</v>
      </c>
      <c r="Y58" s="100" t="s">
        <v>313</v>
      </c>
      <c r="Z58" s="101" t="s">
        <v>338</v>
      </c>
    </row>
    <row r="59" spans="1:26" ht="156.75" customHeight="1" x14ac:dyDescent="0.25">
      <c r="A59" s="38">
        <v>55</v>
      </c>
      <c r="B59" s="91" t="s">
        <v>191</v>
      </c>
      <c r="C59" s="25" t="s">
        <v>189</v>
      </c>
      <c r="D59" s="28">
        <v>48160164</v>
      </c>
      <c r="E59" s="37" t="s">
        <v>190</v>
      </c>
      <c r="F59" s="59">
        <v>600096114</v>
      </c>
      <c r="G59" s="44" t="s">
        <v>192</v>
      </c>
      <c r="H59" s="44" t="s">
        <v>55</v>
      </c>
      <c r="I59" s="44" t="s">
        <v>56</v>
      </c>
      <c r="J59" s="44" t="s">
        <v>188</v>
      </c>
      <c r="K59" s="44" t="s">
        <v>359</v>
      </c>
      <c r="L59" s="65">
        <v>1700000</v>
      </c>
      <c r="M59" s="90">
        <f t="shared" si="0"/>
        <v>1445000</v>
      </c>
      <c r="N59" s="54">
        <v>45658</v>
      </c>
      <c r="O59" s="56">
        <v>46357</v>
      </c>
      <c r="P59" s="100" t="s">
        <v>58</v>
      </c>
      <c r="Q59" s="37" t="s">
        <v>58</v>
      </c>
      <c r="R59" s="37" t="s">
        <v>58</v>
      </c>
      <c r="S59" s="59" t="s">
        <v>58</v>
      </c>
      <c r="T59" s="52" t="s">
        <v>74</v>
      </c>
      <c r="U59" s="52" t="s">
        <v>74</v>
      </c>
      <c r="V59" s="52" t="s">
        <v>74</v>
      </c>
      <c r="W59" s="52" t="s">
        <v>74</v>
      </c>
      <c r="X59" s="52" t="s">
        <v>58</v>
      </c>
      <c r="Y59" s="100" t="s">
        <v>313</v>
      </c>
      <c r="Z59" s="101" t="s">
        <v>338</v>
      </c>
    </row>
    <row r="60" spans="1:26" ht="267" customHeight="1" x14ac:dyDescent="0.25">
      <c r="A60" s="38">
        <v>56</v>
      </c>
      <c r="B60" s="91" t="s">
        <v>191</v>
      </c>
      <c r="C60" s="25" t="s">
        <v>189</v>
      </c>
      <c r="D60" s="28">
        <v>48160164</v>
      </c>
      <c r="E60" s="37" t="s">
        <v>190</v>
      </c>
      <c r="F60" s="59">
        <v>600096114</v>
      </c>
      <c r="G60" s="44" t="s">
        <v>193</v>
      </c>
      <c r="H60" s="44" t="s">
        <v>55</v>
      </c>
      <c r="I60" s="44" t="s">
        <v>56</v>
      </c>
      <c r="J60" s="44" t="s">
        <v>188</v>
      </c>
      <c r="K60" s="44" t="s">
        <v>609</v>
      </c>
      <c r="L60" s="65">
        <v>2000000</v>
      </c>
      <c r="M60" s="90">
        <f t="shared" si="0"/>
        <v>1700000</v>
      </c>
      <c r="N60" s="54">
        <v>45658</v>
      </c>
      <c r="O60" s="56">
        <v>46357</v>
      </c>
      <c r="P60" s="100" t="s">
        <v>74</v>
      </c>
      <c r="Q60" s="28" t="s">
        <v>58</v>
      </c>
      <c r="R60" s="28" t="s">
        <v>58</v>
      </c>
      <c r="S60" s="37" t="s">
        <v>74</v>
      </c>
      <c r="T60" s="52" t="s">
        <v>74</v>
      </c>
      <c r="U60" s="52" t="s">
        <v>74</v>
      </c>
      <c r="V60" s="52" t="s">
        <v>74</v>
      </c>
      <c r="W60" s="52" t="s">
        <v>74</v>
      </c>
      <c r="X60" s="52" t="s">
        <v>58</v>
      </c>
      <c r="Y60" s="100" t="s">
        <v>313</v>
      </c>
      <c r="Z60" s="101" t="s">
        <v>338</v>
      </c>
    </row>
    <row r="61" spans="1:26" ht="51" x14ac:dyDescent="0.25">
      <c r="A61" s="38">
        <v>57</v>
      </c>
      <c r="B61" s="91" t="s">
        <v>191</v>
      </c>
      <c r="C61" s="25" t="s">
        <v>189</v>
      </c>
      <c r="D61" s="28">
        <v>48160164</v>
      </c>
      <c r="E61" s="37" t="s">
        <v>286</v>
      </c>
      <c r="F61" s="59">
        <v>600096114</v>
      </c>
      <c r="G61" s="44" t="s">
        <v>285</v>
      </c>
      <c r="H61" s="44" t="s">
        <v>55</v>
      </c>
      <c r="I61" s="44" t="s">
        <v>56</v>
      </c>
      <c r="J61" s="44" t="s">
        <v>188</v>
      </c>
      <c r="K61" s="44" t="s">
        <v>360</v>
      </c>
      <c r="L61" s="65">
        <v>30000000</v>
      </c>
      <c r="M61" s="90">
        <f t="shared" si="0"/>
        <v>25500000</v>
      </c>
      <c r="N61" s="54">
        <v>45292</v>
      </c>
      <c r="O61" s="56">
        <v>47088</v>
      </c>
      <c r="P61" s="100" t="s">
        <v>74</v>
      </c>
      <c r="Q61" s="28" t="s">
        <v>74</v>
      </c>
      <c r="R61" s="28" t="s">
        <v>74</v>
      </c>
      <c r="S61" s="59" t="s">
        <v>74</v>
      </c>
      <c r="T61" s="52" t="s">
        <v>74</v>
      </c>
      <c r="U61" s="52" t="s">
        <v>74</v>
      </c>
      <c r="V61" s="52" t="s">
        <v>74</v>
      </c>
      <c r="W61" s="52" t="s">
        <v>58</v>
      </c>
      <c r="X61" s="52" t="s">
        <v>74</v>
      </c>
      <c r="Y61" s="100" t="s">
        <v>313</v>
      </c>
      <c r="Z61" s="101" t="s">
        <v>338</v>
      </c>
    </row>
    <row r="62" spans="1:26" ht="79.5" customHeight="1" x14ac:dyDescent="0.25">
      <c r="A62" s="169">
        <v>58</v>
      </c>
      <c r="B62" s="170" t="s">
        <v>191</v>
      </c>
      <c r="C62" s="171" t="s">
        <v>189</v>
      </c>
      <c r="D62" s="172">
        <v>48160164</v>
      </c>
      <c r="E62" s="173" t="s">
        <v>190</v>
      </c>
      <c r="F62" s="174">
        <v>600096114</v>
      </c>
      <c r="G62" s="175" t="s">
        <v>287</v>
      </c>
      <c r="H62" s="175" t="s">
        <v>55</v>
      </c>
      <c r="I62" s="175" t="s">
        <v>56</v>
      </c>
      <c r="J62" s="175" t="s">
        <v>188</v>
      </c>
      <c r="K62" s="175" t="s">
        <v>361</v>
      </c>
      <c r="L62" s="176">
        <v>1000000</v>
      </c>
      <c r="M62" s="177">
        <f t="shared" si="0"/>
        <v>850000</v>
      </c>
      <c r="N62" s="200">
        <v>44713</v>
      </c>
      <c r="O62" s="198">
        <v>44774</v>
      </c>
      <c r="P62" s="201" t="s">
        <v>74</v>
      </c>
      <c r="Q62" s="172" t="s">
        <v>74</v>
      </c>
      <c r="R62" s="172" t="s">
        <v>74</v>
      </c>
      <c r="S62" s="174" t="s">
        <v>74</v>
      </c>
      <c r="T62" s="180" t="s">
        <v>74</v>
      </c>
      <c r="U62" s="180" t="s">
        <v>74</v>
      </c>
      <c r="V62" s="180" t="s">
        <v>58</v>
      </c>
      <c r="W62" s="180" t="s">
        <v>58</v>
      </c>
      <c r="X62" s="180" t="s">
        <v>74</v>
      </c>
      <c r="Y62" s="201" t="s">
        <v>599</v>
      </c>
      <c r="Z62" s="202" t="s">
        <v>338</v>
      </c>
    </row>
    <row r="63" spans="1:26" ht="119.25" customHeight="1" x14ac:dyDescent="0.25">
      <c r="A63" s="38">
        <v>59</v>
      </c>
      <c r="B63" s="91" t="s">
        <v>191</v>
      </c>
      <c r="C63" s="25" t="s">
        <v>189</v>
      </c>
      <c r="D63" s="28">
        <v>48160164</v>
      </c>
      <c r="E63" s="37" t="s">
        <v>289</v>
      </c>
      <c r="F63" s="59">
        <v>600096114</v>
      </c>
      <c r="G63" s="44" t="s">
        <v>288</v>
      </c>
      <c r="H63" s="44" t="s">
        <v>55</v>
      </c>
      <c r="I63" s="44" t="s">
        <v>56</v>
      </c>
      <c r="J63" s="44" t="s">
        <v>188</v>
      </c>
      <c r="K63" s="44" t="s">
        <v>561</v>
      </c>
      <c r="L63" s="65">
        <v>5600000</v>
      </c>
      <c r="M63" s="90">
        <f t="shared" ref="M63:M133" si="2">L63*0.85</f>
        <v>4760000</v>
      </c>
      <c r="N63" s="54">
        <v>45474</v>
      </c>
      <c r="O63" s="56">
        <v>45627</v>
      </c>
      <c r="P63" s="100" t="s">
        <v>74</v>
      </c>
      <c r="Q63" s="28" t="s">
        <v>74</v>
      </c>
      <c r="R63" s="28" t="s">
        <v>74</v>
      </c>
      <c r="S63" s="59" t="s">
        <v>74</v>
      </c>
      <c r="T63" s="52" t="s">
        <v>74</v>
      </c>
      <c r="U63" s="52" t="s">
        <v>74</v>
      </c>
      <c r="V63" s="52" t="s">
        <v>74</v>
      </c>
      <c r="W63" s="52" t="s">
        <v>74</v>
      </c>
      <c r="X63" s="52" t="s">
        <v>74</v>
      </c>
      <c r="Y63" s="100" t="s">
        <v>333</v>
      </c>
      <c r="Z63" s="101" t="s">
        <v>338</v>
      </c>
    </row>
    <row r="64" spans="1:26" ht="77.25" customHeight="1" x14ac:dyDescent="0.25">
      <c r="A64" s="38">
        <v>60</v>
      </c>
      <c r="B64" s="91" t="s">
        <v>191</v>
      </c>
      <c r="C64" s="25" t="s">
        <v>189</v>
      </c>
      <c r="D64" s="28">
        <v>48160164</v>
      </c>
      <c r="E64" s="37" t="s">
        <v>190</v>
      </c>
      <c r="F64" s="59">
        <v>600096114</v>
      </c>
      <c r="G64" s="44" t="s">
        <v>290</v>
      </c>
      <c r="H64" s="44" t="s">
        <v>55</v>
      </c>
      <c r="I64" s="44" t="s">
        <v>56</v>
      </c>
      <c r="J64" s="44" t="s">
        <v>188</v>
      </c>
      <c r="K64" s="44" t="s">
        <v>562</v>
      </c>
      <c r="L64" s="65">
        <v>60000000</v>
      </c>
      <c r="M64" s="90">
        <f t="shared" si="2"/>
        <v>51000000</v>
      </c>
      <c r="N64" s="54">
        <v>45292</v>
      </c>
      <c r="O64" s="56">
        <v>47088</v>
      </c>
      <c r="P64" s="100" t="s">
        <v>74</v>
      </c>
      <c r="Q64" s="28" t="s">
        <v>74</v>
      </c>
      <c r="R64" s="28" t="s">
        <v>74</v>
      </c>
      <c r="S64" s="59" t="s">
        <v>74</v>
      </c>
      <c r="T64" s="52" t="s">
        <v>74</v>
      </c>
      <c r="U64" s="52" t="s">
        <v>74</v>
      </c>
      <c r="V64" s="52" t="s">
        <v>74</v>
      </c>
      <c r="W64" s="52" t="s">
        <v>74</v>
      </c>
      <c r="X64" s="52" t="s">
        <v>58</v>
      </c>
      <c r="Y64" s="100" t="s">
        <v>313</v>
      </c>
      <c r="Z64" s="101" t="s">
        <v>338</v>
      </c>
    </row>
    <row r="65" spans="1:26" ht="119.25" customHeight="1" x14ac:dyDescent="0.25">
      <c r="A65" s="169">
        <v>61</v>
      </c>
      <c r="B65" s="170" t="s">
        <v>191</v>
      </c>
      <c r="C65" s="171" t="s">
        <v>189</v>
      </c>
      <c r="D65" s="172">
        <v>48160164</v>
      </c>
      <c r="E65" s="173" t="s">
        <v>190</v>
      </c>
      <c r="F65" s="174">
        <v>600096114</v>
      </c>
      <c r="G65" s="175" t="s">
        <v>291</v>
      </c>
      <c r="H65" s="175" t="s">
        <v>55</v>
      </c>
      <c r="I65" s="175" t="s">
        <v>56</v>
      </c>
      <c r="J65" s="175" t="s">
        <v>188</v>
      </c>
      <c r="K65" s="175" t="s">
        <v>563</v>
      </c>
      <c r="L65" s="176">
        <v>1500000</v>
      </c>
      <c r="M65" s="177">
        <f t="shared" si="2"/>
        <v>1275000</v>
      </c>
      <c r="N65" s="200">
        <v>45108</v>
      </c>
      <c r="O65" s="198">
        <v>45139</v>
      </c>
      <c r="P65" s="201" t="s">
        <v>74</v>
      </c>
      <c r="Q65" s="172" t="s">
        <v>74</v>
      </c>
      <c r="R65" s="172" t="s">
        <v>74</v>
      </c>
      <c r="S65" s="174" t="s">
        <v>74</v>
      </c>
      <c r="T65" s="180" t="s">
        <v>74</v>
      </c>
      <c r="U65" s="180" t="s">
        <v>74</v>
      </c>
      <c r="V65" s="180" t="s">
        <v>74</v>
      </c>
      <c r="W65" s="180" t="s">
        <v>74</v>
      </c>
      <c r="X65" s="180" t="s">
        <v>74</v>
      </c>
      <c r="Y65" s="201" t="s">
        <v>607</v>
      </c>
      <c r="Z65" s="202" t="s">
        <v>338</v>
      </c>
    </row>
    <row r="66" spans="1:26" ht="106.5" customHeight="1" x14ac:dyDescent="0.25">
      <c r="A66" s="307">
        <v>62</v>
      </c>
      <c r="B66" s="299" t="s">
        <v>191</v>
      </c>
      <c r="C66" s="300" t="s">
        <v>189</v>
      </c>
      <c r="D66" s="301">
        <v>48160164</v>
      </c>
      <c r="E66" s="302" t="s">
        <v>190</v>
      </c>
      <c r="F66" s="303">
        <v>600096114</v>
      </c>
      <c r="G66" s="292" t="s">
        <v>292</v>
      </c>
      <c r="H66" s="292" t="s">
        <v>55</v>
      </c>
      <c r="I66" s="292" t="s">
        <v>56</v>
      </c>
      <c r="J66" s="292" t="s">
        <v>188</v>
      </c>
      <c r="K66" s="292" t="s">
        <v>478</v>
      </c>
      <c r="L66" s="559">
        <v>1000000</v>
      </c>
      <c r="M66" s="560">
        <f t="shared" si="2"/>
        <v>850000</v>
      </c>
      <c r="N66" s="561">
        <v>44927</v>
      </c>
      <c r="O66" s="562">
        <v>45992</v>
      </c>
      <c r="P66" s="563" t="s">
        <v>58</v>
      </c>
      <c r="Q66" s="301" t="s">
        <v>58</v>
      </c>
      <c r="R66" s="301" t="s">
        <v>58</v>
      </c>
      <c r="S66" s="303" t="s">
        <v>58</v>
      </c>
      <c r="T66" s="306" t="s">
        <v>74</v>
      </c>
      <c r="U66" s="306" t="s">
        <v>74</v>
      </c>
      <c r="V66" s="306" t="s">
        <v>74</v>
      </c>
      <c r="W66" s="306" t="s">
        <v>74</v>
      </c>
      <c r="X66" s="306" t="s">
        <v>58</v>
      </c>
      <c r="Y66" s="563" t="s">
        <v>794</v>
      </c>
      <c r="Z66" s="564" t="s">
        <v>338</v>
      </c>
    </row>
    <row r="67" spans="1:26" ht="92.25" customHeight="1" x14ac:dyDescent="0.25">
      <c r="A67" s="169">
        <v>63</v>
      </c>
      <c r="B67" s="170" t="s">
        <v>199</v>
      </c>
      <c r="C67" s="171" t="s">
        <v>146</v>
      </c>
      <c r="D67" s="172">
        <v>60158387</v>
      </c>
      <c r="E67" s="173" t="s">
        <v>143</v>
      </c>
      <c r="F67" s="174">
        <v>600096271</v>
      </c>
      <c r="G67" s="175" t="s">
        <v>144</v>
      </c>
      <c r="H67" s="175" t="s">
        <v>55</v>
      </c>
      <c r="I67" s="175" t="s">
        <v>56</v>
      </c>
      <c r="J67" s="175" t="s">
        <v>145</v>
      </c>
      <c r="K67" s="175" t="s">
        <v>479</v>
      </c>
      <c r="L67" s="176">
        <v>86009000</v>
      </c>
      <c r="M67" s="177">
        <f t="shared" si="2"/>
        <v>73107650</v>
      </c>
      <c r="N67" s="561">
        <v>45108</v>
      </c>
      <c r="O67" s="198">
        <v>45809</v>
      </c>
      <c r="P67" s="201" t="s">
        <v>74</v>
      </c>
      <c r="Q67" s="172" t="s">
        <v>74</v>
      </c>
      <c r="R67" s="172" t="s">
        <v>58</v>
      </c>
      <c r="S67" s="174" t="s">
        <v>58</v>
      </c>
      <c r="T67" s="180" t="s">
        <v>74</v>
      </c>
      <c r="U67" s="180" t="s">
        <v>74</v>
      </c>
      <c r="V67" s="180" t="s">
        <v>74</v>
      </c>
      <c r="W67" s="180" t="s">
        <v>74</v>
      </c>
      <c r="X67" s="180" t="s">
        <v>58</v>
      </c>
      <c r="Y67" s="201" t="s">
        <v>330</v>
      </c>
      <c r="Z67" s="202" t="s">
        <v>356</v>
      </c>
    </row>
    <row r="68" spans="1:26" ht="138" customHeight="1" x14ac:dyDescent="0.25">
      <c r="A68" s="169">
        <v>64</v>
      </c>
      <c r="B68" s="170" t="s">
        <v>199</v>
      </c>
      <c r="C68" s="171" t="s">
        <v>146</v>
      </c>
      <c r="D68" s="172">
        <v>60158387</v>
      </c>
      <c r="E68" s="173" t="s">
        <v>200</v>
      </c>
      <c r="F68" s="174">
        <v>600096271</v>
      </c>
      <c r="G68" s="175" t="s">
        <v>610</v>
      </c>
      <c r="H68" s="175" t="s">
        <v>55</v>
      </c>
      <c r="I68" s="175" t="s">
        <v>56</v>
      </c>
      <c r="J68" s="175" t="s">
        <v>145</v>
      </c>
      <c r="K68" s="175" t="s">
        <v>611</v>
      </c>
      <c r="L68" s="176">
        <v>13850000</v>
      </c>
      <c r="M68" s="177">
        <f t="shared" si="2"/>
        <v>11772500</v>
      </c>
      <c r="N68" s="200">
        <v>44713</v>
      </c>
      <c r="O68" s="198">
        <v>44896</v>
      </c>
      <c r="P68" s="201" t="s">
        <v>74</v>
      </c>
      <c r="Q68" s="172" t="s">
        <v>74</v>
      </c>
      <c r="R68" s="172" t="s">
        <v>74</v>
      </c>
      <c r="S68" s="174" t="s">
        <v>74</v>
      </c>
      <c r="T68" s="180" t="s">
        <v>74</v>
      </c>
      <c r="U68" s="180" t="s">
        <v>74</v>
      </c>
      <c r="V68" s="180" t="s">
        <v>74</v>
      </c>
      <c r="W68" s="180" t="s">
        <v>58</v>
      </c>
      <c r="X68" s="180" t="s">
        <v>74</v>
      </c>
      <c r="Y68" s="201" t="s">
        <v>716</v>
      </c>
      <c r="Z68" s="202" t="s">
        <v>356</v>
      </c>
    </row>
    <row r="69" spans="1:26" ht="73.5" customHeight="1" x14ac:dyDescent="0.25">
      <c r="A69" s="38">
        <v>65</v>
      </c>
      <c r="B69" s="91" t="s">
        <v>199</v>
      </c>
      <c r="C69" s="25" t="s">
        <v>146</v>
      </c>
      <c r="D69" s="28">
        <v>60158387</v>
      </c>
      <c r="E69" s="37" t="s">
        <v>143</v>
      </c>
      <c r="F69" s="63">
        <v>600096271</v>
      </c>
      <c r="G69" s="77" t="s">
        <v>362</v>
      </c>
      <c r="H69" s="77" t="s">
        <v>55</v>
      </c>
      <c r="I69" s="77" t="s">
        <v>56</v>
      </c>
      <c r="J69" s="77" t="s">
        <v>145</v>
      </c>
      <c r="K69" s="77" t="s">
        <v>480</v>
      </c>
      <c r="L69" s="65">
        <v>5912189</v>
      </c>
      <c r="M69" s="90">
        <f t="shared" si="2"/>
        <v>5025360.6499999994</v>
      </c>
      <c r="N69" s="515" t="s">
        <v>811</v>
      </c>
      <c r="O69" s="433" t="s">
        <v>810</v>
      </c>
      <c r="P69" s="100" t="s">
        <v>74</v>
      </c>
      <c r="Q69" s="28" t="s">
        <v>74</v>
      </c>
      <c r="R69" s="28" t="s">
        <v>74</v>
      </c>
      <c r="S69" s="59" t="s">
        <v>74</v>
      </c>
      <c r="T69" s="52" t="s">
        <v>74</v>
      </c>
      <c r="U69" s="52" t="s">
        <v>74</v>
      </c>
      <c r="V69" s="52" t="s">
        <v>74</v>
      </c>
      <c r="W69" s="52" t="s">
        <v>74</v>
      </c>
      <c r="X69" s="52" t="s">
        <v>74</v>
      </c>
      <c r="Y69" s="100" t="s">
        <v>333</v>
      </c>
      <c r="Z69" s="101" t="s">
        <v>338</v>
      </c>
    </row>
    <row r="70" spans="1:26" ht="81.75" customHeight="1" x14ac:dyDescent="0.25">
      <c r="A70" s="169">
        <v>66</v>
      </c>
      <c r="B70" s="170" t="s">
        <v>199</v>
      </c>
      <c r="C70" s="171" t="s">
        <v>146</v>
      </c>
      <c r="D70" s="172">
        <v>60158387</v>
      </c>
      <c r="E70" s="173" t="s">
        <v>143</v>
      </c>
      <c r="F70" s="174">
        <v>600096271</v>
      </c>
      <c r="G70" s="175" t="s">
        <v>363</v>
      </c>
      <c r="H70" s="175" t="s">
        <v>55</v>
      </c>
      <c r="I70" s="175" t="s">
        <v>56</v>
      </c>
      <c r="J70" s="175" t="s">
        <v>145</v>
      </c>
      <c r="K70" s="175" t="s">
        <v>481</v>
      </c>
      <c r="L70" s="176">
        <v>7911000</v>
      </c>
      <c r="M70" s="177">
        <f t="shared" si="2"/>
        <v>6724350</v>
      </c>
      <c r="N70" s="200">
        <v>45108</v>
      </c>
      <c r="O70" s="198">
        <v>45505</v>
      </c>
      <c r="P70" s="201" t="s">
        <v>74</v>
      </c>
      <c r="Q70" s="172" t="s">
        <v>58</v>
      </c>
      <c r="R70" s="172" t="s">
        <v>58</v>
      </c>
      <c r="S70" s="174" t="s">
        <v>74</v>
      </c>
      <c r="T70" s="180" t="s">
        <v>74</v>
      </c>
      <c r="U70" s="180" t="s">
        <v>74</v>
      </c>
      <c r="V70" s="180" t="s">
        <v>74</v>
      </c>
      <c r="W70" s="180" t="s">
        <v>74</v>
      </c>
      <c r="X70" s="180" t="s">
        <v>74</v>
      </c>
      <c r="Y70" s="201" t="s">
        <v>330</v>
      </c>
      <c r="Z70" s="202" t="s">
        <v>356</v>
      </c>
    </row>
    <row r="71" spans="1:26" ht="90.75" customHeight="1" x14ac:dyDescent="0.25">
      <c r="A71" s="38">
        <v>67</v>
      </c>
      <c r="B71" s="91" t="s">
        <v>199</v>
      </c>
      <c r="C71" s="25" t="s">
        <v>146</v>
      </c>
      <c r="D71" s="28">
        <v>60158387</v>
      </c>
      <c r="E71" s="37" t="s">
        <v>143</v>
      </c>
      <c r="F71" s="59">
        <v>600096271</v>
      </c>
      <c r="G71" s="44" t="s">
        <v>222</v>
      </c>
      <c r="H71" s="44" t="s">
        <v>55</v>
      </c>
      <c r="I71" s="44" t="s">
        <v>56</v>
      </c>
      <c r="J71" s="44" t="s">
        <v>145</v>
      </c>
      <c r="K71" s="44" t="s">
        <v>482</v>
      </c>
      <c r="L71" s="397">
        <v>70500110</v>
      </c>
      <c r="M71" s="353">
        <f t="shared" si="2"/>
        <v>59925093.5</v>
      </c>
      <c r="N71" s="387" t="s">
        <v>812</v>
      </c>
      <c r="O71" s="349">
        <v>46600</v>
      </c>
      <c r="P71" s="100" t="s">
        <v>74</v>
      </c>
      <c r="Q71" s="28" t="s">
        <v>74</v>
      </c>
      <c r="R71" s="28" t="s">
        <v>74</v>
      </c>
      <c r="S71" s="59" t="s">
        <v>74</v>
      </c>
      <c r="T71" s="52" t="s">
        <v>74</v>
      </c>
      <c r="U71" s="52" t="s">
        <v>74</v>
      </c>
      <c r="V71" s="52" t="s">
        <v>58</v>
      </c>
      <c r="W71" s="52" t="s">
        <v>74</v>
      </c>
      <c r="X71" s="52" t="s">
        <v>74</v>
      </c>
      <c r="Y71" s="100" t="s">
        <v>333</v>
      </c>
      <c r="Z71" s="101" t="s">
        <v>338</v>
      </c>
    </row>
    <row r="72" spans="1:26" ht="57" customHeight="1" x14ac:dyDescent="0.25">
      <c r="A72" s="38">
        <v>68</v>
      </c>
      <c r="B72" s="91" t="s">
        <v>199</v>
      </c>
      <c r="C72" s="25" t="s">
        <v>146</v>
      </c>
      <c r="D72" s="28">
        <v>60158387</v>
      </c>
      <c r="E72" s="37" t="s">
        <v>143</v>
      </c>
      <c r="F72" s="59">
        <v>600096271</v>
      </c>
      <c r="G72" s="77" t="s">
        <v>364</v>
      </c>
      <c r="H72" s="44" t="s">
        <v>55</v>
      </c>
      <c r="I72" s="44" t="s">
        <v>56</v>
      </c>
      <c r="J72" s="44" t="s">
        <v>145</v>
      </c>
      <c r="K72" s="44" t="s">
        <v>483</v>
      </c>
      <c r="L72" s="65">
        <v>6899255</v>
      </c>
      <c r="M72" s="90">
        <f t="shared" si="2"/>
        <v>5864366.75</v>
      </c>
      <c r="N72" s="387" t="s">
        <v>830</v>
      </c>
      <c r="O72" s="349" t="s">
        <v>829</v>
      </c>
      <c r="P72" s="100" t="s">
        <v>74</v>
      </c>
      <c r="Q72" s="28" t="s">
        <v>74</v>
      </c>
      <c r="R72" s="28" t="s">
        <v>74</v>
      </c>
      <c r="S72" s="59" t="s">
        <v>74</v>
      </c>
      <c r="T72" s="52" t="s">
        <v>74</v>
      </c>
      <c r="U72" s="52" t="s">
        <v>58</v>
      </c>
      <c r="V72" s="52" t="s">
        <v>74</v>
      </c>
      <c r="W72" s="52" t="s">
        <v>74</v>
      </c>
      <c r="X72" s="52" t="s">
        <v>74</v>
      </c>
      <c r="Y72" s="100" t="s">
        <v>385</v>
      </c>
      <c r="Z72" s="101" t="s">
        <v>338</v>
      </c>
    </row>
    <row r="73" spans="1:26" ht="63.75" x14ac:dyDescent="0.25">
      <c r="A73" s="38">
        <v>69</v>
      </c>
      <c r="B73" s="91" t="s">
        <v>199</v>
      </c>
      <c r="C73" s="25" t="s">
        <v>146</v>
      </c>
      <c r="D73" s="28">
        <v>60158387</v>
      </c>
      <c r="E73" s="37" t="s">
        <v>143</v>
      </c>
      <c r="F73" s="59">
        <v>600096271</v>
      </c>
      <c r="G73" s="44" t="s">
        <v>268</v>
      </c>
      <c r="H73" s="44" t="s">
        <v>55</v>
      </c>
      <c r="I73" s="44" t="s">
        <v>56</v>
      </c>
      <c r="J73" s="44" t="s">
        <v>145</v>
      </c>
      <c r="K73" s="44" t="s">
        <v>484</v>
      </c>
      <c r="L73" s="397">
        <v>25566121</v>
      </c>
      <c r="M73" s="353">
        <f t="shared" si="2"/>
        <v>21731202.849999998</v>
      </c>
      <c r="N73" s="387" t="s">
        <v>831</v>
      </c>
      <c r="O73" s="349" t="s">
        <v>832</v>
      </c>
      <c r="P73" s="100" t="s">
        <v>74</v>
      </c>
      <c r="Q73" s="28" t="s">
        <v>74</v>
      </c>
      <c r="R73" s="28" t="s">
        <v>74</v>
      </c>
      <c r="S73" s="59" t="s">
        <v>74</v>
      </c>
      <c r="T73" s="52" t="s">
        <v>74</v>
      </c>
      <c r="U73" s="52" t="s">
        <v>74</v>
      </c>
      <c r="V73" s="52" t="s">
        <v>74</v>
      </c>
      <c r="W73" s="52" t="s">
        <v>58</v>
      </c>
      <c r="X73" s="52" t="s">
        <v>74</v>
      </c>
      <c r="Y73" s="100" t="s">
        <v>313</v>
      </c>
      <c r="Z73" s="101" t="s">
        <v>338</v>
      </c>
    </row>
    <row r="74" spans="1:26" ht="78" customHeight="1" x14ac:dyDescent="0.25">
      <c r="A74" s="38">
        <v>70</v>
      </c>
      <c r="B74" s="170" t="s">
        <v>199</v>
      </c>
      <c r="C74" s="171" t="s">
        <v>146</v>
      </c>
      <c r="D74" s="172">
        <v>60158387</v>
      </c>
      <c r="E74" s="173" t="s">
        <v>200</v>
      </c>
      <c r="F74" s="174">
        <v>600096271</v>
      </c>
      <c r="G74" s="175" t="s">
        <v>299</v>
      </c>
      <c r="H74" s="175" t="s">
        <v>55</v>
      </c>
      <c r="I74" s="175" t="s">
        <v>56</v>
      </c>
      <c r="J74" s="175" t="s">
        <v>145</v>
      </c>
      <c r="K74" s="175" t="s">
        <v>612</v>
      </c>
      <c r="L74" s="176">
        <v>3021000</v>
      </c>
      <c r="M74" s="177">
        <f t="shared" si="2"/>
        <v>2567850</v>
      </c>
      <c r="N74" s="200">
        <v>45292</v>
      </c>
      <c r="O74" s="198">
        <v>45505</v>
      </c>
      <c r="P74" s="201" t="s">
        <v>74</v>
      </c>
      <c r="Q74" s="172" t="s">
        <v>74</v>
      </c>
      <c r="R74" s="172" t="s">
        <v>74</v>
      </c>
      <c r="S74" s="174" t="s">
        <v>74</v>
      </c>
      <c r="T74" s="180" t="s">
        <v>74</v>
      </c>
      <c r="U74" s="180" t="s">
        <v>74</v>
      </c>
      <c r="V74" s="180" t="s">
        <v>74</v>
      </c>
      <c r="W74" s="180" t="s">
        <v>74</v>
      </c>
      <c r="X74" s="180" t="s">
        <v>74</v>
      </c>
      <c r="Y74" s="201" t="s">
        <v>313</v>
      </c>
      <c r="Z74" s="202" t="s">
        <v>338</v>
      </c>
    </row>
    <row r="75" spans="1:26" ht="102.75" customHeight="1" x14ac:dyDescent="0.25">
      <c r="A75" s="38">
        <v>71</v>
      </c>
      <c r="B75" s="91" t="s">
        <v>199</v>
      </c>
      <c r="C75" s="25" t="s">
        <v>146</v>
      </c>
      <c r="D75" s="28">
        <v>60158387</v>
      </c>
      <c r="E75" s="37" t="s">
        <v>143</v>
      </c>
      <c r="F75" s="63">
        <v>600096271</v>
      </c>
      <c r="G75" s="77" t="s">
        <v>365</v>
      </c>
      <c r="H75" s="77" t="s">
        <v>55</v>
      </c>
      <c r="I75" s="77" t="s">
        <v>56</v>
      </c>
      <c r="J75" s="77" t="s">
        <v>145</v>
      </c>
      <c r="K75" s="77" t="s">
        <v>485</v>
      </c>
      <c r="L75" s="65">
        <v>4560350</v>
      </c>
      <c r="M75" s="90">
        <f t="shared" si="2"/>
        <v>3876297.5</v>
      </c>
      <c r="N75" s="55">
        <v>46204</v>
      </c>
      <c r="O75" s="57">
        <v>46722</v>
      </c>
      <c r="P75" s="100" t="s">
        <v>74</v>
      </c>
      <c r="Q75" s="28" t="s">
        <v>74</v>
      </c>
      <c r="R75" s="28" t="s">
        <v>74</v>
      </c>
      <c r="S75" s="59" t="s">
        <v>74</v>
      </c>
      <c r="T75" s="52" t="s">
        <v>74</v>
      </c>
      <c r="U75" s="52" t="s">
        <v>74</v>
      </c>
      <c r="V75" s="52" t="s">
        <v>58</v>
      </c>
      <c r="W75" s="52" t="s">
        <v>74</v>
      </c>
      <c r="X75" s="52" t="s">
        <v>74</v>
      </c>
      <c r="Y75" s="100" t="s">
        <v>333</v>
      </c>
      <c r="Z75" s="101" t="s">
        <v>356</v>
      </c>
    </row>
    <row r="76" spans="1:26" ht="83.25" customHeight="1" x14ac:dyDescent="0.25">
      <c r="A76" s="38">
        <v>72</v>
      </c>
      <c r="B76" s="91" t="s">
        <v>199</v>
      </c>
      <c r="C76" s="25" t="s">
        <v>146</v>
      </c>
      <c r="D76" s="28">
        <v>60158387</v>
      </c>
      <c r="E76" s="37" t="s">
        <v>143</v>
      </c>
      <c r="F76" s="63">
        <v>600096271</v>
      </c>
      <c r="G76" s="77" t="s">
        <v>366</v>
      </c>
      <c r="H76" s="77" t="s">
        <v>55</v>
      </c>
      <c r="I76" s="77" t="s">
        <v>56</v>
      </c>
      <c r="J76" s="77" t="s">
        <v>145</v>
      </c>
      <c r="K76" s="77" t="s">
        <v>486</v>
      </c>
      <c r="L76" s="65">
        <v>3890000</v>
      </c>
      <c r="M76" s="90">
        <f t="shared" si="2"/>
        <v>3306500</v>
      </c>
      <c r="N76" s="55">
        <v>46266</v>
      </c>
      <c r="O76" s="57">
        <v>46722</v>
      </c>
      <c r="P76" s="100" t="s">
        <v>74</v>
      </c>
      <c r="Q76" s="28" t="s">
        <v>74</v>
      </c>
      <c r="R76" s="28" t="s">
        <v>74</v>
      </c>
      <c r="S76" s="59" t="s">
        <v>74</v>
      </c>
      <c r="T76" s="52" t="s">
        <v>74</v>
      </c>
      <c r="U76" s="52" t="s">
        <v>74</v>
      </c>
      <c r="V76" s="52" t="s">
        <v>58</v>
      </c>
      <c r="W76" s="52" t="s">
        <v>74</v>
      </c>
      <c r="X76" s="52" t="s">
        <v>74</v>
      </c>
      <c r="Y76" s="100" t="s">
        <v>313</v>
      </c>
      <c r="Z76" s="101" t="s">
        <v>338</v>
      </c>
    </row>
    <row r="77" spans="1:26" ht="114.75" customHeight="1" x14ac:dyDescent="0.25">
      <c r="A77" s="38">
        <v>73</v>
      </c>
      <c r="B77" s="91" t="s">
        <v>199</v>
      </c>
      <c r="C77" s="25" t="s">
        <v>146</v>
      </c>
      <c r="D77" s="28">
        <v>60158387</v>
      </c>
      <c r="E77" s="37" t="s">
        <v>367</v>
      </c>
      <c r="F77" s="63">
        <v>600096271</v>
      </c>
      <c r="G77" s="77" t="s">
        <v>368</v>
      </c>
      <c r="H77" s="77" t="s">
        <v>55</v>
      </c>
      <c r="I77" s="77" t="s">
        <v>56</v>
      </c>
      <c r="J77" s="77" t="s">
        <v>145</v>
      </c>
      <c r="K77" s="77" t="s">
        <v>487</v>
      </c>
      <c r="L77" s="65">
        <v>4150000</v>
      </c>
      <c r="M77" s="90">
        <f t="shared" si="2"/>
        <v>3527500</v>
      </c>
      <c r="N77" s="515" t="s">
        <v>813</v>
      </c>
      <c r="O77" s="433" t="s">
        <v>814</v>
      </c>
      <c r="P77" s="100" t="s">
        <v>74</v>
      </c>
      <c r="Q77" s="28" t="s">
        <v>74</v>
      </c>
      <c r="R77" s="28" t="s">
        <v>74</v>
      </c>
      <c r="S77" s="59" t="s">
        <v>74</v>
      </c>
      <c r="T77" s="52" t="s">
        <v>74</v>
      </c>
      <c r="U77" s="52" t="s">
        <v>74</v>
      </c>
      <c r="V77" s="52" t="s">
        <v>74</v>
      </c>
      <c r="W77" s="52" t="s">
        <v>58</v>
      </c>
      <c r="X77" s="52" t="s">
        <v>74</v>
      </c>
      <c r="Y77" s="100" t="s">
        <v>313</v>
      </c>
      <c r="Z77" s="101" t="s">
        <v>338</v>
      </c>
    </row>
    <row r="78" spans="1:26" ht="184.5" customHeight="1" x14ac:dyDescent="0.25">
      <c r="A78" s="38">
        <v>74</v>
      </c>
      <c r="B78" s="170" t="s">
        <v>199</v>
      </c>
      <c r="C78" s="171" t="s">
        <v>146</v>
      </c>
      <c r="D78" s="172">
        <v>60158387</v>
      </c>
      <c r="E78" s="173" t="s">
        <v>200</v>
      </c>
      <c r="F78" s="174">
        <v>600096271</v>
      </c>
      <c r="G78" s="175" t="s">
        <v>369</v>
      </c>
      <c r="H78" s="175" t="s">
        <v>55</v>
      </c>
      <c r="I78" s="175" t="s">
        <v>56</v>
      </c>
      <c r="J78" s="175" t="s">
        <v>145</v>
      </c>
      <c r="K78" s="175" t="s">
        <v>613</v>
      </c>
      <c r="L78" s="176">
        <v>18000000</v>
      </c>
      <c r="M78" s="177">
        <f t="shared" si="2"/>
        <v>15300000</v>
      </c>
      <c r="N78" s="200" t="s">
        <v>806</v>
      </c>
      <c r="O78" s="198">
        <v>45505</v>
      </c>
      <c r="P78" s="201" t="s">
        <v>74</v>
      </c>
      <c r="Q78" s="172" t="s">
        <v>74</v>
      </c>
      <c r="R78" s="172" t="s">
        <v>74</v>
      </c>
      <c r="S78" s="174" t="s">
        <v>74</v>
      </c>
      <c r="T78" s="180" t="s">
        <v>74</v>
      </c>
      <c r="U78" s="180" t="s">
        <v>74</v>
      </c>
      <c r="V78" s="516" t="s">
        <v>58</v>
      </c>
      <c r="W78" s="180" t="s">
        <v>74</v>
      </c>
      <c r="X78" s="180" t="s">
        <v>74</v>
      </c>
      <c r="Y78" s="201" t="s">
        <v>330</v>
      </c>
      <c r="Z78" s="202" t="s">
        <v>356</v>
      </c>
    </row>
    <row r="79" spans="1:26" ht="112.5" customHeight="1" x14ac:dyDescent="0.25">
      <c r="A79" s="38">
        <v>75</v>
      </c>
      <c r="B79" s="91" t="s">
        <v>199</v>
      </c>
      <c r="C79" s="25" t="s">
        <v>146</v>
      </c>
      <c r="D79" s="28">
        <v>60158387</v>
      </c>
      <c r="E79" s="37" t="s">
        <v>143</v>
      </c>
      <c r="F79" s="63">
        <v>600096271</v>
      </c>
      <c r="G79" s="77" t="s">
        <v>597</v>
      </c>
      <c r="H79" s="77" t="s">
        <v>55</v>
      </c>
      <c r="I79" s="77" t="s">
        <v>56</v>
      </c>
      <c r="J79" s="77" t="s">
        <v>145</v>
      </c>
      <c r="K79" s="77" t="s">
        <v>625</v>
      </c>
      <c r="L79" s="397">
        <v>92000000</v>
      </c>
      <c r="M79" s="353">
        <f t="shared" si="2"/>
        <v>78200000</v>
      </c>
      <c r="N79" s="55">
        <v>46266</v>
      </c>
      <c r="O79" s="57">
        <v>46722</v>
      </c>
      <c r="P79" s="100"/>
      <c r="Q79" s="28" t="s">
        <v>74</v>
      </c>
      <c r="R79" s="28" t="s">
        <v>74</v>
      </c>
      <c r="S79" s="59" t="s">
        <v>74</v>
      </c>
      <c r="T79" s="52" t="s">
        <v>74</v>
      </c>
      <c r="U79" s="52" t="s">
        <v>74</v>
      </c>
      <c r="V79" s="61" t="s">
        <v>58</v>
      </c>
      <c r="W79" s="52" t="s">
        <v>74</v>
      </c>
      <c r="X79" s="52" t="s">
        <v>74</v>
      </c>
      <c r="Y79" s="100" t="s">
        <v>313</v>
      </c>
      <c r="Z79" s="101" t="s">
        <v>338</v>
      </c>
    </row>
    <row r="80" spans="1:26" ht="112.5" customHeight="1" x14ac:dyDescent="0.25">
      <c r="A80" s="169">
        <v>76</v>
      </c>
      <c r="B80" s="170" t="s">
        <v>199</v>
      </c>
      <c r="C80" s="171" t="s">
        <v>146</v>
      </c>
      <c r="D80" s="172">
        <v>60158387</v>
      </c>
      <c r="E80" s="173" t="s">
        <v>143</v>
      </c>
      <c r="F80" s="174">
        <v>600096271</v>
      </c>
      <c r="G80" s="175" t="s">
        <v>626</v>
      </c>
      <c r="H80" s="175" t="s">
        <v>55</v>
      </c>
      <c r="I80" s="175" t="s">
        <v>56</v>
      </c>
      <c r="J80" s="175" t="s">
        <v>145</v>
      </c>
      <c r="K80" s="175" t="s">
        <v>627</v>
      </c>
      <c r="L80" s="176">
        <v>20000000</v>
      </c>
      <c r="M80" s="177">
        <f t="shared" si="2"/>
        <v>17000000</v>
      </c>
      <c r="N80" s="200" t="s">
        <v>807</v>
      </c>
      <c r="O80" s="198">
        <v>45566</v>
      </c>
      <c r="P80" s="201" t="s">
        <v>74</v>
      </c>
      <c r="Q80" s="172" t="s">
        <v>74</v>
      </c>
      <c r="R80" s="172" t="s">
        <v>74</v>
      </c>
      <c r="S80" s="174" t="s">
        <v>74</v>
      </c>
      <c r="T80" s="180" t="s">
        <v>74</v>
      </c>
      <c r="U80" s="180" t="s">
        <v>74</v>
      </c>
      <c r="V80" s="516" t="s">
        <v>74</v>
      </c>
      <c r="W80" s="180" t="s">
        <v>74</v>
      </c>
      <c r="X80" s="180" t="s">
        <v>74</v>
      </c>
      <c r="Y80" s="201" t="s">
        <v>313</v>
      </c>
      <c r="Z80" s="202" t="s">
        <v>338</v>
      </c>
    </row>
    <row r="81" spans="1:26" ht="111.75" customHeight="1" x14ac:dyDescent="0.25">
      <c r="A81" s="38">
        <v>77</v>
      </c>
      <c r="B81" s="91" t="s">
        <v>87</v>
      </c>
      <c r="C81" s="25" t="s">
        <v>89</v>
      </c>
      <c r="D81" s="28">
        <v>60159049</v>
      </c>
      <c r="E81" s="37" t="s">
        <v>449</v>
      </c>
      <c r="F81" s="59">
        <v>600096343</v>
      </c>
      <c r="G81" s="44" t="s">
        <v>370</v>
      </c>
      <c r="H81" s="44" t="s">
        <v>55</v>
      </c>
      <c r="I81" s="44" t="s">
        <v>56</v>
      </c>
      <c r="J81" s="44" t="s">
        <v>90</v>
      </c>
      <c r="K81" s="44" t="s">
        <v>488</v>
      </c>
      <c r="L81" s="65">
        <v>3000000</v>
      </c>
      <c r="M81" s="90">
        <f t="shared" si="2"/>
        <v>2550000</v>
      </c>
      <c r="N81" s="54">
        <v>45292</v>
      </c>
      <c r="O81" s="56">
        <v>46722</v>
      </c>
      <c r="P81" s="100" t="s">
        <v>74</v>
      </c>
      <c r="Q81" s="28" t="s">
        <v>74</v>
      </c>
      <c r="R81" s="28" t="s">
        <v>74</v>
      </c>
      <c r="S81" s="59" t="s">
        <v>74</v>
      </c>
      <c r="T81" s="52" t="s">
        <v>74</v>
      </c>
      <c r="U81" s="52" t="s">
        <v>74</v>
      </c>
      <c r="V81" s="52" t="s">
        <v>74</v>
      </c>
      <c r="W81" s="52" t="s">
        <v>74</v>
      </c>
      <c r="X81" s="52" t="s">
        <v>74</v>
      </c>
      <c r="Y81" s="100" t="s">
        <v>313</v>
      </c>
      <c r="Z81" s="101" t="s">
        <v>338</v>
      </c>
    </row>
    <row r="82" spans="1:26" ht="58.5" customHeight="1" x14ac:dyDescent="0.25">
      <c r="A82" s="229">
        <v>78</v>
      </c>
      <c r="B82" s="230" t="s">
        <v>87</v>
      </c>
      <c r="C82" s="231" t="s">
        <v>89</v>
      </c>
      <c r="D82" s="124">
        <v>60159049</v>
      </c>
      <c r="E82" s="232" t="s">
        <v>88</v>
      </c>
      <c r="F82" s="125">
        <v>600096343</v>
      </c>
      <c r="G82" s="233" t="s">
        <v>371</v>
      </c>
      <c r="H82" s="233" t="s">
        <v>55</v>
      </c>
      <c r="I82" s="233" t="s">
        <v>56</v>
      </c>
      <c r="J82" s="233" t="s">
        <v>90</v>
      </c>
      <c r="K82" s="233" t="s">
        <v>489</v>
      </c>
      <c r="L82" s="126">
        <v>14000000</v>
      </c>
      <c r="M82" s="127">
        <f t="shared" si="2"/>
        <v>11900000</v>
      </c>
      <c r="N82" s="234">
        <v>45017</v>
      </c>
      <c r="O82" s="128">
        <v>45078</v>
      </c>
      <c r="P82" s="129" t="s">
        <v>74</v>
      </c>
      <c r="Q82" s="124" t="s">
        <v>74</v>
      </c>
      <c r="R82" s="124" t="s">
        <v>74</v>
      </c>
      <c r="S82" s="125" t="s">
        <v>74</v>
      </c>
      <c r="T82" s="235" t="s">
        <v>74</v>
      </c>
      <c r="U82" s="235" t="s">
        <v>74</v>
      </c>
      <c r="V82" s="235" t="s">
        <v>58</v>
      </c>
      <c r="W82" s="235" t="s">
        <v>58</v>
      </c>
      <c r="X82" s="235" t="s">
        <v>74</v>
      </c>
      <c r="Y82" s="129" t="s">
        <v>717</v>
      </c>
      <c r="Z82" s="130" t="s">
        <v>356</v>
      </c>
    </row>
    <row r="83" spans="1:26" ht="51" x14ac:dyDescent="0.25">
      <c r="A83" s="38">
        <v>79</v>
      </c>
      <c r="B83" s="91" t="s">
        <v>87</v>
      </c>
      <c r="C83" s="25" t="s">
        <v>89</v>
      </c>
      <c r="D83" s="28">
        <v>60159049</v>
      </c>
      <c r="E83" s="37" t="s">
        <v>88</v>
      </c>
      <c r="F83" s="59">
        <v>600096343</v>
      </c>
      <c r="G83" s="44" t="s">
        <v>372</v>
      </c>
      <c r="H83" s="44" t="s">
        <v>55</v>
      </c>
      <c r="I83" s="44" t="s">
        <v>56</v>
      </c>
      <c r="J83" s="44" t="s">
        <v>90</v>
      </c>
      <c r="K83" s="44" t="s">
        <v>490</v>
      </c>
      <c r="L83" s="65">
        <v>2000000</v>
      </c>
      <c r="M83" s="90">
        <f t="shared" si="2"/>
        <v>1700000</v>
      </c>
      <c r="N83" s="54">
        <v>45292</v>
      </c>
      <c r="O83" s="56">
        <v>46722</v>
      </c>
      <c r="P83" s="100" t="s">
        <v>74</v>
      </c>
      <c r="Q83" s="28" t="s">
        <v>58</v>
      </c>
      <c r="R83" s="28" t="s">
        <v>58</v>
      </c>
      <c r="S83" s="59" t="s">
        <v>74</v>
      </c>
      <c r="T83" s="52" t="s">
        <v>74</v>
      </c>
      <c r="U83" s="52" t="s">
        <v>74</v>
      </c>
      <c r="V83" s="52" t="s">
        <v>58</v>
      </c>
      <c r="W83" s="52" t="s">
        <v>58</v>
      </c>
      <c r="X83" s="52" t="s">
        <v>74</v>
      </c>
      <c r="Y83" s="100" t="s">
        <v>313</v>
      </c>
      <c r="Z83" s="101" t="s">
        <v>338</v>
      </c>
    </row>
    <row r="84" spans="1:26" ht="51" x14ac:dyDescent="0.25">
      <c r="A84" s="38">
        <v>80</v>
      </c>
      <c r="B84" s="91" t="s">
        <v>87</v>
      </c>
      <c r="C84" s="25" t="s">
        <v>89</v>
      </c>
      <c r="D84" s="28">
        <v>60159049</v>
      </c>
      <c r="E84" s="37" t="s">
        <v>88</v>
      </c>
      <c r="F84" s="59">
        <v>600096343</v>
      </c>
      <c r="G84" s="44" t="s">
        <v>373</v>
      </c>
      <c r="H84" s="44" t="s">
        <v>55</v>
      </c>
      <c r="I84" s="44" t="s">
        <v>56</v>
      </c>
      <c r="J84" s="44" t="s">
        <v>90</v>
      </c>
      <c r="K84" s="44" t="s">
        <v>491</v>
      </c>
      <c r="L84" s="65">
        <v>1000000</v>
      </c>
      <c r="M84" s="90">
        <f t="shared" si="2"/>
        <v>850000</v>
      </c>
      <c r="N84" s="54">
        <v>45292</v>
      </c>
      <c r="O84" s="56">
        <v>46722</v>
      </c>
      <c r="P84" s="100" t="s">
        <v>74</v>
      </c>
      <c r="Q84" s="28" t="s">
        <v>74</v>
      </c>
      <c r="R84" s="28" t="s">
        <v>74</v>
      </c>
      <c r="S84" s="59" t="s">
        <v>58</v>
      </c>
      <c r="T84" s="52" t="s">
        <v>74</v>
      </c>
      <c r="U84" s="52" t="s">
        <v>74</v>
      </c>
      <c r="V84" s="52" t="s">
        <v>74</v>
      </c>
      <c r="W84" s="52" t="s">
        <v>74</v>
      </c>
      <c r="X84" s="52" t="s">
        <v>58</v>
      </c>
      <c r="Y84" s="100" t="s">
        <v>313</v>
      </c>
      <c r="Z84" s="101" t="s">
        <v>338</v>
      </c>
    </row>
    <row r="85" spans="1:26" ht="56.25" customHeight="1" x14ac:dyDescent="0.25">
      <c r="A85" s="38">
        <v>81</v>
      </c>
      <c r="B85" s="91" t="s">
        <v>87</v>
      </c>
      <c r="C85" s="25" t="s">
        <v>89</v>
      </c>
      <c r="D85" s="28">
        <v>60159049</v>
      </c>
      <c r="E85" s="37" t="s">
        <v>88</v>
      </c>
      <c r="F85" s="59">
        <v>600096343</v>
      </c>
      <c r="G85" s="44" t="s">
        <v>374</v>
      </c>
      <c r="H85" s="44" t="s">
        <v>55</v>
      </c>
      <c r="I85" s="44" t="s">
        <v>56</v>
      </c>
      <c r="J85" s="44" t="s">
        <v>90</v>
      </c>
      <c r="K85" s="44" t="s">
        <v>492</v>
      </c>
      <c r="L85" s="65">
        <v>18000000</v>
      </c>
      <c r="M85" s="90">
        <f t="shared" si="2"/>
        <v>15300000</v>
      </c>
      <c r="N85" s="54">
        <v>45292</v>
      </c>
      <c r="O85" s="56">
        <v>46722</v>
      </c>
      <c r="P85" s="100" t="s">
        <v>74</v>
      </c>
      <c r="Q85" s="28" t="s">
        <v>74</v>
      </c>
      <c r="R85" s="28" t="s">
        <v>74</v>
      </c>
      <c r="S85" s="59" t="s">
        <v>74</v>
      </c>
      <c r="T85" s="52" t="s">
        <v>58</v>
      </c>
      <c r="U85" s="52" t="s">
        <v>74</v>
      </c>
      <c r="V85" s="52" t="s">
        <v>58</v>
      </c>
      <c r="W85" s="52" t="s">
        <v>58</v>
      </c>
      <c r="X85" s="52" t="s">
        <v>74</v>
      </c>
      <c r="Y85" s="100" t="s">
        <v>313</v>
      </c>
      <c r="Z85" s="101" t="s">
        <v>338</v>
      </c>
    </row>
    <row r="86" spans="1:26" ht="66.599999999999994" customHeight="1" x14ac:dyDescent="0.25">
      <c r="A86" s="38">
        <v>82</v>
      </c>
      <c r="B86" s="91" t="s">
        <v>87</v>
      </c>
      <c r="C86" s="25" t="s">
        <v>89</v>
      </c>
      <c r="D86" s="28">
        <v>60159049</v>
      </c>
      <c r="E86" s="37" t="s">
        <v>88</v>
      </c>
      <c r="F86" s="59">
        <v>600096343</v>
      </c>
      <c r="G86" s="44" t="s">
        <v>639</v>
      </c>
      <c r="H86" s="44" t="s">
        <v>55</v>
      </c>
      <c r="I86" s="44" t="s">
        <v>56</v>
      </c>
      <c r="J86" s="44" t="s">
        <v>90</v>
      </c>
      <c r="K86" s="44" t="s">
        <v>640</v>
      </c>
      <c r="L86" s="65">
        <v>3000000</v>
      </c>
      <c r="M86" s="90">
        <f t="shared" si="2"/>
        <v>2550000</v>
      </c>
      <c r="N86" s="54">
        <v>45292</v>
      </c>
      <c r="O86" s="56">
        <v>46722</v>
      </c>
      <c r="P86" s="100" t="s">
        <v>74</v>
      </c>
      <c r="Q86" s="28" t="s">
        <v>58</v>
      </c>
      <c r="R86" s="28" t="s">
        <v>58</v>
      </c>
      <c r="S86" s="59" t="s">
        <v>74</v>
      </c>
      <c r="T86" s="52" t="s">
        <v>58</v>
      </c>
      <c r="U86" s="52" t="s">
        <v>74</v>
      </c>
      <c r="V86" s="52" t="s">
        <v>58</v>
      </c>
      <c r="W86" s="52" t="s">
        <v>58</v>
      </c>
      <c r="X86" s="52" t="s">
        <v>74</v>
      </c>
      <c r="Y86" s="100" t="s">
        <v>313</v>
      </c>
      <c r="Z86" s="101" t="s">
        <v>338</v>
      </c>
    </row>
    <row r="87" spans="1:26" ht="66" customHeight="1" x14ac:dyDescent="0.25">
      <c r="A87" s="38">
        <v>83</v>
      </c>
      <c r="B87" s="91" t="s">
        <v>87</v>
      </c>
      <c r="C87" s="25" t="s">
        <v>89</v>
      </c>
      <c r="D87" s="28">
        <v>60159049</v>
      </c>
      <c r="E87" s="37" t="s">
        <v>88</v>
      </c>
      <c r="F87" s="59">
        <v>600096343</v>
      </c>
      <c r="G87" s="44" t="s">
        <v>176</v>
      </c>
      <c r="H87" s="44" t="s">
        <v>55</v>
      </c>
      <c r="I87" s="44" t="s">
        <v>56</v>
      </c>
      <c r="J87" s="44" t="s">
        <v>90</v>
      </c>
      <c r="K87" s="44" t="s">
        <v>684</v>
      </c>
      <c r="L87" s="65">
        <v>5000000</v>
      </c>
      <c r="M87" s="90">
        <f t="shared" si="2"/>
        <v>4250000</v>
      </c>
      <c r="N87" s="54">
        <v>45292</v>
      </c>
      <c r="O87" s="56">
        <v>46722</v>
      </c>
      <c r="P87" s="100" t="s">
        <v>58</v>
      </c>
      <c r="Q87" s="28" t="s">
        <v>58</v>
      </c>
      <c r="R87" s="28" t="s">
        <v>58</v>
      </c>
      <c r="S87" s="59" t="s">
        <v>58</v>
      </c>
      <c r="T87" s="52" t="s">
        <v>74</v>
      </c>
      <c r="U87" s="52" t="s">
        <v>74</v>
      </c>
      <c r="V87" s="52" t="s">
        <v>58</v>
      </c>
      <c r="W87" s="52" t="s">
        <v>58</v>
      </c>
      <c r="X87" s="52"/>
      <c r="Y87" s="100" t="s">
        <v>313</v>
      </c>
      <c r="Z87" s="101" t="s">
        <v>338</v>
      </c>
    </row>
    <row r="88" spans="1:26" ht="180" customHeight="1" x14ac:dyDescent="0.25">
      <c r="A88" s="38">
        <v>84</v>
      </c>
      <c r="B88" s="95" t="s">
        <v>91</v>
      </c>
      <c r="C88" s="96" t="s">
        <v>92</v>
      </c>
      <c r="D88" s="103">
        <v>48160610</v>
      </c>
      <c r="E88" s="103" t="s">
        <v>633</v>
      </c>
      <c r="F88" s="104">
        <v>600096122</v>
      </c>
      <c r="G88" s="79" t="s">
        <v>375</v>
      </c>
      <c r="H88" s="105" t="s">
        <v>55</v>
      </c>
      <c r="I88" s="105" t="s">
        <v>57</v>
      </c>
      <c r="J88" s="79" t="s">
        <v>93</v>
      </c>
      <c r="K88" s="79" t="s">
        <v>564</v>
      </c>
      <c r="L88" s="65">
        <v>2000000</v>
      </c>
      <c r="M88" s="90">
        <f t="shared" si="2"/>
        <v>1700000</v>
      </c>
      <c r="N88" s="255" t="s">
        <v>641</v>
      </c>
      <c r="O88" s="256" t="s">
        <v>377</v>
      </c>
      <c r="P88" s="107" t="s">
        <v>58</v>
      </c>
      <c r="Q88" s="108" t="s">
        <v>58</v>
      </c>
      <c r="R88" s="108" t="s">
        <v>58</v>
      </c>
      <c r="S88" s="109" t="s">
        <v>58</v>
      </c>
      <c r="T88" s="110" t="s">
        <v>74</v>
      </c>
      <c r="U88" s="110" t="s">
        <v>74</v>
      </c>
      <c r="V88" s="110" t="s">
        <v>58</v>
      </c>
      <c r="W88" s="110" t="s">
        <v>58</v>
      </c>
      <c r="X88" s="111" t="s">
        <v>74</v>
      </c>
      <c r="Y88" s="112" t="s">
        <v>464</v>
      </c>
      <c r="Z88" s="113" t="s">
        <v>338</v>
      </c>
    </row>
    <row r="89" spans="1:26" ht="170.45" customHeight="1" x14ac:dyDescent="0.25">
      <c r="A89" s="38">
        <v>85</v>
      </c>
      <c r="B89" s="95" t="s">
        <v>91</v>
      </c>
      <c r="C89" s="96" t="s">
        <v>92</v>
      </c>
      <c r="D89" s="114">
        <v>48160610</v>
      </c>
      <c r="E89" s="103" t="s">
        <v>633</v>
      </c>
      <c r="F89" s="115">
        <v>600096122</v>
      </c>
      <c r="G89" s="79" t="s">
        <v>194</v>
      </c>
      <c r="H89" s="105" t="s">
        <v>55</v>
      </c>
      <c r="I89" s="105" t="s">
        <v>57</v>
      </c>
      <c r="J89" s="79" t="s">
        <v>93</v>
      </c>
      <c r="K89" s="517" t="s">
        <v>718</v>
      </c>
      <c r="L89" s="65">
        <v>5000000</v>
      </c>
      <c r="M89" s="90">
        <f t="shared" si="2"/>
        <v>4250000</v>
      </c>
      <c r="N89" s="255" t="s">
        <v>642</v>
      </c>
      <c r="O89" s="106" t="s">
        <v>377</v>
      </c>
      <c r="P89" s="107" t="s">
        <v>74</v>
      </c>
      <c r="Q89" s="108" t="s">
        <v>74</v>
      </c>
      <c r="R89" s="108" t="s">
        <v>74</v>
      </c>
      <c r="S89" s="109" t="s">
        <v>74</v>
      </c>
      <c r="T89" s="110" t="s">
        <v>74</v>
      </c>
      <c r="U89" s="110" t="s">
        <v>74</v>
      </c>
      <c r="V89" s="110" t="s">
        <v>58</v>
      </c>
      <c r="W89" s="110" t="s">
        <v>58</v>
      </c>
      <c r="X89" s="111" t="s">
        <v>74</v>
      </c>
      <c r="Y89" s="112" t="s">
        <v>464</v>
      </c>
      <c r="Z89" s="113" t="s">
        <v>338</v>
      </c>
    </row>
    <row r="90" spans="1:26" ht="99" customHeight="1" x14ac:dyDescent="0.25">
      <c r="A90" s="38">
        <v>86</v>
      </c>
      <c r="B90" s="257" t="s">
        <v>91</v>
      </c>
      <c r="C90" s="258" t="s">
        <v>92</v>
      </c>
      <c r="D90" s="259" t="s">
        <v>574</v>
      </c>
      <c r="E90" s="260">
        <v>48160610</v>
      </c>
      <c r="F90" s="261">
        <v>600096122</v>
      </c>
      <c r="G90" s="262" t="s">
        <v>148</v>
      </c>
      <c r="H90" s="263" t="s">
        <v>55</v>
      </c>
      <c r="I90" s="263" t="s">
        <v>57</v>
      </c>
      <c r="J90" s="262" t="s">
        <v>93</v>
      </c>
      <c r="K90" s="262" t="s">
        <v>312</v>
      </c>
      <c r="L90" s="176">
        <v>400000</v>
      </c>
      <c r="M90" s="177">
        <f t="shared" si="2"/>
        <v>340000</v>
      </c>
      <c r="N90" s="264" t="s">
        <v>643</v>
      </c>
      <c r="O90" s="265" t="s">
        <v>644</v>
      </c>
      <c r="P90" s="266" t="s">
        <v>74</v>
      </c>
      <c r="Q90" s="260" t="s">
        <v>74</v>
      </c>
      <c r="R90" s="260" t="s">
        <v>74</v>
      </c>
      <c r="S90" s="267" t="s">
        <v>74</v>
      </c>
      <c r="T90" s="268" t="s">
        <v>74</v>
      </c>
      <c r="U90" s="268" t="s">
        <v>74</v>
      </c>
      <c r="V90" s="268" t="s">
        <v>74</v>
      </c>
      <c r="W90" s="268" t="s">
        <v>74</v>
      </c>
      <c r="X90" s="268" t="s">
        <v>58</v>
      </c>
      <c r="Y90" s="269" t="s">
        <v>599</v>
      </c>
      <c r="Z90" s="270" t="s">
        <v>338</v>
      </c>
    </row>
    <row r="91" spans="1:26" ht="81.599999999999994" customHeight="1" x14ac:dyDescent="0.25">
      <c r="A91" s="372">
        <v>87</v>
      </c>
      <c r="B91" s="518" t="s">
        <v>91</v>
      </c>
      <c r="C91" s="519" t="s">
        <v>92</v>
      </c>
      <c r="D91" s="520">
        <v>48160610</v>
      </c>
      <c r="E91" s="521" t="s">
        <v>633</v>
      </c>
      <c r="F91" s="522">
        <v>600096122</v>
      </c>
      <c r="G91" s="523" t="s">
        <v>653</v>
      </c>
      <c r="H91" s="524" t="s">
        <v>55</v>
      </c>
      <c r="I91" s="524" t="s">
        <v>57</v>
      </c>
      <c r="J91" s="523" t="s">
        <v>93</v>
      </c>
      <c r="K91" s="523" t="s">
        <v>685</v>
      </c>
      <c r="L91" s="379">
        <v>5000000</v>
      </c>
      <c r="M91" s="380">
        <f t="shared" si="2"/>
        <v>4250000</v>
      </c>
      <c r="N91" s="525" t="s">
        <v>642</v>
      </c>
      <c r="O91" s="526" t="s">
        <v>377</v>
      </c>
      <c r="P91" s="527" t="s">
        <v>74</v>
      </c>
      <c r="Q91" s="528" t="s">
        <v>74</v>
      </c>
      <c r="R91" s="528" t="s">
        <v>74</v>
      </c>
      <c r="S91" s="529" t="s">
        <v>74</v>
      </c>
      <c r="T91" s="530" t="s">
        <v>74</v>
      </c>
      <c r="U91" s="530" t="s">
        <v>74</v>
      </c>
      <c r="V91" s="530" t="s">
        <v>74</v>
      </c>
      <c r="W91" s="530" t="s">
        <v>74</v>
      </c>
      <c r="X91" s="531" t="s">
        <v>74</v>
      </c>
      <c r="Y91" s="532" t="s">
        <v>464</v>
      </c>
      <c r="Z91" s="533" t="s">
        <v>338</v>
      </c>
    </row>
    <row r="92" spans="1:26" ht="147" customHeight="1" x14ac:dyDescent="0.25">
      <c r="A92" s="38">
        <v>88</v>
      </c>
      <c r="B92" s="91" t="s">
        <v>94</v>
      </c>
      <c r="C92" s="25" t="s">
        <v>98</v>
      </c>
      <c r="D92" s="28">
        <v>60158701</v>
      </c>
      <c r="E92" s="37" t="s">
        <v>95</v>
      </c>
      <c r="F92" s="59">
        <v>600096297</v>
      </c>
      <c r="G92" s="44" t="s">
        <v>96</v>
      </c>
      <c r="H92" s="44" t="s">
        <v>55</v>
      </c>
      <c r="I92" s="44" t="s">
        <v>56</v>
      </c>
      <c r="J92" s="44" t="s">
        <v>97</v>
      </c>
      <c r="K92" s="44" t="s">
        <v>614</v>
      </c>
      <c r="L92" s="65">
        <v>3500000</v>
      </c>
      <c r="M92" s="90">
        <f t="shared" si="2"/>
        <v>2975000</v>
      </c>
      <c r="N92" s="56">
        <v>45444</v>
      </c>
      <c r="O92" s="56">
        <v>45627</v>
      </c>
      <c r="P92" s="100" t="s">
        <v>74</v>
      </c>
      <c r="Q92" s="28" t="s">
        <v>74</v>
      </c>
      <c r="R92" s="28" t="s">
        <v>74</v>
      </c>
      <c r="S92" s="59" t="s">
        <v>74</v>
      </c>
      <c r="T92" s="52" t="s">
        <v>74</v>
      </c>
      <c r="U92" s="52" t="s">
        <v>74</v>
      </c>
      <c r="V92" s="52" t="s">
        <v>74</v>
      </c>
      <c r="W92" s="52" t="s">
        <v>58</v>
      </c>
      <c r="X92" s="52" t="s">
        <v>58</v>
      </c>
      <c r="Y92" s="100" t="s">
        <v>313</v>
      </c>
      <c r="Z92" s="101" t="s">
        <v>338</v>
      </c>
    </row>
    <row r="93" spans="1:26" ht="75" customHeight="1" x14ac:dyDescent="0.25">
      <c r="A93" s="38">
        <v>89</v>
      </c>
      <c r="B93" s="91" t="s">
        <v>94</v>
      </c>
      <c r="C93" s="25" t="s">
        <v>98</v>
      </c>
      <c r="D93" s="28">
        <v>60158701</v>
      </c>
      <c r="E93" s="37" t="s">
        <v>95</v>
      </c>
      <c r="F93" s="59">
        <v>600096297</v>
      </c>
      <c r="G93" s="44" t="s">
        <v>186</v>
      </c>
      <c r="H93" s="44" t="s">
        <v>55</v>
      </c>
      <c r="I93" s="44" t="s">
        <v>56</v>
      </c>
      <c r="J93" s="44" t="s">
        <v>97</v>
      </c>
      <c r="K93" s="44" t="s">
        <v>378</v>
      </c>
      <c r="L93" s="65">
        <v>2900000</v>
      </c>
      <c r="M93" s="90">
        <f t="shared" si="2"/>
        <v>2465000</v>
      </c>
      <c r="N93" s="556" t="s">
        <v>833</v>
      </c>
      <c r="O93" s="349" t="s">
        <v>834</v>
      </c>
      <c r="P93" s="100" t="s">
        <v>74</v>
      </c>
      <c r="Q93" s="28" t="s">
        <v>58</v>
      </c>
      <c r="R93" s="28" t="s">
        <v>58</v>
      </c>
      <c r="S93" s="59" t="s">
        <v>74</v>
      </c>
      <c r="T93" s="52" t="s">
        <v>74</v>
      </c>
      <c r="U93" s="52" t="s">
        <v>74</v>
      </c>
      <c r="V93" s="52" t="s">
        <v>74</v>
      </c>
      <c r="W93" s="52" t="s">
        <v>74</v>
      </c>
      <c r="X93" s="52" t="s">
        <v>74</v>
      </c>
      <c r="Y93" s="100" t="s">
        <v>785</v>
      </c>
      <c r="Z93" s="101" t="s">
        <v>338</v>
      </c>
    </row>
    <row r="94" spans="1:26" ht="117" customHeight="1" x14ac:dyDescent="0.25">
      <c r="A94" s="38">
        <v>90</v>
      </c>
      <c r="B94" s="91" t="s">
        <v>94</v>
      </c>
      <c r="C94" s="25" t="s">
        <v>98</v>
      </c>
      <c r="D94" s="28">
        <v>60158701</v>
      </c>
      <c r="E94" s="37" t="s">
        <v>95</v>
      </c>
      <c r="F94" s="59">
        <v>600096297</v>
      </c>
      <c r="G94" s="44" t="s">
        <v>239</v>
      </c>
      <c r="H94" s="44" t="s">
        <v>55</v>
      </c>
      <c r="I94" s="44" t="s">
        <v>56</v>
      </c>
      <c r="J94" s="44" t="s">
        <v>97</v>
      </c>
      <c r="K94" s="44" t="s">
        <v>379</v>
      </c>
      <c r="L94" s="65">
        <v>1000000</v>
      </c>
      <c r="M94" s="90">
        <f t="shared" si="2"/>
        <v>850000</v>
      </c>
      <c r="N94" s="333" t="s">
        <v>719</v>
      </c>
      <c r="O94" s="56">
        <v>45627</v>
      </c>
      <c r="P94" s="100" t="s">
        <v>58</v>
      </c>
      <c r="Q94" s="28" t="s">
        <v>74</v>
      </c>
      <c r="R94" s="28" t="s">
        <v>74</v>
      </c>
      <c r="S94" s="59" t="s">
        <v>58</v>
      </c>
      <c r="T94" s="52" t="s">
        <v>74</v>
      </c>
      <c r="U94" s="52" t="s">
        <v>74</v>
      </c>
      <c r="V94" s="52" t="s">
        <v>74</v>
      </c>
      <c r="W94" s="52" t="s">
        <v>74</v>
      </c>
      <c r="X94" s="52" t="s">
        <v>58</v>
      </c>
      <c r="Y94" s="100" t="s">
        <v>313</v>
      </c>
      <c r="Z94" s="101" t="s">
        <v>338</v>
      </c>
    </row>
    <row r="95" spans="1:26" ht="72" customHeight="1" x14ac:dyDescent="0.25">
      <c r="A95" s="38">
        <v>91</v>
      </c>
      <c r="B95" s="91" t="s">
        <v>94</v>
      </c>
      <c r="C95" s="25" t="s">
        <v>98</v>
      </c>
      <c r="D95" s="28">
        <v>60158701</v>
      </c>
      <c r="E95" s="37" t="s">
        <v>95</v>
      </c>
      <c r="F95" s="59">
        <v>600096297</v>
      </c>
      <c r="G95" s="44" t="s">
        <v>300</v>
      </c>
      <c r="H95" s="44" t="s">
        <v>55</v>
      </c>
      <c r="I95" s="44" t="s">
        <v>56</v>
      </c>
      <c r="J95" s="44" t="s">
        <v>97</v>
      </c>
      <c r="K95" s="44" t="s">
        <v>380</v>
      </c>
      <c r="L95" s="36" t="s">
        <v>698</v>
      </c>
      <c r="M95" s="90">
        <f>6000000*0.85</f>
        <v>5100000</v>
      </c>
      <c r="N95" s="54">
        <v>45444</v>
      </c>
      <c r="O95" s="56">
        <v>45627</v>
      </c>
      <c r="P95" s="100" t="s">
        <v>74</v>
      </c>
      <c r="Q95" s="28" t="s">
        <v>74</v>
      </c>
      <c r="R95" s="28" t="s">
        <v>74</v>
      </c>
      <c r="S95" s="59" t="s">
        <v>74</v>
      </c>
      <c r="T95" s="52" t="s">
        <v>74</v>
      </c>
      <c r="U95" s="52" t="s">
        <v>74</v>
      </c>
      <c r="V95" s="52" t="s">
        <v>58</v>
      </c>
      <c r="W95" s="52" t="s">
        <v>74</v>
      </c>
      <c r="X95" s="52" t="s">
        <v>58</v>
      </c>
      <c r="Y95" s="100" t="s">
        <v>313</v>
      </c>
      <c r="Z95" s="101" t="s">
        <v>338</v>
      </c>
    </row>
    <row r="96" spans="1:26" ht="151.15" customHeight="1" x14ac:dyDescent="0.25">
      <c r="A96" s="38">
        <v>92</v>
      </c>
      <c r="B96" s="91" t="s">
        <v>94</v>
      </c>
      <c r="C96" s="25" t="s">
        <v>98</v>
      </c>
      <c r="D96" s="28">
        <v>60158701</v>
      </c>
      <c r="E96" s="37" t="s">
        <v>95</v>
      </c>
      <c r="F96" s="59">
        <v>600096297</v>
      </c>
      <c r="G96" s="44" t="s">
        <v>301</v>
      </c>
      <c r="H96" s="44" t="s">
        <v>55</v>
      </c>
      <c r="I96" s="44" t="s">
        <v>56</v>
      </c>
      <c r="J96" s="44" t="s">
        <v>97</v>
      </c>
      <c r="K96" s="44" t="s">
        <v>381</v>
      </c>
      <c r="L96" s="36" t="s">
        <v>720</v>
      </c>
      <c r="M96" s="90">
        <f>4500000*0.85</f>
        <v>3825000</v>
      </c>
      <c r="N96" s="556" t="s">
        <v>833</v>
      </c>
      <c r="O96" s="349" t="s">
        <v>835</v>
      </c>
      <c r="P96" s="100" t="s">
        <v>74</v>
      </c>
      <c r="Q96" s="28" t="s">
        <v>58</v>
      </c>
      <c r="R96" s="28" t="s">
        <v>58</v>
      </c>
      <c r="S96" s="59" t="s">
        <v>74</v>
      </c>
      <c r="T96" s="52" t="s">
        <v>74</v>
      </c>
      <c r="U96" s="52" t="s">
        <v>74</v>
      </c>
      <c r="V96" s="52" t="s">
        <v>58</v>
      </c>
      <c r="W96" s="52" t="s">
        <v>58</v>
      </c>
      <c r="X96" s="52" t="s">
        <v>58</v>
      </c>
      <c r="Y96" s="100" t="s">
        <v>313</v>
      </c>
      <c r="Z96" s="101" t="s">
        <v>338</v>
      </c>
    </row>
    <row r="97" spans="1:26" ht="409.15" customHeight="1" x14ac:dyDescent="0.25">
      <c r="A97" s="38">
        <v>93</v>
      </c>
      <c r="B97" s="91" t="s">
        <v>94</v>
      </c>
      <c r="C97" s="25" t="s">
        <v>98</v>
      </c>
      <c r="D97" s="28">
        <v>60158701</v>
      </c>
      <c r="E97" s="37" t="s">
        <v>95</v>
      </c>
      <c r="F97" s="59">
        <v>600096297</v>
      </c>
      <c r="G97" s="44" t="s">
        <v>721</v>
      </c>
      <c r="H97" s="44" t="s">
        <v>55</v>
      </c>
      <c r="I97" s="44" t="s">
        <v>56</v>
      </c>
      <c r="J97" s="44" t="s">
        <v>97</v>
      </c>
      <c r="K97" s="44" t="s">
        <v>678</v>
      </c>
      <c r="L97" s="36" t="s">
        <v>722</v>
      </c>
      <c r="M97" s="90">
        <f>20000000*0.85</f>
        <v>17000000</v>
      </c>
      <c r="N97" s="54">
        <v>45444</v>
      </c>
      <c r="O97" s="56">
        <v>45627</v>
      </c>
      <c r="P97" s="100" t="s">
        <v>58</v>
      </c>
      <c r="Q97" s="28" t="s">
        <v>58</v>
      </c>
      <c r="R97" s="28" t="s">
        <v>58</v>
      </c>
      <c r="S97" s="59" t="s">
        <v>58</v>
      </c>
      <c r="T97" s="52" t="s">
        <v>74</v>
      </c>
      <c r="U97" s="52" t="s">
        <v>74</v>
      </c>
      <c r="V97" s="52" t="s">
        <v>58</v>
      </c>
      <c r="W97" s="52" t="s">
        <v>58</v>
      </c>
      <c r="X97" s="52" t="s">
        <v>58</v>
      </c>
      <c r="Y97" s="100" t="s">
        <v>333</v>
      </c>
      <c r="Z97" s="101" t="s">
        <v>338</v>
      </c>
    </row>
    <row r="98" spans="1:26" ht="150.75" customHeight="1" x14ac:dyDescent="0.25">
      <c r="A98" s="38">
        <v>94</v>
      </c>
      <c r="B98" s="91" t="s">
        <v>76</v>
      </c>
      <c r="C98" s="25" t="s">
        <v>79</v>
      </c>
      <c r="D98" s="28">
        <v>60156953</v>
      </c>
      <c r="E98" s="37" t="s">
        <v>77</v>
      </c>
      <c r="F98" s="59">
        <v>600096238</v>
      </c>
      <c r="G98" s="44" t="s">
        <v>78</v>
      </c>
      <c r="H98" s="44" t="s">
        <v>55</v>
      </c>
      <c r="I98" s="44" t="s">
        <v>56</v>
      </c>
      <c r="J98" s="44" t="s">
        <v>80</v>
      </c>
      <c r="K98" s="44" t="s">
        <v>615</v>
      </c>
      <c r="L98" s="65">
        <v>2500000</v>
      </c>
      <c r="M98" s="90">
        <f t="shared" si="2"/>
        <v>2125000</v>
      </c>
      <c r="N98" s="333" t="s">
        <v>719</v>
      </c>
      <c r="O98" s="56">
        <v>45870</v>
      </c>
      <c r="P98" s="100" t="s">
        <v>74</v>
      </c>
      <c r="Q98" s="28" t="s">
        <v>58</v>
      </c>
      <c r="R98" s="28" t="s">
        <v>58</v>
      </c>
      <c r="S98" s="59" t="s">
        <v>74</v>
      </c>
      <c r="T98" s="52" t="s">
        <v>74</v>
      </c>
      <c r="U98" s="52" t="s">
        <v>74</v>
      </c>
      <c r="V98" s="52" t="s">
        <v>74</v>
      </c>
      <c r="W98" s="52" t="s">
        <v>74</v>
      </c>
      <c r="X98" s="52" t="s">
        <v>74</v>
      </c>
      <c r="Y98" s="53" t="s">
        <v>313</v>
      </c>
      <c r="Z98" s="101" t="s">
        <v>338</v>
      </c>
    </row>
    <row r="99" spans="1:26" ht="48" customHeight="1" x14ac:dyDescent="0.25">
      <c r="A99" s="38">
        <v>95</v>
      </c>
      <c r="B99" s="91" t="s">
        <v>76</v>
      </c>
      <c r="C99" s="25" t="s">
        <v>79</v>
      </c>
      <c r="D99" s="28">
        <v>60156953</v>
      </c>
      <c r="E99" s="37" t="s">
        <v>77</v>
      </c>
      <c r="F99" s="59">
        <v>600096238</v>
      </c>
      <c r="G99" s="44" t="s">
        <v>81</v>
      </c>
      <c r="H99" s="44" t="s">
        <v>55</v>
      </c>
      <c r="I99" s="44" t="s">
        <v>56</v>
      </c>
      <c r="J99" s="44" t="s">
        <v>80</v>
      </c>
      <c r="K99" s="44" t="s">
        <v>502</v>
      </c>
      <c r="L99" s="36" t="s">
        <v>723</v>
      </c>
      <c r="M99" s="90">
        <f>1300000*0.85</f>
        <v>1105000</v>
      </c>
      <c r="N99" s="333" t="s">
        <v>719</v>
      </c>
      <c r="O99" s="56">
        <v>45870</v>
      </c>
      <c r="P99" s="100" t="s">
        <v>74</v>
      </c>
      <c r="Q99" s="28" t="s">
        <v>74</v>
      </c>
      <c r="R99" s="28" t="s">
        <v>74</v>
      </c>
      <c r="S99" s="59" t="s">
        <v>74</v>
      </c>
      <c r="T99" s="52" t="s">
        <v>74</v>
      </c>
      <c r="U99" s="52" t="s">
        <v>74</v>
      </c>
      <c r="V99" s="52" t="s">
        <v>74</v>
      </c>
      <c r="W99" s="52" t="s">
        <v>74</v>
      </c>
      <c r="X99" s="52" t="s">
        <v>58</v>
      </c>
      <c r="Y99" s="53" t="s">
        <v>313</v>
      </c>
      <c r="Z99" s="101" t="s">
        <v>338</v>
      </c>
    </row>
    <row r="100" spans="1:26" ht="63.75" x14ac:dyDescent="0.25">
      <c r="A100" s="38">
        <v>96</v>
      </c>
      <c r="B100" s="91" t="s">
        <v>76</v>
      </c>
      <c r="C100" s="25" t="s">
        <v>79</v>
      </c>
      <c r="D100" s="28">
        <v>60156953</v>
      </c>
      <c r="E100" s="37" t="s">
        <v>77</v>
      </c>
      <c r="F100" s="59">
        <v>600096238</v>
      </c>
      <c r="G100" s="44" t="s">
        <v>82</v>
      </c>
      <c r="H100" s="44" t="s">
        <v>55</v>
      </c>
      <c r="I100" s="44" t="s">
        <v>56</v>
      </c>
      <c r="J100" s="44" t="s">
        <v>80</v>
      </c>
      <c r="K100" s="44" t="s">
        <v>493</v>
      </c>
      <c r="L100" s="65">
        <v>15000000</v>
      </c>
      <c r="M100" s="90">
        <f t="shared" si="2"/>
        <v>12750000</v>
      </c>
      <c r="N100" s="333" t="s">
        <v>719</v>
      </c>
      <c r="O100" s="56">
        <v>45870</v>
      </c>
      <c r="P100" s="100" t="s">
        <v>74</v>
      </c>
      <c r="Q100" s="28" t="s">
        <v>74</v>
      </c>
      <c r="R100" s="28" t="s">
        <v>74</v>
      </c>
      <c r="S100" s="59" t="s">
        <v>74</v>
      </c>
      <c r="T100" s="52" t="s">
        <v>74</v>
      </c>
      <c r="U100" s="52" t="s">
        <v>74</v>
      </c>
      <c r="V100" s="52" t="s">
        <v>58</v>
      </c>
      <c r="W100" s="52" t="s">
        <v>58</v>
      </c>
      <c r="X100" s="52" t="s">
        <v>74</v>
      </c>
      <c r="Y100" s="100" t="s">
        <v>330</v>
      </c>
      <c r="Z100" s="101" t="s">
        <v>338</v>
      </c>
    </row>
    <row r="101" spans="1:26" ht="87.75" customHeight="1" x14ac:dyDescent="0.25">
      <c r="A101" s="38">
        <v>97</v>
      </c>
      <c r="B101" s="91" t="s">
        <v>76</v>
      </c>
      <c r="C101" s="25" t="s">
        <v>79</v>
      </c>
      <c r="D101" s="28">
        <v>60156953</v>
      </c>
      <c r="E101" s="37" t="s">
        <v>77</v>
      </c>
      <c r="F101" s="59">
        <v>600096238</v>
      </c>
      <c r="G101" s="44" t="s">
        <v>228</v>
      </c>
      <c r="H101" s="44" t="s">
        <v>55</v>
      </c>
      <c r="I101" s="44" t="s">
        <v>56</v>
      </c>
      <c r="J101" s="44" t="s">
        <v>80</v>
      </c>
      <c r="K101" s="44" t="s">
        <v>382</v>
      </c>
      <c r="L101" s="65">
        <v>1350000</v>
      </c>
      <c r="M101" s="90">
        <f t="shared" si="2"/>
        <v>1147500</v>
      </c>
      <c r="N101" s="333" t="s">
        <v>719</v>
      </c>
      <c r="O101" s="56">
        <v>45870</v>
      </c>
      <c r="P101" s="100" t="s">
        <v>74</v>
      </c>
      <c r="Q101" s="28" t="s">
        <v>74</v>
      </c>
      <c r="R101" s="28" t="s">
        <v>74</v>
      </c>
      <c r="S101" s="59" t="s">
        <v>74</v>
      </c>
      <c r="T101" s="52" t="s">
        <v>74</v>
      </c>
      <c r="U101" s="52" t="s">
        <v>74</v>
      </c>
      <c r="V101" s="52" t="s">
        <v>74</v>
      </c>
      <c r="W101" s="52" t="s">
        <v>74</v>
      </c>
      <c r="X101" s="52" t="s">
        <v>74</v>
      </c>
      <c r="Y101" s="53" t="s">
        <v>313</v>
      </c>
      <c r="Z101" s="101" t="s">
        <v>338</v>
      </c>
    </row>
    <row r="102" spans="1:26" ht="212.25" customHeight="1" x14ac:dyDescent="0.25">
      <c r="A102" s="38">
        <v>98</v>
      </c>
      <c r="B102" s="91" t="s">
        <v>76</v>
      </c>
      <c r="C102" s="25" t="s">
        <v>79</v>
      </c>
      <c r="D102" s="28">
        <v>60156953</v>
      </c>
      <c r="E102" s="37" t="s">
        <v>77</v>
      </c>
      <c r="F102" s="59">
        <v>600096238</v>
      </c>
      <c r="G102" s="44" t="s">
        <v>383</v>
      </c>
      <c r="H102" s="44" t="s">
        <v>55</v>
      </c>
      <c r="I102" s="44" t="s">
        <v>56</v>
      </c>
      <c r="J102" s="44" t="s">
        <v>80</v>
      </c>
      <c r="K102" s="44" t="s">
        <v>616</v>
      </c>
      <c r="L102" s="65">
        <v>58500000</v>
      </c>
      <c r="M102" s="90">
        <f t="shared" si="2"/>
        <v>49725000</v>
      </c>
      <c r="N102" s="54">
        <v>45444</v>
      </c>
      <c r="O102" s="56">
        <v>45870</v>
      </c>
      <c r="P102" s="100" t="s">
        <v>58</v>
      </c>
      <c r="Q102" s="28" t="s">
        <v>58</v>
      </c>
      <c r="R102" s="28" t="s">
        <v>58</v>
      </c>
      <c r="S102" s="59" t="s">
        <v>74</v>
      </c>
      <c r="T102" s="52" t="s">
        <v>74</v>
      </c>
      <c r="U102" s="52" t="s">
        <v>74</v>
      </c>
      <c r="V102" s="52" t="s">
        <v>58</v>
      </c>
      <c r="W102" s="52" t="s">
        <v>58</v>
      </c>
      <c r="X102" s="52" t="s">
        <v>58</v>
      </c>
      <c r="Y102" s="100" t="s">
        <v>330</v>
      </c>
      <c r="Z102" s="101" t="s">
        <v>356</v>
      </c>
    </row>
    <row r="103" spans="1:26" ht="38.25" x14ac:dyDescent="0.25">
      <c r="A103" s="38">
        <v>99</v>
      </c>
      <c r="B103" s="91" t="s">
        <v>65</v>
      </c>
      <c r="C103" s="25" t="s">
        <v>66</v>
      </c>
      <c r="D103" s="28">
        <v>70985898</v>
      </c>
      <c r="E103" s="28">
        <v>102101817</v>
      </c>
      <c r="F103" s="59">
        <v>650045815</v>
      </c>
      <c r="G103" s="44" t="s">
        <v>67</v>
      </c>
      <c r="H103" s="44" t="s">
        <v>55</v>
      </c>
      <c r="I103" s="44" t="s">
        <v>56</v>
      </c>
      <c r="J103" s="44" t="s">
        <v>68</v>
      </c>
      <c r="K103" s="44" t="s">
        <v>568</v>
      </c>
      <c r="L103" s="65">
        <v>6000000</v>
      </c>
      <c r="M103" s="90">
        <f>L103*0.85</f>
        <v>5100000</v>
      </c>
      <c r="N103" s="54">
        <v>43466</v>
      </c>
      <c r="O103" s="56">
        <v>44166</v>
      </c>
      <c r="P103" s="100" t="s">
        <v>74</v>
      </c>
      <c r="Q103" s="28" t="s">
        <v>74</v>
      </c>
      <c r="R103" s="28" t="s">
        <v>58</v>
      </c>
      <c r="S103" s="59" t="s">
        <v>58</v>
      </c>
      <c r="T103" s="52" t="s">
        <v>58</v>
      </c>
      <c r="U103" s="52" t="s">
        <v>74</v>
      </c>
      <c r="V103" s="52" t="s">
        <v>74</v>
      </c>
      <c r="W103" s="52" t="s">
        <v>74</v>
      </c>
      <c r="X103" s="52" t="s">
        <v>74</v>
      </c>
      <c r="Y103" s="100"/>
      <c r="Z103" s="101"/>
    </row>
    <row r="104" spans="1:26" ht="51" x14ac:dyDescent="0.25">
      <c r="A104" s="169">
        <v>100</v>
      </c>
      <c r="B104" s="170" t="s">
        <v>570</v>
      </c>
      <c r="C104" s="171" t="s">
        <v>442</v>
      </c>
      <c r="D104" s="172">
        <v>70987653</v>
      </c>
      <c r="E104" s="173" t="s">
        <v>443</v>
      </c>
      <c r="F104" s="334" t="s">
        <v>444</v>
      </c>
      <c r="G104" s="175" t="s">
        <v>445</v>
      </c>
      <c r="H104" s="335" t="s">
        <v>55</v>
      </c>
      <c r="I104" s="175" t="s">
        <v>56</v>
      </c>
      <c r="J104" s="175" t="s">
        <v>446</v>
      </c>
      <c r="K104" s="336" t="s">
        <v>447</v>
      </c>
      <c r="L104" s="176">
        <v>1500000</v>
      </c>
      <c r="M104" s="177">
        <f t="shared" si="2"/>
        <v>1275000</v>
      </c>
      <c r="N104" s="200">
        <v>44835</v>
      </c>
      <c r="O104" s="198">
        <v>44896</v>
      </c>
      <c r="P104" s="201" t="s">
        <v>74</v>
      </c>
      <c r="Q104" s="172" t="s">
        <v>74</v>
      </c>
      <c r="R104" s="172" t="s">
        <v>74</v>
      </c>
      <c r="S104" s="174" t="s">
        <v>74</v>
      </c>
      <c r="T104" s="180" t="s">
        <v>74</v>
      </c>
      <c r="U104" s="180" t="s">
        <v>74</v>
      </c>
      <c r="V104" s="180" t="s">
        <v>58</v>
      </c>
      <c r="W104" s="180" t="s">
        <v>58</v>
      </c>
      <c r="X104" s="180"/>
      <c r="Y104" s="201" t="s">
        <v>599</v>
      </c>
      <c r="Z104" s="202" t="s">
        <v>338</v>
      </c>
    </row>
    <row r="105" spans="1:26" ht="159" customHeight="1" x14ac:dyDescent="0.25">
      <c r="A105" s="38">
        <v>101</v>
      </c>
      <c r="B105" s="181" t="s">
        <v>107</v>
      </c>
      <c r="C105" s="182" t="s">
        <v>109</v>
      </c>
      <c r="D105" s="183">
        <v>71341269</v>
      </c>
      <c r="E105" s="184" t="s">
        <v>108</v>
      </c>
      <c r="F105" s="185">
        <v>691002568</v>
      </c>
      <c r="G105" s="186" t="s">
        <v>110</v>
      </c>
      <c r="H105" s="186" t="s">
        <v>55</v>
      </c>
      <c r="I105" s="186" t="s">
        <v>56</v>
      </c>
      <c r="J105" s="186" t="s">
        <v>57</v>
      </c>
      <c r="K105" s="186" t="s">
        <v>384</v>
      </c>
      <c r="L105" s="187">
        <v>7000000</v>
      </c>
      <c r="M105" s="188">
        <f t="shared" si="2"/>
        <v>5950000</v>
      </c>
      <c r="N105" s="328">
        <v>44927</v>
      </c>
      <c r="O105" s="329">
        <v>46357</v>
      </c>
      <c r="P105" s="330" t="s">
        <v>74</v>
      </c>
      <c r="Q105" s="183" t="s">
        <v>74</v>
      </c>
      <c r="R105" s="183" t="s">
        <v>74</v>
      </c>
      <c r="S105" s="185" t="s">
        <v>74</v>
      </c>
      <c r="T105" s="331" t="s">
        <v>74</v>
      </c>
      <c r="U105" s="331" t="s">
        <v>74</v>
      </c>
      <c r="V105" s="331" t="s">
        <v>58</v>
      </c>
      <c r="W105" s="331" t="s">
        <v>58</v>
      </c>
      <c r="X105" s="331" t="s">
        <v>58</v>
      </c>
      <c r="Y105" s="330" t="s">
        <v>385</v>
      </c>
      <c r="Z105" s="332" t="s">
        <v>338</v>
      </c>
    </row>
    <row r="106" spans="1:26" ht="159" customHeight="1" x14ac:dyDescent="0.25">
      <c r="A106" s="38">
        <v>102</v>
      </c>
      <c r="B106" s="91" t="s">
        <v>107</v>
      </c>
      <c r="C106" s="25" t="s">
        <v>109</v>
      </c>
      <c r="D106" s="28">
        <v>71341269</v>
      </c>
      <c r="E106" s="37" t="s">
        <v>108</v>
      </c>
      <c r="F106" s="59">
        <v>691002568</v>
      </c>
      <c r="G106" s="44" t="s">
        <v>110</v>
      </c>
      <c r="H106" s="44" t="s">
        <v>55</v>
      </c>
      <c r="I106" s="44" t="s">
        <v>56</v>
      </c>
      <c r="J106" s="44" t="s">
        <v>57</v>
      </c>
      <c r="K106" s="44" t="s">
        <v>587</v>
      </c>
      <c r="L106" s="65">
        <v>20000000</v>
      </c>
      <c r="M106" s="90">
        <f t="shared" si="2"/>
        <v>17000000</v>
      </c>
      <c r="N106" s="54">
        <v>45658</v>
      </c>
      <c r="O106" s="56">
        <v>46357</v>
      </c>
      <c r="P106" s="100" t="s">
        <v>74</v>
      </c>
      <c r="Q106" s="28" t="s">
        <v>74</v>
      </c>
      <c r="R106" s="28" t="s">
        <v>74</v>
      </c>
      <c r="S106" s="59" t="s">
        <v>74</v>
      </c>
      <c r="T106" s="52" t="s">
        <v>74</v>
      </c>
      <c r="U106" s="52" t="s">
        <v>74</v>
      </c>
      <c r="V106" s="52" t="s">
        <v>58</v>
      </c>
      <c r="W106" s="52" t="s">
        <v>58</v>
      </c>
      <c r="X106" s="52" t="s">
        <v>58</v>
      </c>
      <c r="Y106" s="100" t="s">
        <v>385</v>
      </c>
      <c r="Z106" s="101" t="s">
        <v>338</v>
      </c>
    </row>
    <row r="107" spans="1:26" ht="89.25" x14ac:dyDescent="0.25">
      <c r="A107" s="38">
        <v>103</v>
      </c>
      <c r="B107" s="91" t="s">
        <v>107</v>
      </c>
      <c r="C107" s="25" t="s">
        <v>109</v>
      </c>
      <c r="D107" s="28">
        <v>71341269</v>
      </c>
      <c r="E107" s="37" t="s">
        <v>108</v>
      </c>
      <c r="F107" s="59">
        <v>691002568</v>
      </c>
      <c r="G107" s="44" t="s">
        <v>184</v>
      </c>
      <c r="H107" s="44" t="s">
        <v>55</v>
      </c>
      <c r="I107" s="44" t="s">
        <v>56</v>
      </c>
      <c r="J107" s="44" t="s">
        <v>57</v>
      </c>
      <c r="K107" s="44" t="s">
        <v>386</v>
      </c>
      <c r="L107" s="65">
        <v>12000000</v>
      </c>
      <c r="M107" s="90">
        <f t="shared" si="2"/>
        <v>10200000</v>
      </c>
      <c r="N107" s="54">
        <v>45658</v>
      </c>
      <c r="O107" s="56">
        <v>46357</v>
      </c>
      <c r="P107" s="100" t="s">
        <v>74</v>
      </c>
      <c r="Q107" s="28" t="s">
        <v>74</v>
      </c>
      <c r="R107" s="28" t="s">
        <v>74</v>
      </c>
      <c r="S107" s="59" t="s">
        <v>74</v>
      </c>
      <c r="T107" s="52" t="s">
        <v>74</v>
      </c>
      <c r="U107" s="52" t="s">
        <v>74</v>
      </c>
      <c r="V107" s="52" t="s">
        <v>58</v>
      </c>
      <c r="W107" s="52" t="s">
        <v>74</v>
      </c>
      <c r="X107" s="52" t="s">
        <v>74</v>
      </c>
      <c r="Y107" s="100" t="s">
        <v>385</v>
      </c>
      <c r="Z107" s="101" t="s">
        <v>338</v>
      </c>
    </row>
    <row r="108" spans="1:26" ht="51" x14ac:dyDescent="0.25">
      <c r="A108" s="38">
        <v>104</v>
      </c>
      <c r="B108" s="181" t="s">
        <v>107</v>
      </c>
      <c r="C108" s="182" t="s">
        <v>109</v>
      </c>
      <c r="D108" s="183">
        <v>71341269</v>
      </c>
      <c r="E108" s="184" t="s">
        <v>185</v>
      </c>
      <c r="F108" s="185">
        <v>691002568</v>
      </c>
      <c r="G108" s="186" t="s">
        <v>387</v>
      </c>
      <c r="H108" s="186" t="s">
        <v>55</v>
      </c>
      <c r="I108" s="186" t="s">
        <v>56</v>
      </c>
      <c r="J108" s="186" t="s">
        <v>57</v>
      </c>
      <c r="K108" s="186" t="s">
        <v>388</v>
      </c>
      <c r="L108" s="187">
        <v>7000000</v>
      </c>
      <c r="M108" s="188">
        <f t="shared" si="2"/>
        <v>5950000</v>
      </c>
      <c r="N108" s="328">
        <v>44562</v>
      </c>
      <c r="O108" s="329">
        <v>44896</v>
      </c>
      <c r="P108" s="330" t="s">
        <v>74</v>
      </c>
      <c r="Q108" s="183" t="s">
        <v>74</v>
      </c>
      <c r="R108" s="183" t="s">
        <v>74</v>
      </c>
      <c r="S108" s="185" t="s">
        <v>74</v>
      </c>
      <c r="T108" s="331" t="s">
        <v>74</v>
      </c>
      <c r="U108" s="331" t="s">
        <v>74</v>
      </c>
      <c r="V108" s="331" t="s">
        <v>74</v>
      </c>
      <c r="W108" s="331" t="s">
        <v>74</v>
      </c>
      <c r="X108" s="331" t="s">
        <v>74</v>
      </c>
      <c r="Y108" s="330" t="s">
        <v>385</v>
      </c>
      <c r="Z108" s="332" t="s">
        <v>338</v>
      </c>
    </row>
    <row r="109" spans="1:26" ht="127.5" x14ac:dyDescent="0.25">
      <c r="A109" s="38">
        <v>105</v>
      </c>
      <c r="B109" s="91" t="s">
        <v>107</v>
      </c>
      <c r="C109" s="25" t="s">
        <v>109</v>
      </c>
      <c r="D109" s="28">
        <v>71341269</v>
      </c>
      <c r="E109" s="37" t="s">
        <v>108</v>
      </c>
      <c r="F109" s="59">
        <v>691002568</v>
      </c>
      <c r="G109" s="44" t="s">
        <v>273</v>
      </c>
      <c r="H109" s="44" t="s">
        <v>55</v>
      </c>
      <c r="I109" s="44" t="s">
        <v>56</v>
      </c>
      <c r="J109" s="44" t="s">
        <v>57</v>
      </c>
      <c r="K109" s="44" t="s">
        <v>389</v>
      </c>
      <c r="L109" s="65">
        <v>70000000</v>
      </c>
      <c r="M109" s="90">
        <f t="shared" si="2"/>
        <v>59500000</v>
      </c>
      <c r="N109" s="387">
        <v>45717</v>
      </c>
      <c r="O109" s="349">
        <v>46204</v>
      </c>
      <c r="P109" s="100" t="s">
        <v>74</v>
      </c>
      <c r="Q109" s="28" t="s">
        <v>58</v>
      </c>
      <c r="R109" s="28" t="s">
        <v>58</v>
      </c>
      <c r="S109" s="59" t="s">
        <v>58</v>
      </c>
      <c r="T109" s="52" t="s">
        <v>74</v>
      </c>
      <c r="U109" s="52" t="s">
        <v>74</v>
      </c>
      <c r="V109" s="52" t="s">
        <v>74</v>
      </c>
      <c r="W109" s="52" t="s">
        <v>74</v>
      </c>
      <c r="X109" s="52" t="s">
        <v>58</v>
      </c>
      <c r="Y109" s="100" t="s">
        <v>385</v>
      </c>
      <c r="Z109" s="101" t="s">
        <v>338</v>
      </c>
    </row>
    <row r="110" spans="1:26" ht="38.25" x14ac:dyDescent="0.25">
      <c r="A110" s="38">
        <v>106</v>
      </c>
      <c r="B110" s="91" t="s">
        <v>117</v>
      </c>
      <c r="C110" s="25" t="s">
        <v>117</v>
      </c>
      <c r="D110" s="28">
        <v>46577742</v>
      </c>
      <c r="E110" s="37" t="s">
        <v>118</v>
      </c>
      <c r="F110" s="59">
        <v>669100731</v>
      </c>
      <c r="G110" s="44" t="s">
        <v>119</v>
      </c>
      <c r="H110" s="44" t="s">
        <v>55</v>
      </c>
      <c r="I110" s="44" t="s">
        <v>56</v>
      </c>
      <c r="J110" s="44" t="s">
        <v>57</v>
      </c>
      <c r="K110" s="44" t="s">
        <v>503</v>
      </c>
      <c r="L110" s="65">
        <v>20000000</v>
      </c>
      <c r="M110" s="90">
        <f t="shared" si="2"/>
        <v>17000000</v>
      </c>
      <c r="N110" s="54">
        <v>45292</v>
      </c>
      <c r="O110" s="56">
        <v>45505</v>
      </c>
      <c r="P110" s="100" t="s">
        <v>58</v>
      </c>
      <c r="Q110" s="28" t="s">
        <v>58</v>
      </c>
      <c r="R110" s="28" t="s">
        <v>58</v>
      </c>
      <c r="S110" s="59" t="s">
        <v>58</v>
      </c>
      <c r="T110" s="52" t="s">
        <v>74</v>
      </c>
      <c r="U110" s="52" t="s">
        <v>58</v>
      </c>
      <c r="V110" s="52" t="s">
        <v>58</v>
      </c>
      <c r="W110" s="52" t="s">
        <v>58</v>
      </c>
      <c r="X110" s="52" t="s">
        <v>58</v>
      </c>
      <c r="Y110" s="100" t="s">
        <v>333</v>
      </c>
      <c r="Z110" s="101" t="s">
        <v>338</v>
      </c>
    </row>
    <row r="111" spans="1:26" ht="31.5" customHeight="1" x14ac:dyDescent="0.25">
      <c r="A111" s="38">
        <v>107</v>
      </c>
      <c r="B111" s="91" t="s">
        <v>117</v>
      </c>
      <c r="C111" s="25" t="s">
        <v>117</v>
      </c>
      <c r="D111" s="28">
        <v>46577742</v>
      </c>
      <c r="E111" s="37" t="s">
        <v>118</v>
      </c>
      <c r="F111" s="59">
        <v>669100731</v>
      </c>
      <c r="G111" s="44" t="s">
        <v>204</v>
      </c>
      <c r="H111" s="44" t="s">
        <v>55</v>
      </c>
      <c r="I111" s="44" t="s">
        <v>56</v>
      </c>
      <c r="J111" s="44" t="s">
        <v>57</v>
      </c>
      <c r="K111" s="44" t="s">
        <v>504</v>
      </c>
      <c r="L111" s="65">
        <v>20000000</v>
      </c>
      <c r="M111" s="90">
        <f t="shared" si="2"/>
        <v>17000000</v>
      </c>
      <c r="N111" s="54">
        <v>45292</v>
      </c>
      <c r="O111" s="56">
        <v>45505</v>
      </c>
      <c r="P111" s="100" t="s">
        <v>74</v>
      </c>
      <c r="Q111" s="28" t="s">
        <v>74</v>
      </c>
      <c r="R111" s="28" t="s">
        <v>74</v>
      </c>
      <c r="S111" s="59" t="s">
        <v>74</v>
      </c>
      <c r="T111" s="52" t="s">
        <v>74</v>
      </c>
      <c r="U111" s="52" t="s">
        <v>74</v>
      </c>
      <c r="V111" s="52" t="s">
        <v>58</v>
      </c>
      <c r="W111" s="52" t="s">
        <v>58</v>
      </c>
      <c r="X111" s="52" t="s">
        <v>74</v>
      </c>
      <c r="Y111" s="100" t="s">
        <v>333</v>
      </c>
      <c r="Z111" s="101" t="s">
        <v>338</v>
      </c>
    </row>
    <row r="112" spans="1:26" ht="102.6" customHeight="1" x14ac:dyDescent="0.25">
      <c r="A112" s="38">
        <v>108</v>
      </c>
      <c r="B112" s="91" t="s">
        <v>240</v>
      </c>
      <c r="C112" s="25" t="s">
        <v>240</v>
      </c>
      <c r="D112" s="28">
        <v>28827147</v>
      </c>
      <c r="E112" s="37" t="s">
        <v>241</v>
      </c>
      <c r="F112" s="59">
        <v>691012253</v>
      </c>
      <c r="G112" s="44" t="s">
        <v>724</v>
      </c>
      <c r="H112" s="44" t="s">
        <v>55</v>
      </c>
      <c r="I112" s="44" t="s">
        <v>56</v>
      </c>
      <c r="J112" s="44" t="s">
        <v>57</v>
      </c>
      <c r="K112" s="44" t="s">
        <v>691</v>
      </c>
      <c r="L112" s="36" t="s">
        <v>725</v>
      </c>
      <c r="M112" s="90">
        <f>16000000*0.85</f>
        <v>13600000</v>
      </c>
      <c r="N112" s="54">
        <v>45292</v>
      </c>
      <c r="O112" s="56">
        <v>45536</v>
      </c>
      <c r="P112" s="100" t="s">
        <v>58</v>
      </c>
      <c r="Q112" s="28" t="s">
        <v>58</v>
      </c>
      <c r="R112" s="28" t="s">
        <v>58</v>
      </c>
      <c r="S112" s="59" t="s">
        <v>58</v>
      </c>
      <c r="T112" s="52" t="s">
        <v>58</v>
      </c>
      <c r="U112" s="52" t="s">
        <v>74</v>
      </c>
      <c r="V112" s="52" t="s">
        <v>58</v>
      </c>
      <c r="W112" s="52" t="s">
        <v>74</v>
      </c>
      <c r="X112" s="52" t="s">
        <v>74</v>
      </c>
      <c r="Y112" s="100" t="s">
        <v>333</v>
      </c>
      <c r="Z112" s="101" t="s">
        <v>338</v>
      </c>
    </row>
    <row r="113" spans="1:26" ht="38.25" x14ac:dyDescent="0.25">
      <c r="A113" s="169">
        <v>109</v>
      </c>
      <c r="B113" s="170" t="s">
        <v>311</v>
      </c>
      <c r="C113" s="171" t="s">
        <v>565</v>
      </c>
      <c r="D113" s="172">
        <v>71341081</v>
      </c>
      <c r="E113" s="173" t="s">
        <v>113</v>
      </c>
      <c r="F113" s="174">
        <v>691001073</v>
      </c>
      <c r="G113" s="175" t="s">
        <v>114</v>
      </c>
      <c r="H113" s="175" t="s">
        <v>55</v>
      </c>
      <c r="I113" s="175" t="s">
        <v>56</v>
      </c>
      <c r="J113" s="175" t="s">
        <v>115</v>
      </c>
      <c r="K113" s="337" t="s">
        <v>568</v>
      </c>
      <c r="L113" s="176">
        <v>2000000</v>
      </c>
      <c r="M113" s="177">
        <f t="shared" si="2"/>
        <v>1700000</v>
      </c>
      <c r="N113" s="200">
        <v>43831</v>
      </c>
      <c r="O113" s="198">
        <v>44531</v>
      </c>
      <c r="P113" s="201" t="s">
        <v>74</v>
      </c>
      <c r="Q113" s="172" t="s">
        <v>58</v>
      </c>
      <c r="R113" s="172" t="s">
        <v>58</v>
      </c>
      <c r="S113" s="174" t="s">
        <v>74</v>
      </c>
      <c r="T113" s="180" t="s">
        <v>74</v>
      </c>
      <c r="U113" s="180" t="s">
        <v>74</v>
      </c>
      <c r="V113" s="180" t="s">
        <v>74</v>
      </c>
      <c r="W113" s="180" t="s">
        <v>74</v>
      </c>
      <c r="X113" s="180" t="s">
        <v>74</v>
      </c>
      <c r="Y113" s="201" t="s">
        <v>607</v>
      </c>
      <c r="Z113" s="202" t="s">
        <v>338</v>
      </c>
    </row>
    <row r="114" spans="1:26" ht="126.6" customHeight="1" x14ac:dyDescent="0.25">
      <c r="A114" s="38">
        <v>110</v>
      </c>
      <c r="B114" s="91" t="s">
        <v>311</v>
      </c>
      <c r="C114" s="25" t="s">
        <v>565</v>
      </c>
      <c r="D114" s="28">
        <v>71341081</v>
      </c>
      <c r="E114" s="37" t="s">
        <v>113</v>
      </c>
      <c r="F114" s="59">
        <v>691001073</v>
      </c>
      <c r="G114" s="44" t="s">
        <v>116</v>
      </c>
      <c r="H114" s="44" t="s">
        <v>55</v>
      </c>
      <c r="I114" s="44" t="s">
        <v>56</v>
      </c>
      <c r="J114" s="44" t="s">
        <v>115</v>
      </c>
      <c r="K114" s="44" t="s">
        <v>680</v>
      </c>
      <c r="L114" s="65">
        <v>2000000</v>
      </c>
      <c r="M114" s="90">
        <f t="shared" si="2"/>
        <v>1700000</v>
      </c>
      <c r="N114" s="54">
        <v>45658</v>
      </c>
      <c r="O114" s="56">
        <v>46357</v>
      </c>
      <c r="P114" s="100" t="s">
        <v>74</v>
      </c>
      <c r="Q114" s="28" t="s">
        <v>74</v>
      </c>
      <c r="R114" s="28" t="s">
        <v>74</v>
      </c>
      <c r="S114" s="59" t="s">
        <v>58</v>
      </c>
      <c r="T114" s="52" t="s">
        <v>74</v>
      </c>
      <c r="U114" s="52" t="s">
        <v>74</v>
      </c>
      <c r="V114" s="52" t="s">
        <v>74</v>
      </c>
      <c r="W114" s="52" t="s">
        <v>74</v>
      </c>
      <c r="X114" s="52" t="s">
        <v>74</v>
      </c>
      <c r="Y114" s="100" t="s">
        <v>313</v>
      </c>
      <c r="Z114" s="101" t="s">
        <v>338</v>
      </c>
    </row>
    <row r="115" spans="1:26" x14ac:dyDescent="0.25">
      <c r="A115" s="169">
        <v>111</v>
      </c>
      <c r="B115" s="170" t="s">
        <v>311</v>
      </c>
      <c r="C115" s="171" t="s">
        <v>565</v>
      </c>
      <c r="D115" s="172">
        <v>71341081</v>
      </c>
      <c r="E115" s="173" t="s">
        <v>113</v>
      </c>
      <c r="F115" s="174">
        <v>691001073</v>
      </c>
      <c r="G115" s="175" t="s">
        <v>176</v>
      </c>
      <c r="H115" s="175" t="s">
        <v>55</v>
      </c>
      <c r="I115" s="175" t="s">
        <v>56</v>
      </c>
      <c r="J115" s="175" t="s">
        <v>115</v>
      </c>
      <c r="K115" s="337" t="s">
        <v>568</v>
      </c>
      <c r="L115" s="176">
        <v>1500000</v>
      </c>
      <c r="M115" s="177">
        <f t="shared" si="2"/>
        <v>1275000</v>
      </c>
      <c r="N115" s="200">
        <v>44197</v>
      </c>
      <c r="O115" s="198">
        <v>44896</v>
      </c>
      <c r="P115" s="201" t="s">
        <v>74</v>
      </c>
      <c r="Q115" s="172" t="s">
        <v>58</v>
      </c>
      <c r="R115" s="172" t="s">
        <v>74</v>
      </c>
      <c r="S115" s="174" t="s">
        <v>74</v>
      </c>
      <c r="T115" s="180" t="s">
        <v>74</v>
      </c>
      <c r="U115" s="180" t="s">
        <v>74</v>
      </c>
      <c r="V115" s="180" t="s">
        <v>74</v>
      </c>
      <c r="W115" s="180" t="s">
        <v>74</v>
      </c>
      <c r="X115" s="180" t="s">
        <v>74</v>
      </c>
      <c r="Y115" s="201" t="s">
        <v>607</v>
      </c>
      <c r="Z115" s="202"/>
    </row>
    <row r="116" spans="1:26" ht="25.5" x14ac:dyDescent="0.25">
      <c r="A116" s="38">
        <v>112</v>
      </c>
      <c r="B116" s="91" t="s">
        <v>311</v>
      </c>
      <c r="C116" s="25" t="s">
        <v>565</v>
      </c>
      <c r="D116" s="28">
        <v>71341081</v>
      </c>
      <c r="E116" s="37" t="s">
        <v>113</v>
      </c>
      <c r="F116" s="59">
        <v>691001073</v>
      </c>
      <c r="G116" s="44" t="s">
        <v>238</v>
      </c>
      <c r="H116" s="44" t="s">
        <v>55</v>
      </c>
      <c r="I116" s="44" t="s">
        <v>56</v>
      </c>
      <c r="J116" s="44" t="s">
        <v>115</v>
      </c>
      <c r="K116" s="44" t="s">
        <v>681</v>
      </c>
      <c r="L116" s="36" t="s">
        <v>726</v>
      </c>
      <c r="M116" s="90">
        <f>700000*0.85</f>
        <v>595000</v>
      </c>
      <c r="N116" s="54">
        <v>45292</v>
      </c>
      <c r="O116" s="56">
        <v>46722</v>
      </c>
      <c r="P116" s="100" t="s">
        <v>74</v>
      </c>
      <c r="Q116" s="28" t="s">
        <v>74</v>
      </c>
      <c r="R116" s="28" t="s">
        <v>74</v>
      </c>
      <c r="S116" s="59" t="s">
        <v>74</v>
      </c>
      <c r="T116" s="52" t="s">
        <v>74</v>
      </c>
      <c r="U116" s="52" t="s">
        <v>74</v>
      </c>
      <c r="V116" s="52" t="s">
        <v>74</v>
      </c>
      <c r="W116" s="52" t="s">
        <v>74</v>
      </c>
      <c r="X116" s="52" t="s">
        <v>74</v>
      </c>
      <c r="Y116" s="100" t="s">
        <v>313</v>
      </c>
      <c r="Z116" s="101" t="s">
        <v>338</v>
      </c>
    </row>
    <row r="117" spans="1:26" ht="51" x14ac:dyDescent="0.25">
      <c r="A117" s="38">
        <v>113</v>
      </c>
      <c r="B117" s="91" t="s">
        <v>232</v>
      </c>
      <c r="C117" s="25" t="s">
        <v>232</v>
      </c>
      <c r="D117" s="28">
        <v>25916092</v>
      </c>
      <c r="E117" s="37" t="s">
        <v>231</v>
      </c>
      <c r="F117" s="59">
        <v>600024270</v>
      </c>
      <c r="G117" s="105" t="s">
        <v>454</v>
      </c>
      <c r="H117" s="105" t="s">
        <v>55</v>
      </c>
      <c r="I117" s="105" t="s">
        <v>57</v>
      </c>
      <c r="J117" s="105" t="s">
        <v>57</v>
      </c>
      <c r="K117" s="79" t="s">
        <v>505</v>
      </c>
      <c r="L117" s="65">
        <v>2700000</v>
      </c>
      <c r="M117" s="90">
        <f t="shared" si="2"/>
        <v>2295000</v>
      </c>
      <c r="N117" s="338" t="s">
        <v>727</v>
      </c>
      <c r="O117" s="99" t="s">
        <v>728</v>
      </c>
      <c r="P117" s="339" t="s">
        <v>74</v>
      </c>
      <c r="Q117" s="114" t="s">
        <v>58</v>
      </c>
      <c r="R117" s="114" t="s">
        <v>58</v>
      </c>
      <c r="S117" s="115" t="s">
        <v>74</v>
      </c>
      <c r="T117" s="111" t="s">
        <v>74</v>
      </c>
      <c r="U117" s="111" t="s">
        <v>74</v>
      </c>
      <c r="V117" s="111" t="s">
        <v>74</v>
      </c>
      <c r="W117" s="111" t="s">
        <v>74</v>
      </c>
      <c r="X117" s="111" t="s">
        <v>74</v>
      </c>
      <c r="Y117" s="112" t="s">
        <v>313</v>
      </c>
      <c r="Z117" s="116" t="s">
        <v>338</v>
      </c>
    </row>
    <row r="118" spans="1:26" ht="69.75" customHeight="1" x14ac:dyDescent="0.25">
      <c r="A118" s="38">
        <v>114</v>
      </c>
      <c r="B118" s="91" t="s">
        <v>232</v>
      </c>
      <c r="C118" s="25" t="s">
        <v>232</v>
      </c>
      <c r="D118" s="28">
        <v>25916092</v>
      </c>
      <c r="E118" s="37" t="s">
        <v>231</v>
      </c>
      <c r="F118" s="59">
        <v>600024270</v>
      </c>
      <c r="G118" s="79" t="s">
        <v>455</v>
      </c>
      <c r="H118" s="105" t="s">
        <v>55</v>
      </c>
      <c r="I118" s="105" t="s">
        <v>57</v>
      </c>
      <c r="J118" s="105" t="s">
        <v>57</v>
      </c>
      <c r="K118" s="79" t="s">
        <v>456</v>
      </c>
      <c r="L118" s="65">
        <v>6750000</v>
      </c>
      <c r="M118" s="90">
        <f t="shared" si="2"/>
        <v>5737500</v>
      </c>
      <c r="N118" s="338" t="s">
        <v>727</v>
      </c>
      <c r="O118" s="99" t="s">
        <v>728</v>
      </c>
      <c r="P118" s="339" t="s">
        <v>74</v>
      </c>
      <c r="Q118" s="114" t="s">
        <v>74</v>
      </c>
      <c r="R118" s="114" t="s">
        <v>58</v>
      </c>
      <c r="S118" s="115" t="s">
        <v>74</v>
      </c>
      <c r="T118" s="111" t="s">
        <v>74</v>
      </c>
      <c r="U118" s="111" t="s">
        <v>74</v>
      </c>
      <c r="V118" s="111" t="s">
        <v>74</v>
      </c>
      <c r="W118" s="111" t="s">
        <v>74</v>
      </c>
      <c r="X118" s="111" t="s">
        <v>74</v>
      </c>
      <c r="Y118" s="112" t="s">
        <v>313</v>
      </c>
      <c r="Z118" s="116" t="s">
        <v>338</v>
      </c>
    </row>
    <row r="119" spans="1:26" ht="102" x14ac:dyDescent="0.25">
      <c r="A119" s="38">
        <v>115</v>
      </c>
      <c r="B119" s="91" t="s">
        <v>232</v>
      </c>
      <c r="C119" s="25" t="s">
        <v>232</v>
      </c>
      <c r="D119" s="28">
        <v>25916092</v>
      </c>
      <c r="E119" s="37" t="s">
        <v>231</v>
      </c>
      <c r="F119" s="59">
        <v>600024270</v>
      </c>
      <c r="G119" s="79" t="s">
        <v>457</v>
      </c>
      <c r="H119" s="105" t="s">
        <v>55</v>
      </c>
      <c r="I119" s="105" t="s">
        <v>57</v>
      </c>
      <c r="J119" s="105" t="s">
        <v>57</v>
      </c>
      <c r="K119" s="79" t="s">
        <v>458</v>
      </c>
      <c r="L119" s="65">
        <v>20250000</v>
      </c>
      <c r="M119" s="90">
        <f t="shared" si="2"/>
        <v>17212500</v>
      </c>
      <c r="N119" s="338" t="s">
        <v>729</v>
      </c>
      <c r="O119" s="99" t="s">
        <v>730</v>
      </c>
      <c r="P119" s="339" t="s">
        <v>74</v>
      </c>
      <c r="Q119" s="114" t="s">
        <v>74</v>
      </c>
      <c r="R119" s="114" t="s">
        <v>74</v>
      </c>
      <c r="S119" s="115" t="s">
        <v>58</v>
      </c>
      <c r="T119" s="111" t="s">
        <v>74</v>
      </c>
      <c r="U119" s="111" t="s">
        <v>74</v>
      </c>
      <c r="V119" s="111" t="s">
        <v>74</v>
      </c>
      <c r="W119" s="111" t="s">
        <v>74</v>
      </c>
      <c r="X119" s="111" t="s">
        <v>58</v>
      </c>
      <c r="Y119" s="112" t="s">
        <v>313</v>
      </c>
      <c r="Z119" s="116" t="s">
        <v>338</v>
      </c>
    </row>
    <row r="120" spans="1:26" ht="76.5" x14ac:dyDescent="0.25">
      <c r="A120" s="38">
        <v>116</v>
      </c>
      <c r="B120" s="91" t="s">
        <v>232</v>
      </c>
      <c r="C120" s="25" t="s">
        <v>232</v>
      </c>
      <c r="D120" s="28">
        <v>25916092</v>
      </c>
      <c r="E120" s="37" t="s">
        <v>231</v>
      </c>
      <c r="F120" s="59">
        <v>600024270</v>
      </c>
      <c r="G120" s="79" t="s">
        <v>459</v>
      </c>
      <c r="H120" s="105" t="s">
        <v>55</v>
      </c>
      <c r="I120" s="105" t="s">
        <v>57</v>
      </c>
      <c r="J120" s="105" t="s">
        <v>57</v>
      </c>
      <c r="K120" s="79" t="s">
        <v>460</v>
      </c>
      <c r="L120" s="65">
        <v>405000</v>
      </c>
      <c r="M120" s="90">
        <f t="shared" si="2"/>
        <v>344250</v>
      </c>
      <c r="N120" s="338" t="s">
        <v>641</v>
      </c>
      <c r="O120" s="99" t="s">
        <v>731</v>
      </c>
      <c r="P120" s="339" t="s">
        <v>74</v>
      </c>
      <c r="Q120" s="114" t="s">
        <v>58</v>
      </c>
      <c r="R120" s="114" t="s">
        <v>58</v>
      </c>
      <c r="S120" s="115" t="s">
        <v>74</v>
      </c>
      <c r="T120" s="111" t="s">
        <v>74</v>
      </c>
      <c r="U120" s="111" t="s">
        <v>74</v>
      </c>
      <c r="V120" s="111" t="s">
        <v>74</v>
      </c>
      <c r="W120" s="111" t="s">
        <v>74</v>
      </c>
      <c r="X120" s="111" t="s">
        <v>74</v>
      </c>
      <c r="Y120" s="112" t="s">
        <v>313</v>
      </c>
      <c r="Z120" s="116" t="s">
        <v>338</v>
      </c>
    </row>
    <row r="121" spans="1:26" ht="113.25" customHeight="1" x14ac:dyDescent="0.25">
      <c r="A121" s="38">
        <v>117</v>
      </c>
      <c r="B121" s="91" t="s">
        <v>232</v>
      </c>
      <c r="C121" s="25" t="s">
        <v>232</v>
      </c>
      <c r="D121" s="28">
        <v>25916092</v>
      </c>
      <c r="E121" s="37" t="s">
        <v>231</v>
      </c>
      <c r="F121" s="59">
        <v>600024270</v>
      </c>
      <c r="G121" s="79" t="s">
        <v>461</v>
      </c>
      <c r="H121" s="105" t="s">
        <v>55</v>
      </c>
      <c r="I121" s="105" t="s">
        <v>57</v>
      </c>
      <c r="J121" s="105" t="s">
        <v>57</v>
      </c>
      <c r="K121" s="79" t="s">
        <v>462</v>
      </c>
      <c r="L121" s="65">
        <v>3375000</v>
      </c>
      <c r="M121" s="90">
        <f t="shared" si="2"/>
        <v>2868750</v>
      </c>
      <c r="N121" s="338" t="s">
        <v>727</v>
      </c>
      <c r="O121" s="99" t="s">
        <v>728</v>
      </c>
      <c r="P121" s="339" t="s">
        <v>74</v>
      </c>
      <c r="Q121" s="114" t="s">
        <v>74</v>
      </c>
      <c r="R121" s="114" t="s">
        <v>74</v>
      </c>
      <c r="S121" s="115" t="s">
        <v>74</v>
      </c>
      <c r="T121" s="111" t="s">
        <v>74</v>
      </c>
      <c r="U121" s="111" t="s">
        <v>74</v>
      </c>
      <c r="V121" s="111" t="s">
        <v>58</v>
      </c>
      <c r="W121" s="111" t="s">
        <v>58</v>
      </c>
      <c r="X121" s="111" t="s">
        <v>74</v>
      </c>
      <c r="Y121" s="112" t="s">
        <v>313</v>
      </c>
      <c r="Z121" s="116" t="s">
        <v>338</v>
      </c>
    </row>
    <row r="122" spans="1:26" ht="51" x14ac:dyDescent="0.25">
      <c r="A122" s="38">
        <v>118</v>
      </c>
      <c r="B122" s="91" t="s">
        <v>232</v>
      </c>
      <c r="C122" s="25" t="s">
        <v>232</v>
      </c>
      <c r="D122" s="28">
        <v>25916092</v>
      </c>
      <c r="E122" s="37" t="s">
        <v>231</v>
      </c>
      <c r="F122" s="59">
        <v>600024270</v>
      </c>
      <c r="G122" s="79" t="s">
        <v>463</v>
      </c>
      <c r="H122" s="105" t="s">
        <v>55</v>
      </c>
      <c r="I122" s="105" t="s">
        <v>57</v>
      </c>
      <c r="J122" s="105" t="s">
        <v>57</v>
      </c>
      <c r="K122" s="79" t="s">
        <v>506</v>
      </c>
      <c r="L122" s="65">
        <v>1350000</v>
      </c>
      <c r="M122" s="90">
        <f t="shared" si="2"/>
        <v>1147500</v>
      </c>
      <c r="N122" s="338" t="s">
        <v>727</v>
      </c>
      <c r="O122" s="99" t="s">
        <v>728</v>
      </c>
      <c r="P122" s="339" t="s">
        <v>58</v>
      </c>
      <c r="Q122" s="114" t="s">
        <v>74</v>
      </c>
      <c r="R122" s="114" t="s">
        <v>74</v>
      </c>
      <c r="S122" s="115" t="s">
        <v>74</v>
      </c>
      <c r="T122" s="111" t="s">
        <v>74</v>
      </c>
      <c r="U122" s="111" t="s">
        <v>74</v>
      </c>
      <c r="V122" s="111" t="s">
        <v>74</v>
      </c>
      <c r="W122" s="111" t="s">
        <v>74</v>
      </c>
      <c r="X122" s="111" t="s">
        <v>74</v>
      </c>
      <c r="Y122" s="112" t="s">
        <v>313</v>
      </c>
      <c r="Z122" s="116" t="s">
        <v>338</v>
      </c>
    </row>
    <row r="123" spans="1:26" ht="71.25" customHeight="1" x14ac:dyDescent="0.25">
      <c r="A123" s="38">
        <v>119</v>
      </c>
      <c r="B123" s="91" t="s">
        <v>152</v>
      </c>
      <c r="C123" s="25" t="s">
        <v>159</v>
      </c>
      <c r="D123" s="37" t="s">
        <v>153</v>
      </c>
      <c r="E123" s="37" t="s">
        <v>154</v>
      </c>
      <c r="F123" s="59">
        <v>691009244</v>
      </c>
      <c r="G123" s="44" t="s">
        <v>426</v>
      </c>
      <c r="H123" s="44" t="s">
        <v>55</v>
      </c>
      <c r="I123" s="44" t="s">
        <v>56</v>
      </c>
      <c r="J123" s="44" t="s">
        <v>215</v>
      </c>
      <c r="K123" s="44" t="s">
        <v>507</v>
      </c>
      <c r="L123" s="65">
        <v>3000000</v>
      </c>
      <c r="M123" s="90">
        <f t="shared" si="2"/>
        <v>2550000</v>
      </c>
      <c r="N123" s="54">
        <v>45078</v>
      </c>
      <c r="O123" s="56">
        <v>45627</v>
      </c>
      <c r="P123" s="100" t="s">
        <v>74</v>
      </c>
      <c r="Q123" s="28" t="s">
        <v>74</v>
      </c>
      <c r="R123" s="28" t="s">
        <v>74</v>
      </c>
      <c r="S123" s="59" t="s">
        <v>74</v>
      </c>
      <c r="T123" s="52" t="s">
        <v>74</v>
      </c>
      <c r="U123" s="52" t="s">
        <v>74</v>
      </c>
      <c r="V123" s="52" t="s">
        <v>58</v>
      </c>
      <c r="W123" s="52" t="s">
        <v>58</v>
      </c>
      <c r="X123" s="52" t="s">
        <v>74</v>
      </c>
      <c r="Y123" s="100" t="s">
        <v>333</v>
      </c>
      <c r="Z123" s="101" t="s">
        <v>338</v>
      </c>
    </row>
    <row r="124" spans="1:26" ht="71.25" customHeight="1" x14ac:dyDescent="0.25">
      <c r="A124" s="38">
        <v>120</v>
      </c>
      <c r="B124" s="91" t="s">
        <v>152</v>
      </c>
      <c r="C124" s="25" t="s">
        <v>159</v>
      </c>
      <c r="D124" s="37" t="s">
        <v>153</v>
      </c>
      <c r="E124" s="37" t="s">
        <v>154</v>
      </c>
      <c r="F124" s="59">
        <v>691009244</v>
      </c>
      <c r="G124" s="44" t="s">
        <v>161</v>
      </c>
      <c r="H124" s="44" t="s">
        <v>55</v>
      </c>
      <c r="I124" s="44" t="s">
        <v>56</v>
      </c>
      <c r="J124" s="44" t="s">
        <v>215</v>
      </c>
      <c r="K124" s="44" t="s">
        <v>508</v>
      </c>
      <c r="L124" s="65">
        <v>3000000</v>
      </c>
      <c r="M124" s="90">
        <f t="shared" si="2"/>
        <v>2550000</v>
      </c>
      <c r="N124" s="54">
        <v>45078</v>
      </c>
      <c r="O124" s="56">
        <v>45627</v>
      </c>
      <c r="P124" s="100" t="s">
        <v>74</v>
      </c>
      <c r="Q124" s="28" t="s">
        <v>74</v>
      </c>
      <c r="R124" s="28" t="s">
        <v>74</v>
      </c>
      <c r="S124" s="101" t="s">
        <v>74</v>
      </c>
      <c r="T124" s="52" t="s">
        <v>74</v>
      </c>
      <c r="U124" s="52" t="s">
        <v>74</v>
      </c>
      <c r="V124" s="52" t="s">
        <v>74</v>
      </c>
      <c r="W124" s="52" t="s">
        <v>58</v>
      </c>
      <c r="X124" s="52" t="s">
        <v>58</v>
      </c>
      <c r="Y124" s="100" t="s">
        <v>333</v>
      </c>
      <c r="Z124" s="101" t="s">
        <v>338</v>
      </c>
    </row>
    <row r="125" spans="1:26" ht="99.75" customHeight="1" x14ac:dyDescent="0.25">
      <c r="A125" s="38">
        <v>121</v>
      </c>
      <c r="B125" s="91" t="s">
        <v>152</v>
      </c>
      <c r="C125" s="25" t="s">
        <v>159</v>
      </c>
      <c r="D125" s="37" t="s">
        <v>153</v>
      </c>
      <c r="E125" s="37" t="s">
        <v>154</v>
      </c>
      <c r="F125" s="59">
        <v>691009244</v>
      </c>
      <c r="G125" s="44" t="s">
        <v>162</v>
      </c>
      <c r="H125" s="44" t="s">
        <v>55</v>
      </c>
      <c r="I125" s="44" t="s">
        <v>56</v>
      </c>
      <c r="J125" s="44" t="s">
        <v>215</v>
      </c>
      <c r="K125" s="44" t="s">
        <v>617</v>
      </c>
      <c r="L125" s="65">
        <v>1000000</v>
      </c>
      <c r="M125" s="90">
        <f t="shared" si="2"/>
        <v>850000</v>
      </c>
      <c r="N125" s="54">
        <v>45078</v>
      </c>
      <c r="O125" s="56">
        <v>45627</v>
      </c>
      <c r="P125" s="100" t="s">
        <v>74</v>
      </c>
      <c r="Q125" s="28" t="s">
        <v>58</v>
      </c>
      <c r="R125" s="28" t="s">
        <v>58</v>
      </c>
      <c r="S125" s="59" t="s">
        <v>58</v>
      </c>
      <c r="T125" s="52" t="s">
        <v>74</v>
      </c>
      <c r="U125" s="52" t="s">
        <v>74</v>
      </c>
      <c r="V125" s="52" t="s">
        <v>58</v>
      </c>
      <c r="W125" s="52" t="s">
        <v>74</v>
      </c>
      <c r="X125" s="52" t="s">
        <v>74</v>
      </c>
      <c r="Y125" s="100" t="s">
        <v>313</v>
      </c>
      <c r="Z125" s="101" t="s">
        <v>338</v>
      </c>
    </row>
    <row r="126" spans="1:26" ht="71.25" customHeight="1" x14ac:dyDescent="0.25">
      <c r="A126" s="38">
        <v>122</v>
      </c>
      <c r="B126" s="91" t="s">
        <v>152</v>
      </c>
      <c r="C126" s="25" t="s">
        <v>159</v>
      </c>
      <c r="D126" s="37" t="s">
        <v>153</v>
      </c>
      <c r="E126" s="37" t="s">
        <v>154</v>
      </c>
      <c r="F126" s="59">
        <v>691009244</v>
      </c>
      <c r="G126" s="44" t="s">
        <v>163</v>
      </c>
      <c r="H126" s="44" t="s">
        <v>55</v>
      </c>
      <c r="I126" s="44" t="s">
        <v>56</v>
      </c>
      <c r="J126" s="44" t="s">
        <v>215</v>
      </c>
      <c r="K126" s="44" t="s">
        <v>509</v>
      </c>
      <c r="L126" s="65">
        <v>3000000</v>
      </c>
      <c r="M126" s="90">
        <f t="shared" si="2"/>
        <v>2550000</v>
      </c>
      <c r="N126" s="54">
        <v>45078</v>
      </c>
      <c r="O126" s="56">
        <v>45627</v>
      </c>
      <c r="P126" s="100" t="s">
        <v>58</v>
      </c>
      <c r="Q126" s="28" t="s">
        <v>58</v>
      </c>
      <c r="R126" s="28" t="s">
        <v>58</v>
      </c>
      <c r="S126" s="59" t="s">
        <v>58</v>
      </c>
      <c r="T126" s="52" t="s">
        <v>74</v>
      </c>
      <c r="U126" s="52" t="s">
        <v>74</v>
      </c>
      <c r="V126" s="52" t="s">
        <v>74</v>
      </c>
      <c r="W126" s="52" t="s">
        <v>74</v>
      </c>
      <c r="X126" s="52" t="s">
        <v>58</v>
      </c>
      <c r="Y126" s="100" t="s">
        <v>333</v>
      </c>
      <c r="Z126" s="101" t="s">
        <v>338</v>
      </c>
    </row>
    <row r="127" spans="1:26" ht="71.25" customHeight="1" x14ac:dyDescent="0.25">
      <c r="A127" s="38">
        <v>123</v>
      </c>
      <c r="B127" s="91" t="s">
        <v>152</v>
      </c>
      <c r="C127" s="25" t="s">
        <v>159</v>
      </c>
      <c r="D127" s="37" t="s">
        <v>153</v>
      </c>
      <c r="E127" s="37" t="s">
        <v>154</v>
      </c>
      <c r="F127" s="59">
        <v>691009244</v>
      </c>
      <c r="G127" s="44" t="s">
        <v>164</v>
      </c>
      <c r="H127" s="44" t="s">
        <v>55</v>
      </c>
      <c r="I127" s="44" t="s">
        <v>56</v>
      </c>
      <c r="J127" s="44" t="s">
        <v>215</v>
      </c>
      <c r="K127" s="44" t="s">
        <v>510</v>
      </c>
      <c r="L127" s="65">
        <v>3000000</v>
      </c>
      <c r="M127" s="90">
        <f t="shared" si="2"/>
        <v>2550000</v>
      </c>
      <c r="N127" s="54">
        <v>45078</v>
      </c>
      <c r="O127" s="56">
        <v>45627</v>
      </c>
      <c r="P127" s="100" t="s">
        <v>74</v>
      </c>
      <c r="Q127" s="28" t="s">
        <v>58</v>
      </c>
      <c r="R127" s="28" t="s">
        <v>58</v>
      </c>
      <c r="S127" s="59" t="s">
        <v>74</v>
      </c>
      <c r="T127" s="52" t="s">
        <v>74</v>
      </c>
      <c r="U127" s="52" t="s">
        <v>74</v>
      </c>
      <c r="V127" s="52" t="s">
        <v>58</v>
      </c>
      <c r="W127" s="52" t="s">
        <v>58</v>
      </c>
      <c r="X127" s="52" t="s">
        <v>74</v>
      </c>
      <c r="Y127" s="100" t="s">
        <v>333</v>
      </c>
      <c r="Z127" s="101" t="s">
        <v>338</v>
      </c>
    </row>
    <row r="128" spans="1:26" ht="71.25" customHeight="1" x14ac:dyDescent="0.25">
      <c r="A128" s="38">
        <v>124</v>
      </c>
      <c r="B128" s="91" t="s">
        <v>152</v>
      </c>
      <c r="C128" s="25" t="s">
        <v>159</v>
      </c>
      <c r="D128" s="37" t="s">
        <v>153</v>
      </c>
      <c r="E128" s="37" t="s">
        <v>154</v>
      </c>
      <c r="F128" s="59">
        <v>691009244</v>
      </c>
      <c r="G128" s="44" t="s">
        <v>165</v>
      </c>
      <c r="H128" s="44" t="s">
        <v>55</v>
      </c>
      <c r="I128" s="44" t="s">
        <v>56</v>
      </c>
      <c r="J128" s="44" t="s">
        <v>215</v>
      </c>
      <c r="K128" s="44" t="s">
        <v>511</v>
      </c>
      <c r="L128" s="65">
        <v>3000000</v>
      </c>
      <c r="M128" s="90">
        <f t="shared" si="2"/>
        <v>2550000</v>
      </c>
      <c r="N128" s="54">
        <v>45078</v>
      </c>
      <c r="O128" s="56">
        <v>45627</v>
      </c>
      <c r="P128" s="100" t="s">
        <v>58</v>
      </c>
      <c r="Q128" s="28" t="s">
        <v>74</v>
      </c>
      <c r="R128" s="28" t="s">
        <v>74</v>
      </c>
      <c r="S128" s="59" t="s">
        <v>58</v>
      </c>
      <c r="T128" s="52" t="s">
        <v>74</v>
      </c>
      <c r="U128" s="52" t="s">
        <v>74</v>
      </c>
      <c r="V128" s="52" t="s">
        <v>74</v>
      </c>
      <c r="W128" s="52" t="s">
        <v>74</v>
      </c>
      <c r="X128" s="52" t="s">
        <v>58</v>
      </c>
      <c r="Y128" s="100" t="s">
        <v>333</v>
      </c>
      <c r="Z128" s="101" t="s">
        <v>338</v>
      </c>
    </row>
    <row r="129" spans="1:26" ht="71.25" customHeight="1" x14ac:dyDescent="0.25">
      <c r="A129" s="38">
        <v>125</v>
      </c>
      <c r="B129" s="91" t="s">
        <v>152</v>
      </c>
      <c r="C129" s="25" t="s">
        <v>159</v>
      </c>
      <c r="D129" s="37" t="s">
        <v>153</v>
      </c>
      <c r="E129" s="37" t="s">
        <v>154</v>
      </c>
      <c r="F129" s="59">
        <v>691009244</v>
      </c>
      <c r="G129" s="44" t="s">
        <v>427</v>
      </c>
      <c r="H129" s="44" t="s">
        <v>55</v>
      </c>
      <c r="I129" s="44" t="s">
        <v>56</v>
      </c>
      <c r="J129" s="44" t="s">
        <v>215</v>
      </c>
      <c r="K129" s="44" t="s">
        <v>512</v>
      </c>
      <c r="L129" s="65">
        <v>10000000</v>
      </c>
      <c r="M129" s="90">
        <f t="shared" si="2"/>
        <v>8500000</v>
      </c>
      <c r="N129" s="54">
        <v>45078</v>
      </c>
      <c r="O129" s="56">
        <v>45627</v>
      </c>
      <c r="P129" s="100" t="s">
        <v>74</v>
      </c>
      <c r="Q129" s="28" t="s">
        <v>58</v>
      </c>
      <c r="R129" s="28" t="s">
        <v>58</v>
      </c>
      <c r="S129" s="59" t="s">
        <v>58</v>
      </c>
      <c r="T129" s="52" t="s">
        <v>74</v>
      </c>
      <c r="U129" s="52" t="s">
        <v>74</v>
      </c>
      <c r="V129" s="52" t="s">
        <v>74</v>
      </c>
      <c r="W129" s="52" t="s">
        <v>74</v>
      </c>
      <c r="X129" s="52" t="s">
        <v>58</v>
      </c>
      <c r="Y129" s="100" t="s">
        <v>333</v>
      </c>
      <c r="Z129" s="101" t="s">
        <v>338</v>
      </c>
    </row>
    <row r="130" spans="1:26" ht="71.25" customHeight="1" x14ac:dyDescent="0.25">
      <c r="A130" s="38">
        <v>126</v>
      </c>
      <c r="B130" s="91" t="s">
        <v>152</v>
      </c>
      <c r="C130" s="25" t="s">
        <v>159</v>
      </c>
      <c r="D130" s="37" t="s">
        <v>153</v>
      </c>
      <c r="E130" s="37" t="s">
        <v>154</v>
      </c>
      <c r="F130" s="59">
        <v>691009244</v>
      </c>
      <c r="G130" s="44" t="s">
        <v>225</v>
      </c>
      <c r="H130" s="44" t="s">
        <v>55</v>
      </c>
      <c r="I130" s="44" t="s">
        <v>56</v>
      </c>
      <c r="J130" s="44" t="s">
        <v>57</v>
      </c>
      <c r="K130" s="44" t="s">
        <v>513</v>
      </c>
      <c r="L130" s="65">
        <v>30000000</v>
      </c>
      <c r="M130" s="90">
        <f t="shared" si="2"/>
        <v>25500000</v>
      </c>
      <c r="N130" s="54">
        <v>45078</v>
      </c>
      <c r="O130" s="56">
        <v>45627</v>
      </c>
      <c r="P130" s="100" t="s">
        <v>58</v>
      </c>
      <c r="Q130" s="28" t="s">
        <v>58</v>
      </c>
      <c r="R130" s="28" t="s">
        <v>58</v>
      </c>
      <c r="S130" s="59" t="s">
        <v>58</v>
      </c>
      <c r="T130" s="52" t="s">
        <v>74</v>
      </c>
      <c r="U130" s="52" t="s">
        <v>58</v>
      </c>
      <c r="V130" s="52" t="s">
        <v>58</v>
      </c>
      <c r="W130" s="52" t="s">
        <v>58</v>
      </c>
      <c r="X130" s="52" t="s">
        <v>58</v>
      </c>
      <c r="Y130" s="100" t="s">
        <v>385</v>
      </c>
      <c r="Z130" s="101" t="s">
        <v>338</v>
      </c>
    </row>
    <row r="131" spans="1:26" ht="71.25" customHeight="1" x14ac:dyDescent="0.25">
      <c r="A131" s="38">
        <v>127</v>
      </c>
      <c r="B131" s="91" t="s">
        <v>152</v>
      </c>
      <c r="C131" s="25" t="s">
        <v>159</v>
      </c>
      <c r="D131" s="37" t="s">
        <v>153</v>
      </c>
      <c r="E131" s="37" t="s">
        <v>154</v>
      </c>
      <c r="F131" s="59">
        <v>691009244</v>
      </c>
      <c r="G131" s="44" t="s">
        <v>226</v>
      </c>
      <c r="H131" s="44" t="s">
        <v>55</v>
      </c>
      <c r="I131" s="44" t="s">
        <v>56</v>
      </c>
      <c r="J131" s="44" t="s">
        <v>215</v>
      </c>
      <c r="K131" s="44" t="s">
        <v>514</v>
      </c>
      <c r="L131" s="65">
        <v>3000000</v>
      </c>
      <c r="M131" s="90">
        <f t="shared" si="2"/>
        <v>2550000</v>
      </c>
      <c r="N131" s="54">
        <v>45078</v>
      </c>
      <c r="O131" s="56">
        <v>45627</v>
      </c>
      <c r="P131" s="100" t="s">
        <v>74</v>
      </c>
      <c r="Q131" s="28" t="s">
        <v>74</v>
      </c>
      <c r="R131" s="28" t="s">
        <v>74</v>
      </c>
      <c r="S131" s="59" t="s">
        <v>58</v>
      </c>
      <c r="T131" s="52" t="s">
        <v>74</v>
      </c>
      <c r="U131" s="52" t="s">
        <v>74</v>
      </c>
      <c r="V131" s="52" t="s">
        <v>74</v>
      </c>
      <c r="W131" s="52" t="s">
        <v>74</v>
      </c>
      <c r="X131" s="52" t="s">
        <v>58</v>
      </c>
      <c r="Y131" s="100" t="s">
        <v>333</v>
      </c>
      <c r="Z131" s="101" t="s">
        <v>338</v>
      </c>
    </row>
    <row r="132" spans="1:26" ht="71.25" customHeight="1" x14ac:dyDescent="0.25">
      <c r="A132" s="38">
        <v>128</v>
      </c>
      <c r="B132" s="91" t="s">
        <v>152</v>
      </c>
      <c r="C132" s="25" t="s">
        <v>159</v>
      </c>
      <c r="D132" s="37" t="s">
        <v>153</v>
      </c>
      <c r="E132" s="37" t="s">
        <v>154</v>
      </c>
      <c r="F132" s="59">
        <v>691009244</v>
      </c>
      <c r="G132" s="44" t="s">
        <v>227</v>
      </c>
      <c r="H132" s="44" t="s">
        <v>55</v>
      </c>
      <c r="I132" s="44" t="s">
        <v>56</v>
      </c>
      <c r="J132" s="44" t="s">
        <v>57</v>
      </c>
      <c r="K132" s="44" t="s">
        <v>515</v>
      </c>
      <c r="L132" s="65">
        <v>14000000</v>
      </c>
      <c r="M132" s="90">
        <f t="shared" si="2"/>
        <v>11900000</v>
      </c>
      <c r="N132" s="54">
        <v>45078</v>
      </c>
      <c r="O132" s="56">
        <v>45627</v>
      </c>
      <c r="P132" s="100" t="s">
        <v>58</v>
      </c>
      <c r="Q132" s="28" t="s">
        <v>58</v>
      </c>
      <c r="R132" s="28" t="s">
        <v>58</v>
      </c>
      <c r="S132" s="59" t="s">
        <v>58</v>
      </c>
      <c r="T132" s="52" t="s">
        <v>74</v>
      </c>
      <c r="U132" s="52" t="s">
        <v>58</v>
      </c>
      <c r="V132" s="52" t="s">
        <v>58</v>
      </c>
      <c r="W132" s="52" t="s">
        <v>58</v>
      </c>
      <c r="X132" s="52" t="s">
        <v>58</v>
      </c>
      <c r="Y132" s="100" t="s">
        <v>385</v>
      </c>
      <c r="Z132" s="101" t="s">
        <v>338</v>
      </c>
    </row>
    <row r="133" spans="1:26" ht="71.25" customHeight="1" x14ac:dyDescent="0.25">
      <c r="A133" s="38">
        <v>129</v>
      </c>
      <c r="B133" s="91" t="s">
        <v>152</v>
      </c>
      <c r="C133" s="25" t="s">
        <v>159</v>
      </c>
      <c r="D133" s="37" t="s">
        <v>428</v>
      </c>
      <c r="E133" s="37" t="s">
        <v>429</v>
      </c>
      <c r="F133" s="59">
        <v>691009244</v>
      </c>
      <c r="G133" s="44" t="s">
        <v>430</v>
      </c>
      <c r="H133" s="44" t="s">
        <v>55</v>
      </c>
      <c r="I133" s="44" t="s">
        <v>56</v>
      </c>
      <c r="J133" s="44" t="s">
        <v>215</v>
      </c>
      <c r="K133" s="44" t="s">
        <v>516</v>
      </c>
      <c r="L133" s="65">
        <v>3000000</v>
      </c>
      <c r="M133" s="90">
        <f t="shared" si="2"/>
        <v>2550000</v>
      </c>
      <c r="N133" s="54">
        <v>45078</v>
      </c>
      <c r="O133" s="56">
        <v>45627</v>
      </c>
      <c r="P133" s="100" t="s">
        <v>74</v>
      </c>
      <c r="Q133" s="28" t="s">
        <v>74</v>
      </c>
      <c r="R133" s="28" t="s">
        <v>74</v>
      </c>
      <c r="S133" s="59" t="s">
        <v>74</v>
      </c>
      <c r="T133" s="52" t="s">
        <v>74</v>
      </c>
      <c r="U133" s="52" t="s">
        <v>74</v>
      </c>
      <c r="V133" s="52" t="s">
        <v>74</v>
      </c>
      <c r="W133" s="52" t="s">
        <v>74</v>
      </c>
      <c r="X133" s="52" t="s">
        <v>58</v>
      </c>
      <c r="Y133" s="100" t="s">
        <v>333</v>
      </c>
      <c r="Z133" s="101" t="s">
        <v>338</v>
      </c>
    </row>
    <row r="134" spans="1:26" ht="71.25" customHeight="1" x14ac:dyDescent="0.25">
      <c r="A134" s="38">
        <v>130</v>
      </c>
      <c r="B134" s="91" t="s">
        <v>152</v>
      </c>
      <c r="C134" s="25" t="s">
        <v>159</v>
      </c>
      <c r="D134" s="37" t="s">
        <v>428</v>
      </c>
      <c r="E134" s="37" t="s">
        <v>429</v>
      </c>
      <c r="F134" s="59">
        <v>691009245</v>
      </c>
      <c r="G134" s="44" t="s">
        <v>432</v>
      </c>
      <c r="H134" s="44" t="s">
        <v>55</v>
      </c>
      <c r="I134" s="44" t="s">
        <v>56</v>
      </c>
      <c r="J134" s="44" t="s">
        <v>215</v>
      </c>
      <c r="K134" s="44" t="s">
        <v>517</v>
      </c>
      <c r="L134" s="65">
        <v>1000000</v>
      </c>
      <c r="M134" s="90">
        <f t="shared" ref="M134:M143" si="3">L134*0.85</f>
        <v>850000</v>
      </c>
      <c r="N134" s="54">
        <v>45078</v>
      </c>
      <c r="O134" s="56">
        <v>45627</v>
      </c>
      <c r="P134" s="100" t="s">
        <v>74</v>
      </c>
      <c r="Q134" s="28" t="s">
        <v>74</v>
      </c>
      <c r="R134" s="28" t="s">
        <v>74</v>
      </c>
      <c r="S134" s="59" t="s">
        <v>58</v>
      </c>
      <c r="T134" s="52" t="s">
        <v>74</v>
      </c>
      <c r="U134" s="52" t="s">
        <v>74</v>
      </c>
      <c r="V134" s="52" t="s">
        <v>74</v>
      </c>
      <c r="W134" s="52" t="s">
        <v>74</v>
      </c>
      <c r="X134" s="52" t="s">
        <v>58</v>
      </c>
      <c r="Y134" s="100" t="s">
        <v>333</v>
      </c>
      <c r="Z134" s="101" t="s">
        <v>338</v>
      </c>
    </row>
    <row r="135" spans="1:26" ht="71.25" customHeight="1" x14ac:dyDescent="0.25">
      <c r="A135" s="38">
        <v>131</v>
      </c>
      <c r="B135" s="91" t="s">
        <v>152</v>
      </c>
      <c r="C135" s="25" t="s">
        <v>159</v>
      </c>
      <c r="D135" s="37" t="s">
        <v>428</v>
      </c>
      <c r="E135" s="37" t="s">
        <v>429</v>
      </c>
      <c r="F135" s="59">
        <v>691009245</v>
      </c>
      <c r="G135" s="44" t="s">
        <v>433</v>
      </c>
      <c r="H135" s="44" t="s">
        <v>55</v>
      </c>
      <c r="I135" s="44" t="s">
        <v>56</v>
      </c>
      <c r="J135" s="44" t="s">
        <v>215</v>
      </c>
      <c r="K135" s="44" t="s">
        <v>518</v>
      </c>
      <c r="L135" s="65">
        <v>2000000</v>
      </c>
      <c r="M135" s="90">
        <f t="shared" si="3"/>
        <v>1700000</v>
      </c>
      <c r="N135" s="54">
        <v>45078</v>
      </c>
      <c r="O135" s="56">
        <v>45627</v>
      </c>
      <c r="P135" s="100" t="s">
        <v>58</v>
      </c>
      <c r="Q135" s="28" t="s">
        <v>74</v>
      </c>
      <c r="R135" s="28" t="s">
        <v>58</v>
      </c>
      <c r="S135" s="59" t="s">
        <v>58</v>
      </c>
      <c r="T135" s="52" t="s">
        <v>74</v>
      </c>
      <c r="U135" s="52" t="s">
        <v>74</v>
      </c>
      <c r="V135" s="52" t="s">
        <v>74</v>
      </c>
      <c r="W135" s="52" t="s">
        <v>58</v>
      </c>
      <c r="X135" s="52" t="s">
        <v>58</v>
      </c>
      <c r="Y135" s="100" t="s">
        <v>313</v>
      </c>
      <c r="Z135" s="101" t="s">
        <v>338</v>
      </c>
    </row>
    <row r="136" spans="1:26" ht="81" customHeight="1" x14ac:dyDescent="0.25">
      <c r="A136" s="38">
        <v>132</v>
      </c>
      <c r="B136" s="91" t="s">
        <v>152</v>
      </c>
      <c r="C136" s="25" t="s">
        <v>159</v>
      </c>
      <c r="D136" s="37" t="s">
        <v>428</v>
      </c>
      <c r="E136" s="37" t="s">
        <v>429</v>
      </c>
      <c r="F136" s="59">
        <v>691009245</v>
      </c>
      <c r="G136" s="44" t="s">
        <v>434</v>
      </c>
      <c r="H136" s="44" t="s">
        <v>55</v>
      </c>
      <c r="I136" s="44" t="s">
        <v>56</v>
      </c>
      <c r="J136" s="44" t="s">
        <v>215</v>
      </c>
      <c r="K136" s="44" t="s">
        <v>519</v>
      </c>
      <c r="L136" s="65">
        <v>10000000</v>
      </c>
      <c r="M136" s="90">
        <f t="shared" si="3"/>
        <v>8500000</v>
      </c>
      <c r="N136" s="54">
        <v>45078</v>
      </c>
      <c r="O136" s="56">
        <v>45627</v>
      </c>
      <c r="P136" s="100" t="s">
        <v>74</v>
      </c>
      <c r="Q136" s="28" t="s">
        <v>74</v>
      </c>
      <c r="R136" s="28" t="s">
        <v>74</v>
      </c>
      <c r="S136" s="59" t="s">
        <v>74</v>
      </c>
      <c r="T136" s="52" t="s">
        <v>74</v>
      </c>
      <c r="U136" s="52" t="s">
        <v>74</v>
      </c>
      <c r="V136" s="52" t="s">
        <v>58</v>
      </c>
      <c r="W136" s="52" t="s">
        <v>58</v>
      </c>
      <c r="X136" s="52" t="s">
        <v>58</v>
      </c>
      <c r="Y136" s="100" t="s">
        <v>333</v>
      </c>
      <c r="Z136" s="101" t="s">
        <v>338</v>
      </c>
    </row>
    <row r="137" spans="1:26" ht="71.25" customHeight="1" x14ac:dyDescent="0.25">
      <c r="A137" s="38">
        <v>133</v>
      </c>
      <c r="B137" s="91" t="s">
        <v>152</v>
      </c>
      <c r="C137" s="25" t="s">
        <v>159</v>
      </c>
      <c r="D137" s="37" t="s">
        <v>428</v>
      </c>
      <c r="E137" s="37" t="s">
        <v>429</v>
      </c>
      <c r="F137" s="59">
        <v>691009245</v>
      </c>
      <c r="G137" s="44" t="s">
        <v>435</v>
      </c>
      <c r="H137" s="44" t="s">
        <v>55</v>
      </c>
      <c r="I137" s="44" t="s">
        <v>56</v>
      </c>
      <c r="J137" s="44" t="s">
        <v>215</v>
      </c>
      <c r="K137" s="44" t="s">
        <v>520</v>
      </c>
      <c r="L137" s="65">
        <v>1500000</v>
      </c>
      <c r="M137" s="90">
        <f t="shared" si="3"/>
        <v>1275000</v>
      </c>
      <c r="N137" s="54">
        <v>45078</v>
      </c>
      <c r="O137" s="56">
        <v>45627</v>
      </c>
      <c r="P137" s="100" t="s">
        <v>74</v>
      </c>
      <c r="Q137" s="28" t="s">
        <v>74</v>
      </c>
      <c r="R137" s="28" t="s">
        <v>74</v>
      </c>
      <c r="S137" s="59" t="s">
        <v>74</v>
      </c>
      <c r="T137" s="52" t="s">
        <v>74</v>
      </c>
      <c r="U137" s="52" t="s">
        <v>74</v>
      </c>
      <c r="V137" s="52" t="s">
        <v>74</v>
      </c>
      <c r="W137" s="52" t="s">
        <v>74</v>
      </c>
      <c r="X137" s="52" t="s">
        <v>58</v>
      </c>
      <c r="Y137" s="100" t="s">
        <v>333</v>
      </c>
      <c r="Z137" s="101" t="s">
        <v>338</v>
      </c>
    </row>
    <row r="138" spans="1:26" ht="81" customHeight="1" x14ac:dyDescent="0.25">
      <c r="A138" s="38">
        <v>134</v>
      </c>
      <c r="B138" s="91" t="s">
        <v>152</v>
      </c>
      <c r="C138" s="25" t="s">
        <v>159</v>
      </c>
      <c r="D138" s="37" t="s">
        <v>428</v>
      </c>
      <c r="E138" s="37" t="s">
        <v>450</v>
      </c>
      <c r="F138" s="59">
        <v>691009245</v>
      </c>
      <c r="G138" s="44" t="s">
        <v>436</v>
      </c>
      <c r="H138" s="44" t="s">
        <v>55</v>
      </c>
      <c r="I138" s="44" t="s">
        <v>56</v>
      </c>
      <c r="J138" s="44" t="s">
        <v>215</v>
      </c>
      <c r="K138" s="44" t="s">
        <v>521</v>
      </c>
      <c r="L138" s="65">
        <v>3000000</v>
      </c>
      <c r="M138" s="90">
        <f t="shared" si="3"/>
        <v>2550000</v>
      </c>
      <c r="N138" s="54">
        <v>45078</v>
      </c>
      <c r="O138" s="56">
        <v>45627</v>
      </c>
      <c r="P138" s="100" t="s">
        <v>74</v>
      </c>
      <c r="Q138" s="28" t="s">
        <v>74</v>
      </c>
      <c r="R138" s="28" t="s">
        <v>74</v>
      </c>
      <c r="S138" s="59" t="s">
        <v>74</v>
      </c>
      <c r="T138" s="52" t="s">
        <v>74</v>
      </c>
      <c r="U138" s="52" t="s">
        <v>74</v>
      </c>
      <c r="V138" s="52" t="s">
        <v>58</v>
      </c>
      <c r="W138" s="52" t="s">
        <v>58</v>
      </c>
      <c r="X138" s="52" t="s">
        <v>74</v>
      </c>
      <c r="Y138" s="100" t="s">
        <v>333</v>
      </c>
      <c r="Z138" s="101" t="s">
        <v>338</v>
      </c>
    </row>
    <row r="139" spans="1:26" ht="71.25" customHeight="1" x14ac:dyDescent="0.25">
      <c r="A139" s="38">
        <v>135</v>
      </c>
      <c r="B139" s="91" t="s">
        <v>152</v>
      </c>
      <c r="C139" s="25" t="s">
        <v>159</v>
      </c>
      <c r="D139" s="37" t="s">
        <v>428</v>
      </c>
      <c r="E139" s="37" t="s">
        <v>429</v>
      </c>
      <c r="F139" s="59">
        <v>691009245</v>
      </c>
      <c r="G139" s="44" t="s">
        <v>437</v>
      </c>
      <c r="H139" s="44" t="s">
        <v>55</v>
      </c>
      <c r="I139" s="44" t="s">
        <v>56</v>
      </c>
      <c r="J139" s="44" t="s">
        <v>215</v>
      </c>
      <c r="K139" s="44" t="s">
        <v>522</v>
      </c>
      <c r="L139" s="65">
        <v>1500000</v>
      </c>
      <c r="M139" s="90">
        <f t="shared" si="3"/>
        <v>1275000</v>
      </c>
      <c r="N139" s="54">
        <v>45078</v>
      </c>
      <c r="O139" s="56">
        <v>45627</v>
      </c>
      <c r="P139" s="100" t="s">
        <v>74</v>
      </c>
      <c r="Q139" s="28" t="s">
        <v>74</v>
      </c>
      <c r="R139" s="28" t="s">
        <v>74</v>
      </c>
      <c r="S139" s="59" t="s">
        <v>74</v>
      </c>
      <c r="T139" s="52" t="s">
        <v>74</v>
      </c>
      <c r="U139" s="52" t="s">
        <v>74</v>
      </c>
      <c r="V139" s="52" t="s">
        <v>74</v>
      </c>
      <c r="W139" s="52" t="s">
        <v>74</v>
      </c>
      <c r="X139" s="52" t="s">
        <v>74</v>
      </c>
      <c r="Y139" s="100" t="s">
        <v>333</v>
      </c>
      <c r="Z139" s="101" t="s">
        <v>338</v>
      </c>
    </row>
    <row r="140" spans="1:26" ht="71.25" customHeight="1" x14ac:dyDescent="0.25">
      <c r="A140" s="38">
        <v>136</v>
      </c>
      <c r="B140" s="91" t="s">
        <v>152</v>
      </c>
      <c r="C140" s="25" t="s">
        <v>159</v>
      </c>
      <c r="D140" s="37" t="s">
        <v>428</v>
      </c>
      <c r="E140" s="37" t="s">
        <v>429</v>
      </c>
      <c r="F140" s="59">
        <v>691009245</v>
      </c>
      <c r="G140" s="44" t="s">
        <v>438</v>
      </c>
      <c r="H140" s="44" t="s">
        <v>55</v>
      </c>
      <c r="I140" s="44" t="s">
        <v>56</v>
      </c>
      <c r="J140" s="44" t="s">
        <v>439</v>
      </c>
      <c r="K140" s="44" t="s">
        <v>523</v>
      </c>
      <c r="L140" s="65">
        <v>20000000</v>
      </c>
      <c r="M140" s="90">
        <f t="shared" si="3"/>
        <v>17000000</v>
      </c>
      <c r="N140" s="54">
        <v>45078</v>
      </c>
      <c r="O140" s="56">
        <v>45627</v>
      </c>
      <c r="P140" s="100" t="s">
        <v>58</v>
      </c>
      <c r="Q140" s="28" t="s">
        <v>58</v>
      </c>
      <c r="R140" s="28" t="s">
        <v>58</v>
      </c>
      <c r="S140" s="59" t="s">
        <v>58</v>
      </c>
      <c r="T140" s="52" t="s">
        <v>58</v>
      </c>
      <c r="U140" s="52" t="s">
        <v>58</v>
      </c>
      <c r="V140" s="52" t="s">
        <v>58</v>
      </c>
      <c r="W140" s="52" t="s">
        <v>58</v>
      </c>
      <c r="X140" s="52" t="s">
        <v>58</v>
      </c>
      <c r="Y140" s="100" t="s">
        <v>385</v>
      </c>
      <c r="Z140" s="101" t="s">
        <v>338</v>
      </c>
    </row>
    <row r="141" spans="1:26" ht="83.25" customHeight="1" x14ac:dyDescent="0.25">
      <c r="A141" s="38">
        <v>137</v>
      </c>
      <c r="B141" s="91" t="s">
        <v>152</v>
      </c>
      <c r="C141" s="25" t="s">
        <v>159</v>
      </c>
      <c r="D141" s="37" t="s">
        <v>428</v>
      </c>
      <c r="E141" s="37" t="s">
        <v>429</v>
      </c>
      <c r="F141" s="59">
        <v>691009245</v>
      </c>
      <c r="G141" s="44" t="s">
        <v>440</v>
      </c>
      <c r="H141" s="44" t="s">
        <v>55</v>
      </c>
      <c r="I141" s="44" t="s">
        <v>56</v>
      </c>
      <c r="J141" s="44" t="s">
        <v>215</v>
      </c>
      <c r="K141" s="44" t="s">
        <v>524</v>
      </c>
      <c r="L141" s="65">
        <v>3000000</v>
      </c>
      <c r="M141" s="90">
        <f t="shared" si="3"/>
        <v>2550000</v>
      </c>
      <c r="N141" s="54">
        <v>45078</v>
      </c>
      <c r="O141" s="56">
        <v>45627</v>
      </c>
      <c r="P141" s="100" t="s">
        <v>74</v>
      </c>
      <c r="Q141" s="28" t="s">
        <v>58</v>
      </c>
      <c r="R141" s="28" t="s">
        <v>58</v>
      </c>
      <c r="S141" s="59" t="s">
        <v>74</v>
      </c>
      <c r="T141" s="52" t="s">
        <v>74</v>
      </c>
      <c r="U141" s="52" t="s">
        <v>74</v>
      </c>
      <c r="V141" s="52" t="s">
        <v>74</v>
      </c>
      <c r="W141" s="52" t="s">
        <v>58</v>
      </c>
      <c r="X141" s="52" t="s">
        <v>74</v>
      </c>
      <c r="Y141" s="100" t="s">
        <v>333</v>
      </c>
      <c r="Z141" s="101" t="s">
        <v>338</v>
      </c>
    </row>
    <row r="142" spans="1:26" ht="83.25" customHeight="1" x14ac:dyDescent="0.25">
      <c r="A142" s="38">
        <v>138</v>
      </c>
      <c r="B142" s="91" t="s">
        <v>152</v>
      </c>
      <c r="C142" s="25" t="s">
        <v>159</v>
      </c>
      <c r="D142" s="37" t="s">
        <v>428</v>
      </c>
      <c r="E142" s="37" t="s">
        <v>429</v>
      </c>
      <c r="F142" s="59">
        <v>691009245</v>
      </c>
      <c r="G142" s="44" t="s">
        <v>187</v>
      </c>
      <c r="H142" s="44" t="s">
        <v>55</v>
      </c>
      <c r="I142" s="44" t="s">
        <v>56</v>
      </c>
      <c r="J142" s="44" t="s">
        <v>215</v>
      </c>
      <c r="K142" s="44" t="s">
        <v>525</v>
      </c>
      <c r="L142" s="65">
        <v>10000000</v>
      </c>
      <c r="M142" s="90">
        <f t="shared" si="3"/>
        <v>8500000</v>
      </c>
      <c r="N142" s="54">
        <v>45078</v>
      </c>
      <c r="O142" s="56">
        <v>45627</v>
      </c>
      <c r="P142" s="100" t="s">
        <v>74</v>
      </c>
      <c r="Q142" s="28" t="s">
        <v>58</v>
      </c>
      <c r="R142" s="28" t="s">
        <v>58</v>
      </c>
      <c r="S142" s="59" t="s">
        <v>74</v>
      </c>
      <c r="T142" s="52" t="s">
        <v>74</v>
      </c>
      <c r="U142" s="52" t="s">
        <v>74</v>
      </c>
      <c r="V142" s="52" t="s">
        <v>74</v>
      </c>
      <c r="W142" s="52" t="s">
        <v>74</v>
      </c>
      <c r="X142" s="52" t="s">
        <v>58</v>
      </c>
      <c r="Y142" s="100" t="s">
        <v>385</v>
      </c>
      <c r="Z142" s="101" t="s">
        <v>338</v>
      </c>
    </row>
    <row r="143" spans="1:26" ht="83.25" customHeight="1" thickBot="1" x14ac:dyDescent="0.3">
      <c r="A143" s="81">
        <v>139</v>
      </c>
      <c r="B143" s="92" t="s">
        <v>152</v>
      </c>
      <c r="C143" s="66" t="s">
        <v>159</v>
      </c>
      <c r="D143" s="67" t="s">
        <v>428</v>
      </c>
      <c r="E143" s="67" t="s">
        <v>429</v>
      </c>
      <c r="F143" s="68">
        <v>691009245</v>
      </c>
      <c r="G143" s="69" t="s">
        <v>441</v>
      </c>
      <c r="H143" s="69" t="s">
        <v>55</v>
      </c>
      <c r="I143" s="69" t="s">
        <v>56</v>
      </c>
      <c r="J143" s="69" t="s">
        <v>215</v>
      </c>
      <c r="K143" s="69" t="s">
        <v>526</v>
      </c>
      <c r="L143" s="131">
        <v>10000000</v>
      </c>
      <c r="M143" s="137">
        <f t="shared" si="3"/>
        <v>8500000</v>
      </c>
      <c r="N143" s="132">
        <v>45078</v>
      </c>
      <c r="O143" s="340">
        <v>45627</v>
      </c>
      <c r="P143" s="132" t="s">
        <v>74</v>
      </c>
      <c r="Q143" s="117" t="s">
        <v>74</v>
      </c>
      <c r="R143" s="117" t="s">
        <v>74</v>
      </c>
      <c r="S143" s="51" t="s">
        <v>74</v>
      </c>
      <c r="T143" s="118" t="s">
        <v>74</v>
      </c>
      <c r="U143" s="118" t="s">
        <v>74</v>
      </c>
      <c r="V143" s="118" t="s">
        <v>74</v>
      </c>
      <c r="W143" s="118" t="s">
        <v>74</v>
      </c>
      <c r="X143" s="40" t="s">
        <v>74</v>
      </c>
      <c r="Y143" s="139" t="s">
        <v>333</v>
      </c>
      <c r="Z143" s="102" t="s">
        <v>338</v>
      </c>
    </row>
    <row r="144" spans="1:26" ht="83.25" customHeight="1" thickBot="1" x14ac:dyDescent="0.3">
      <c r="A144" s="354">
        <v>140</v>
      </c>
      <c r="B144" s="371" t="s">
        <v>140</v>
      </c>
      <c r="C144" s="355" t="s">
        <v>53</v>
      </c>
      <c r="D144" s="356">
        <v>60159154</v>
      </c>
      <c r="E144" s="357" t="s">
        <v>142</v>
      </c>
      <c r="F144" s="358">
        <v>600096386</v>
      </c>
      <c r="G144" s="359" t="s">
        <v>736</v>
      </c>
      <c r="H144" s="359" t="s">
        <v>55</v>
      </c>
      <c r="I144" s="359" t="s">
        <v>56</v>
      </c>
      <c r="J144" s="359" t="s">
        <v>57</v>
      </c>
      <c r="K144" s="359" t="s">
        <v>737</v>
      </c>
      <c r="L144" s="360">
        <v>1000000</v>
      </c>
      <c r="M144" s="361">
        <v>850000</v>
      </c>
      <c r="N144" s="362">
        <v>45323</v>
      </c>
      <c r="O144" s="363">
        <v>45505</v>
      </c>
      <c r="P144" s="364" t="s">
        <v>58</v>
      </c>
      <c r="Q144" s="365" t="s">
        <v>58</v>
      </c>
      <c r="R144" s="365" t="s">
        <v>58</v>
      </c>
      <c r="S144" s="366" t="s">
        <v>58</v>
      </c>
      <c r="T144" s="367" t="s">
        <v>74</v>
      </c>
      <c r="U144" s="367"/>
      <c r="V144" s="367"/>
      <c r="W144" s="367"/>
      <c r="X144" s="368"/>
      <c r="Y144" s="369"/>
      <c r="Z144" s="370"/>
    </row>
    <row r="145" spans="1:29" ht="95.25" customHeight="1" x14ac:dyDescent="0.25">
      <c r="A145" s="372">
        <v>141</v>
      </c>
      <c r="B145" s="373" t="s">
        <v>191</v>
      </c>
      <c r="C145" s="374" t="s">
        <v>189</v>
      </c>
      <c r="D145" s="375">
        <v>48160164</v>
      </c>
      <c r="E145" s="376" t="s">
        <v>190</v>
      </c>
      <c r="F145" s="377">
        <v>600096114</v>
      </c>
      <c r="G145" s="378" t="s">
        <v>739</v>
      </c>
      <c r="H145" s="378" t="s">
        <v>55</v>
      </c>
      <c r="I145" s="378" t="s">
        <v>56</v>
      </c>
      <c r="J145" s="378" t="s">
        <v>188</v>
      </c>
      <c r="K145" s="378" t="s">
        <v>740</v>
      </c>
      <c r="L145" s="379">
        <v>6000000</v>
      </c>
      <c r="M145" s="380">
        <f>L145*0.85</f>
        <v>5100000</v>
      </c>
      <c r="N145" s="381">
        <v>46023</v>
      </c>
      <c r="O145" s="382">
        <v>46357</v>
      </c>
      <c r="P145" s="383" t="s">
        <v>74</v>
      </c>
      <c r="Q145" s="375" t="s">
        <v>74</v>
      </c>
      <c r="R145" s="375" t="s">
        <v>74</v>
      </c>
      <c r="S145" s="377" t="s">
        <v>74</v>
      </c>
      <c r="T145" s="384" t="s">
        <v>74</v>
      </c>
      <c r="U145" s="384" t="s">
        <v>74</v>
      </c>
      <c r="V145" s="384" t="s">
        <v>74</v>
      </c>
      <c r="W145" s="384" t="s">
        <v>74</v>
      </c>
      <c r="X145" s="384" t="s">
        <v>58</v>
      </c>
      <c r="Y145" s="383" t="s">
        <v>313</v>
      </c>
      <c r="Z145" s="385" t="s">
        <v>338</v>
      </c>
    </row>
    <row r="146" spans="1:29" ht="191.25" x14ac:dyDescent="0.25">
      <c r="A146" s="372">
        <v>142</v>
      </c>
      <c r="B146" s="373" t="s">
        <v>94</v>
      </c>
      <c r="C146" s="374" t="s">
        <v>98</v>
      </c>
      <c r="D146" s="375">
        <v>60158701</v>
      </c>
      <c r="E146" s="376" t="s">
        <v>95</v>
      </c>
      <c r="F146" s="377">
        <v>600096297</v>
      </c>
      <c r="G146" s="378" t="s">
        <v>782</v>
      </c>
      <c r="H146" s="378" t="s">
        <v>55</v>
      </c>
      <c r="I146" s="378" t="s">
        <v>56</v>
      </c>
      <c r="J146" s="378" t="s">
        <v>97</v>
      </c>
      <c r="K146" s="378" t="s">
        <v>783</v>
      </c>
      <c r="L146" s="379">
        <v>50000000</v>
      </c>
      <c r="M146" s="380">
        <v>45000000</v>
      </c>
      <c r="N146" s="381">
        <v>46023</v>
      </c>
      <c r="O146" s="382" t="s">
        <v>784</v>
      </c>
      <c r="P146" s="383" t="s">
        <v>74</v>
      </c>
      <c r="Q146" s="375" t="s">
        <v>74</v>
      </c>
      <c r="R146" s="375" t="s">
        <v>74</v>
      </c>
      <c r="S146" s="377" t="s">
        <v>74</v>
      </c>
      <c r="T146" s="384" t="s">
        <v>74</v>
      </c>
      <c r="U146" s="384" t="s">
        <v>74</v>
      </c>
      <c r="V146" s="384"/>
      <c r="W146" s="384" t="s">
        <v>74</v>
      </c>
      <c r="X146" s="384"/>
      <c r="Y146" s="383" t="s">
        <v>785</v>
      </c>
      <c r="Z146" s="385" t="s">
        <v>338</v>
      </c>
    </row>
    <row r="147" spans="1:29" ht="165.75" x14ac:dyDescent="0.25">
      <c r="A147" s="372">
        <v>143</v>
      </c>
      <c r="B147" s="373" t="s">
        <v>94</v>
      </c>
      <c r="C147" s="374" t="s">
        <v>98</v>
      </c>
      <c r="D147" s="375">
        <v>60158701</v>
      </c>
      <c r="E147" s="376" t="s">
        <v>95</v>
      </c>
      <c r="F147" s="377">
        <v>600096297</v>
      </c>
      <c r="G147" s="378" t="s">
        <v>786</v>
      </c>
      <c r="H147" s="378" t="s">
        <v>55</v>
      </c>
      <c r="I147" s="378" t="s">
        <v>56</v>
      </c>
      <c r="J147" s="378" t="s">
        <v>97</v>
      </c>
      <c r="K147" s="378" t="s">
        <v>787</v>
      </c>
      <c r="L147" s="379">
        <v>15000000</v>
      </c>
      <c r="M147" s="380">
        <v>13500000</v>
      </c>
      <c r="N147" s="381">
        <v>46388</v>
      </c>
      <c r="O147" s="382">
        <v>46722</v>
      </c>
      <c r="P147" s="383" t="s">
        <v>74</v>
      </c>
      <c r="Q147" s="375" t="s">
        <v>74</v>
      </c>
      <c r="R147" s="375" t="s">
        <v>74</v>
      </c>
      <c r="S147" s="377" t="s">
        <v>74</v>
      </c>
      <c r="T147" s="384" t="s">
        <v>74</v>
      </c>
      <c r="U147" s="384" t="s">
        <v>74</v>
      </c>
      <c r="V147" s="384"/>
      <c r="W147" s="384" t="s">
        <v>74</v>
      </c>
      <c r="X147" s="384"/>
      <c r="Y147" s="383" t="s">
        <v>313</v>
      </c>
      <c r="Z147" s="385" t="s">
        <v>338</v>
      </c>
    </row>
    <row r="148" spans="1:29" ht="38.25" x14ac:dyDescent="0.25">
      <c r="A148" s="372">
        <v>144</v>
      </c>
      <c r="B148" s="373" t="s">
        <v>94</v>
      </c>
      <c r="C148" s="374" t="s">
        <v>98</v>
      </c>
      <c r="D148" s="375">
        <v>60158701</v>
      </c>
      <c r="E148" s="376" t="s">
        <v>95</v>
      </c>
      <c r="F148" s="377">
        <v>600096297</v>
      </c>
      <c r="G148" s="378" t="s">
        <v>788</v>
      </c>
      <c r="H148" s="378" t="s">
        <v>55</v>
      </c>
      <c r="I148" s="378" t="s">
        <v>56</v>
      </c>
      <c r="J148" s="378" t="s">
        <v>97</v>
      </c>
      <c r="K148" s="378" t="s">
        <v>789</v>
      </c>
      <c r="L148" s="379">
        <v>7000000</v>
      </c>
      <c r="M148" s="380">
        <v>6300000</v>
      </c>
      <c r="N148" s="381">
        <v>46388</v>
      </c>
      <c r="O148" s="382">
        <v>46722</v>
      </c>
      <c r="P148" s="383" t="s">
        <v>74</v>
      </c>
      <c r="Q148" s="375" t="s">
        <v>74</v>
      </c>
      <c r="R148" s="375" t="s">
        <v>74</v>
      </c>
      <c r="S148" s="377" t="s">
        <v>74</v>
      </c>
      <c r="T148" s="384" t="s">
        <v>74</v>
      </c>
      <c r="U148" s="384" t="s">
        <v>74</v>
      </c>
      <c r="V148" s="384"/>
      <c r="W148" s="384" t="s">
        <v>74</v>
      </c>
      <c r="X148" s="384"/>
      <c r="Y148" s="383" t="s">
        <v>313</v>
      </c>
      <c r="Z148" s="385" t="s">
        <v>338</v>
      </c>
    </row>
    <row r="149" spans="1:29" ht="89.25" x14ac:dyDescent="0.25">
      <c r="A149" s="372">
        <v>145</v>
      </c>
      <c r="B149" s="373" t="s">
        <v>94</v>
      </c>
      <c r="C149" s="374" t="s">
        <v>98</v>
      </c>
      <c r="D149" s="375">
        <v>60158701</v>
      </c>
      <c r="E149" s="376" t="s">
        <v>95</v>
      </c>
      <c r="F149" s="377">
        <v>600096297</v>
      </c>
      <c r="G149" s="378" t="s">
        <v>790</v>
      </c>
      <c r="H149" s="378" t="s">
        <v>55</v>
      </c>
      <c r="I149" s="378" t="s">
        <v>56</v>
      </c>
      <c r="J149" s="378" t="s">
        <v>97</v>
      </c>
      <c r="K149" s="557" t="s">
        <v>793</v>
      </c>
      <c r="L149" s="379">
        <v>3000000</v>
      </c>
      <c r="M149" s="380">
        <v>2700000</v>
      </c>
      <c r="N149" s="381">
        <v>46204</v>
      </c>
      <c r="O149" s="382">
        <v>46357</v>
      </c>
      <c r="P149" s="383" t="s">
        <v>74</v>
      </c>
      <c r="Q149" s="375" t="s">
        <v>74</v>
      </c>
      <c r="R149" s="375" t="s">
        <v>74</v>
      </c>
      <c r="S149" s="377" t="s">
        <v>74</v>
      </c>
      <c r="T149" s="384" t="s">
        <v>74</v>
      </c>
      <c r="U149" s="384" t="s">
        <v>74</v>
      </c>
      <c r="V149" s="384"/>
      <c r="W149" s="384" t="s">
        <v>74</v>
      </c>
      <c r="X149" s="384"/>
      <c r="Y149" s="383" t="s">
        <v>313</v>
      </c>
      <c r="Z149" s="385" t="s">
        <v>338</v>
      </c>
    </row>
    <row r="150" spans="1:29" ht="51" x14ac:dyDescent="0.25">
      <c r="A150" s="372">
        <v>146</v>
      </c>
      <c r="B150" s="373" t="s">
        <v>94</v>
      </c>
      <c r="C150" s="374" t="s">
        <v>98</v>
      </c>
      <c r="D150" s="375">
        <v>60158701</v>
      </c>
      <c r="E150" s="376" t="s">
        <v>95</v>
      </c>
      <c r="F150" s="377">
        <v>600096297</v>
      </c>
      <c r="G150" s="558" t="s">
        <v>791</v>
      </c>
      <c r="H150" s="378" t="s">
        <v>55</v>
      </c>
      <c r="I150" s="378" t="s">
        <v>56</v>
      </c>
      <c r="J150" s="378" t="s">
        <v>97</v>
      </c>
      <c r="K150" s="378" t="s">
        <v>792</v>
      </c>
      <c r="L150" s="379">
        <v>5000000</v>
      </c>
      <c r="M150" s="380">
        <v>4500000</v>
      </c>
      <c r="N150" s="381">
        <v>46204</v>
      </c>
      <c r="O150" s="382">
        <v>46357</v>
      </c>
      <c r="P150" s="383" t="s">
        <v>74</v>
      </c>
      <c r="Q150" s="375" t="s">
        <v>74</v>
      </c>
      <c r="R150" s="375" t="s">
        <v>74</v>
      </c>
      <c r="S150" s="377" t="s">
        <v>74</v>
      </c>
      <c r="T150" s="384" t="s">
        <v>74</v>
      </c>
      <c r="U150" s="384" t="s">
        <v>74</v>
      </c>
      <c r="V150" s="384"/>
      <c r="W150" s="384" t="s">
        <v>74</v>
      </c>
      <c r="X150" s="384"/>
      <c r="Y150" s="383" t="s">
        <v>313</v>
      </c>
      <c r="Z150" s="385" t="s">
        <v>338</v>
      </c>
    </row>
    <row r="151" spans="1:29" ht="64.5" thickBot="1" x14ac:dyDescent="0.3">
      <c r="A151" s="372">
        <v>147</v>
      </c>
      <c r="B151" s="373" t="s">
        <v>801</v>
      </c>
      <c r="C151" s="374" t="s">
        <v>89</v>
      </c>
      <c r="D151" s="565">
        <v>60159049</v>
      </c>
      <c r="E151" s="565">
        <v>107584425</v>
      </c>
      <c r="F151" s="565">
        <v>600096343</v>
      </c>
      <c r="G151" s="378" t="s">
        <v>802</v>
      </c>
      <c r="H151" s="378" t="s">
        <v>55</v>
      </c>
      <c r="I151" s="378" t="s">
        <v>56</v>
      </c>
      <c r="J151" s="378" t="s">
        <v>90</v>
      </c>
      <c r="K151" s="378" t="s">
        <v>803</v>
      </c>
      <c r="L151" s="379">
        <v>12000000</v>
      </c>
      <c r="M151" s="380">
        <v>10200000</v>
      </c>
      <c r="N151" s="381">
        <v>45748</v>
      </c>
      <c r="O151" s="382">
        <v>46722</v>
      </c>
      <c r="P151" s="383" t="s">
        <v>74</v>
      </c>
      <c r="Q151" s="375" t="s">
        <v>74</v>
      </c>
      <c r="R151" s="375" t="s">
        <v>74</v>
      </c>
      <c r="S151" s="377" t="s">
        <v>74</v>
      </c>
      <c r="T151" s="384" t="s">
        <v>74</v>
      </c>
      <c r="U151" s="384" t="s">
        <v>74</v>
      </c>
      <c r="V151" s="384"/>
      <c r="W151" s="384" t="s">
        <v>74</v>
      </c>
      <c r="X151" s="384"/>
      <c r="Y151" s="383" t="s">
        <v>313</v>
      </c>
      <c r="Z151" s="385" t="s">
        <v>338</v>
      </c>
    </row>
    <row r="152" spans="1:29" ht="83.25" customHeight="1" thickBot="1" x14ac:dyDescent="0.3">
      <c r="A152" s="653">
        <v>148</v>
      </c>
      <c r="B152" s="654" t="s">
        <v>140</v>
      </c>
      <c r="C152" s="655" t="s">
        <v>53</v>
      </c>
      <c r="D152" s="656">
        <v>60159154</v>
      </c>
      <c r="E152" s="657" t="s">
        <v>142</v>
      </c>
      <c r="F152" s="658">
        <v>600096386</v>
      </c>
      <c r="G152" s="659" t="s">
        <v>858</v>
      </c>
      <c r="H152" s="659" t="s">
        <v>55</v>
      </c>
      <c r="I152" s="659" t="s">
        <v>56</v>
      </c>
      <c r="J152" s="659" t="s">
        <v>57</v>
      </c>
      <c r="K152" s="660" t="s">
        <v>858</v>
      </c>
      <c r="L152" s="661">
        <v>300000</v>
      </c>
      <c r="M152" s="662">
        <f>L152*0.85</f>
        <v>255000</v>
      </c>
      <c r="N152" s="367">
        <v>46388</v>
      </c>
      <c r="O152" s="367">
        <v>46722</v>
      </c>
      <c r="P152" s="369" t="s">
        <v>74</v>
      </c>
      <c r="Q152" s="656" t="s">
        <v>74</v>
      </c>
      <c r="R152" s="656" t="s">
        <v>74</v>
      </c>
      <c r="S152" s="658" t="s">
        <v>74</v>
      </c>
      <c r="T152" s="663" t="s">
        <v>74</v>
      </c>
      <c r="U152" s="663" t="s">
        <v>74</v>
      </c>
      <c r="V152" s="663" t="s">
        <v>74</v>
      </c>
      <c r="W152" s="663" t="s">
        <v>74</v>
      </c>
      <c r="X152" s="368" t="s">
        <v>74</v>
      </c>
      <c r="Y152" s="369" t="s">
        <v>338</v>
      </c>
      <c r="Z152" s="370" t="s">
        <v>338</v>
      </c>
    </row>
    <row r="153" spans="1:29" ht="83.25" customHeight="1" thickBot="1" x14ac:dyDescent="0.3">
      <c r="A153" s="664">
        <v>149</v>
      </c>
      <c r="B153" s="665" t="s">
        <v>140</v>
      </c>
      <c r="C153" s="666" t="s">
        <v>53</v>
      </c>
      <c r="D153" s="667">
        <v>60159154</v>
      </c>
      <c r="E153" s="668" t="s">
        <v>142</v>
      </c>
      <c r="F153" s="669">
        <v>600096386</v>
      </c>
      <c r="G153" s="670" t="s">
        <v>859</v>
      </c>
      <c r="H153" s="670" t="s">
        <v>55</v>
      </c>
      <c r="I153" s="670" t="s">
        <v>56</v>
      </c>
      <c r="J153" s="670" t="s">
        <v>57</v>
      </c>
      <c r="K153" s="671" t="s">
        <v>860</v>
      </c>
      <c r="L153" s="672">
        <v>1042000</v>
      </c>
      <c r="M153" s="673">
        <v>500000</v>
      </c>
      <c r="N153" s="674">
        <v>46113</v>
      </c>
      <c r="O153" s="674">
        <v>46722</v>
      </c>
      <c r="P153" s="675" t="s">
        <v>58</v>
      </c>
      <c r="Q153" s="676" t="s">
        <v>58</v>
      </c>
      <c r="R153" s="676" t="s">
        <v>58</v>
      </c>
      <c r="S153" s="669" t="s">
        <v>74</v>
      </c>
      <c r="T153" s="677" t="s">
        <v>74</v>
      </c>
      <c r="U153" s="677" t="s">
        <v>74</v>
      </c>
      <c r="V153" s="677" t="s">
        <v>58</v>
      </c>
      <c r="W153" s="677" t="s">
        <v>58</v>
      </c>
      <c r="X153" s="678" t="s">
        <v>74</v>
      </c>
      <c r="Y153" s="679" t="s">
        <v>634</v>
      </c>
      <c r="Z153" s="370" t="s">
        <v>338</v>
      </c>
      <c r="AB153" s="168"/>
      <c r="AC153"/>
    </row>
    <row r="154" spans="1:29" ht="83.25" customHeight="1" thickBot="1" x14ac:dyDescent="0.3">
      <c r="A154" s="368">
        <v>150</v>
      </c>
      <c r="B154" s="680" t="s">
        <v>140</v>
      </c>
      <c r="C154" s="655" t="s">
        <v>53</v>
      </c>
      <c r="D154" s="681">
        <v>60159154</v>
      </c>
      <c r="E154" s="657" t="s">
        <v>142</v>
      </c>
      <c r="F154" s="658">
        <v>600096386</v>
      </c>
      <c r="G154" s="682" t="s">
        <v>861</v>
      </c>
      <c r="H154" s="659" t="s">
        <v>55</v>
      </c>
      <c r="I154" s="659" t="s">
        <v>56</v>
      </c>
      <c r="J154" s="659" t="s">
        <v>57</v>
      </c>
      <c r="K154" s="682" t="s">
        <v>861</v>
      </c>
      <c r="L154" s="683">
        <v>15300000</v>
      </c>
      <c r="M154" s="662">
        <f>L154*0.85</f>
        <v>13005000</v>
      </c>
      <c r="N154" s="674">
        <v>45748</v>
      </c>
      <c r="O154" s="674">
        <v>46722</v>
      </c>
      <c r="P154" s="369" t="s">
        <v>74</v>
      </c>
      <c r="Q154" s="656" t="s">
        <v>74</v>
      </c>
      <c r="R154" s="656" t="s">
        <v>74</v>
      </c>
      <c r="S154" s="658" t="s">
        <v>74</v>
      </c>
      <c r="T154" s="663" t="s">
        <v>74</v>
      </c>
      <c r="U154" s="663" t="s">
        <v>74</v>
      </c>
      <c r="V154" s="663" t="s">
        <v>74</v>
      </c>
      <c r="W154" s="663" t="s">
        <v>74</v>
      </c>
      <c r="X154" s="368" t="s">
        <v>74</v>
      </c>
      <c r="Y154" s="369" t="s">
        <v>848</v>
      </c>
      <c r="Z154" s="370" t="s">
        <v>338</v>
      </c>
      <c r="AB154" s="168"/>
      <c r="AC154"/>
    </row>
    <row r="155" spans="1:29" ht="83.25" customHeight="1" thickBot="1" x14ac:dyDescent="0.3">
      <c r="A155" s="685">
        <v>151</v>
      </c>
      <c r="B155" s="680" t="s">
        <v>140</v>
      </c>
      <c r="C155" s="655" t="s">
        <v>53</v>
      </c>
      <c r="D155" s="681">
        <v>60159154</v>
      </c>
      <c r="E155" s="657" t="s">
        <v>142</v>
      </c>
      <c r="F155" s="658">
        <v>600096386</v>
      </c>
      <c r="G155" s="682" t="s">
        <v>862</v>
      </c>
      <c r="H155" s="659" t="s">
        <v>55</v>
      </c>
      <c r="I155" s="659" t="s">
        <v>56</v>
      </c>
      <c r="J155" s="659" t="s">
        <v>57</v>
      </c>
      <c r="K155" s="682" t="s">
        <v>862</v>
      </c>
      <c r="L155" s="683">
        <v>500000</v>
      </c>
      <c r="M155" s="684">
        <v>500000</v>
      </c>
      <c r="N155" s="674">
        <v>46113</v>
      </c>
      <c r="O155" s="674">
        <v>46722</v>
      </c>
      <c r="P155" s="369" t="s">
        <v>74</v>
      </c>
      <c r="Q155" s="656" t="s">
        <v>74</v>
      </c>
      <c r="R155" s="656" t="s">
        <v>74</v>
      </c>
      <c r="S155" s="658" t="s">
        <v>74</v>
      </c>
      <c r="T155" s="663" t="s">
        <v>74</v>
      </c>
      <c r="U155" s="663" t="s">
        <v>74</v>
      </c>
      <c r="V155" s="663" t="s">
        <v>74</v>
      </c>
      <c r="W155" s="663" t="s">
        <v>74</v>
      </c>
      <c r="X155" s="368" t="s">
        <v>74</v>
      </c>
      <c r="Y155" s="369" t="s">
        <v>313</v>
      </c>
      <c r="Z155" s="370" t="s">
        <v>338</v>
      </c>
      <c r="AC155"/>
    </row>
    <row r="156" spans="1:29" ht="83.25" customHeight="1" thickBot="1" x14ac:dyDescent="0.3">
      <c r="A156" s="368">
        <v>152</v>
      </c>
      <c r="B156" s="680" t="s">
        <v>863</v>
      </c>
      <c r="C156" s="655" t="s">
        <v>53</v>
      </c>
      <c r="D156" s="681">
        <v>60159155</v>
      </c>
      <c r="E156" s="657" t="s">
        <v>864</v>
      </c>
      <c r="F156" s="658">
        <v>600096387</v>
      </c>
      <c r="G156" s="682" t="s">
        <v>865</v>
      </c>
      <c r="H156" s="659" t="s">
        <v>55</v>
      </c>
      <c r="I156" s="659" t="s">
        <v>56</v>
      </c>
      <c r="J156" s="659" t="s">
        <v>57</v>
      </c>
      <c r="K156" s="682" t="s">
        <v>865</v>
      </c>
      <c r="L156" s="683">
        <v>1000000</v>
      </c>
      <c r="M156" s="684">
        <v>1000000</v>
      </c>
      <c r="N156" s="674">
        <v>46113</v>
      </c>
      <c r="O156" s="674">
        <v>46722</v>
      </c>
      <c r="P156" s="369" t="s">
        <v>74</v>
      </c>
      <c r="Q156" s="656" t="s">
        <v>74</v>
      </c>
      <c r="R156" s="656" t="s">
        <v>74</v>
      </c>
      <c r="S156" s="658" t="s">
        <v>74</v>
      </c>
      <c r="T156" s="663" t="s">
        <v>74</v>
      </c>
      <c r="U156" s="663" t="s">
        <v>74</v>
      </c>
      <c r="V156" s="663" t="s">
        <v>74</v>
      </c>
      <c r="W156" s="663" t="s">
        <v>74</v>
      </c>
      <c r="X156" s="368" t="s">
        <v>74</v>
      </c>
      <c r="Y156" s="369" t="s">
        <v>313</v>
      </c>
      <c r="Z156" s="370" t="s">
        <v>338</v>
      </c>
    </row>
    <row r="157" spans="1:29" ht="84" customHeight="1" thickBot="1" x14ac:dyDescent="0.3">
      <c r="A157" s="368">
        <v>153</v>
      </c>
      <c r="B157" s="680" t="s">
        <v>866</v>
      </c>
      <c r="C157" s="655" t="s">
        <v>53</v>
      </c>
      <c r="D157" s="681">
        <v>60159156</v>
      </c>
      <c r="E157" s="657" t="s">
        <v>867</v>
      </c>
      <c r="F157" s="658">
        <v>600096388</v>
      </c>
      <c r="G157" s="682" t="s">
        <v>868</v>
      </c>
      <c r="H157" s="659" t="s">
        <v>55</v>
      </c>
      <c r="I157" s="659" t="s">
        <v>56</v>
      </c>
      <c r="J157" s="659" t="s">
        <v>57</v>
      </c>
      <c r="K157" s="682" t="s">
        <v>868</v>
      </c>
      <c r="L157" s="683">
        <v>600000</v>
      </c>
      <c r="M157" s="684">
        <v>600000</v>
      </c>
      <c r="N157" s="674">
        <v>46113</v>
      </c>
      <c r="O157" s="674">
        <v>46722</v>
      </c>
      <c r="P157" s="369" t="s">
        <v>74</v>
      </c>
      <c r="Q157" s="656" t="s">
        <v>74</v>
      </c>
      <c r="R157" s="656" t="s">
        <v>74</v>
      </c>
      <c r="S157" s="658" t="s">
        <v>74</v>
      </c>
      <c r="T157" s="663" t="s">
        <v>74</v>
      </c>
      <c r="U157" s="663" t="s">
        <v>74</v>
      </c>
      <c r="V157" s="663" t="s">
        <v>58</v>
      </c>
      <c r="W157" s="663" t="s">
        <v>74</v>
      </c>
      <c r="X157" s="368" t="s">
        <v>74</v>
      </c>
      <c r="Y157" s="369" t="s">
        <v>313</v>
      </c>
      <c r="Z157" s="370" t="s">
        <v>338</v>
      </c>
    </row>
    <row r="158" spans="1:29" customFormat="1" ht="126.75" customHeight="1" x14ac:dyDescent="0.25">
      <c r="A158" s="686">
        <v>154</v>
      </c>
      <c r="B158" s="687" t="s">
        <v>240</v>
      </c>
      <c r="C158" s="687" t="s">
        <v>870</v>
      </c>
      <c r="D158" s="688">
        <v>28827147</v>
      </c>
      <c r="E158" s="688">
        <v>181096536</v>
      </c>
      <c r="F158" s="688">
        <v>691012253</v>
      </c>
      <c r="G158" s="687" t="s">
        <v>871</v>
      </c>
      <c r="H158" s="689" t="s">
        <v>872</v>
      </c>
      <c r="I158" s="689" t="s">
        <v>57</v>
      </c>
      <c r="J158" s="689" t="s">
        <v>57</v>
      </c>
      <c r="K158" s="687" t="s">
        <v>873</v>
      </c>
      <c r="L158" s="690">
        <v>1075800</v>
      </c>
      <c r="M158" s="691">
        <v>914430</v>
      </c>
      <c r="N158" s="692">
        <v>2026</v>
      </c>
      <c r="O158" s="693">
        <v>2027</v>
      </c>
      <c r="P158" s="694" t="s">
        <v>58</v>
      </c>
      <c r="Q158" s="695" t="s">
        <v>58</v>
      </c>
      <c r="R158" s="695" t="s">
        <v>58</v>
      </c>
      <c r="S158" s="696" t="s">
        <v>58</v>
      </c>
      <c r="T158" s="697"/>
      <c r="U158" s="697"/>
      <c r="V158" s="697"/>
      <c r="W158" s="697"/>
      <c r="X158" s="697"/>
      <c r="Y158" s="698" t="s">
        <v>874</v>
      </c>
      <c r="Z158" s="693" t="s">
        <v>338</v>
      </c>
    </row>
    <row r="159" spans="1:29" ht="73.5" customHeight="1" x14ac:dyDescent="0.25">
      <c r="A159" s="38">
        <v>155</v>
      </c>
      <c r="B159" s="91" t="s">
        <v>876</v>
      </c>
      <c r="C159" s="25" t="s">
        <v>53</v>
      </c>
      <c r="D159" s="28"/>
      <c r="E159" s="28"/>
      <c r="F159" s="59"/>
      <c r="G159" s="44" t="s">
        <v>877</v>
      </c>
      <c r="H159" s="44" t="s">
        <v>55</v>
      </c>
      <c r="I159" s="44" t="s">
        <v>56</v>
      </c>
      <c r="J159" s="44" t="s">
        <v>57</v>
      </c>
      <c r="K159" s="44" t="s">
        <v>878</v>
      </c>
      <c r="L159" s="36" t="s">
        <v>879</v>
      </c>
      <c r="M159" s="90">
        <f>765000000*0.85</f>
        <v>650250000</v>
      </c>
      <c r="N159" s="54">
        <v>44928</v>
      </c>
      <c r="O159" s="56">
        <v>46266</v>
      </c>
      <c r="P159" s="100" t="s">
        <v>58</v>
      </c>
      <c r="Q159" s="28" t="s">
        <v>58</v>
      </c>
      <c r="R159" s="28" t="s">
        <v>58</v>
      </c>
      <c r="S159" s="59" t="s">
        <v>58</v>
      </c>
      <c r="T159" s="52" t="s">
        <v>74</v>
      </c>
      <c r="U159" s="52" t="s">
        <v>58</v>
      </c>
      <c r="V159" s="52" t="s">
        <v>58</v>
      </c>
      <c r="W159" s="52" t="s">
        <v>58</v>
      </c>
      <c r="X159" s="52" t="s">
        <v>58</v>
      </c>
      <c r="Y159" s="100" t="s">
        <v>333</v>
      </c>
      <c r="Z159" s="101" t="s">
        <v>338</v>
      </c>
    </row>
    <row r="160" spans="1:29" ht="155.25" customHeight="1" x14ac:dyDescent="0.25">
      <c r="A160" s="38">
        <v>156</v>
      </c>
      <c r="B160" s="91" t="s">
        <v>880</v>
      </c>
      <c r="C160" s="25" t="s">
        <v>881</v>
      </c>
      <c r="D160" s="28">
        <v>60158981</v>
      </c>
      <c r="E160" s="37" t="s">
        <v>882</v>
      </c>
      <c r="F160" s="59">
        <v>600024296</v>
      </c>
      <c r="G160" s="44" t="s">
        <v>883</v>
      </c>
      <c r="H160" s="44" t="s">
        <v>55</v>
      </c>
      <c r="I160" s="44" t="s">
        <v>56</v>
      </c>
      <c r="J160" s="44" t="s">
        <v>57</v>
      </c>
      <c r="K160" s="44" t="s">
        <v>884</v>
      </c>
      <c r="L160" s="65">
        <v>15700000</v>
      </c>
      <c r="M160" s="90">
        <f t="shared" ref="M160" si="4">L160*0.85</f>
        <v>13345000</v>
      </c>
      <c r="N160" s="54">
        <v>45170</v>
      </c>
      <c r="O160" s="56">
        <v>46357</v>
      </c>
      <c r="P160" s="100" t="s">
        <v>74</v>
      </c>
      <c r="Q160" s="28" t="s">
        <v>58</v>
      </c>
      <c r="R160" s="28" t="s">
        <v>58</v>
      </c>
      <c r="S160" s="59" t="s">
        <v>74</v>
      </c>
      <c r="T160" s="52" t="s">
        <v>74</v>
      </c>
      <c r="U160" s="52" t="s">
        <v>74</v>
      </c>
      <c r="V160" s="52" t="s">
        <v>58</v>
      </c>
      <c r="W160" s="52" t="s">
        <v>58</v>
      </c>
      <c r="X160" s="52" t="s">
        <v>74</v>
      </c>
      <c r="Y160" s="100" t="s">
        <v>313</v>
      </c>
      <c r="Z160" s="101" t="s">
        <v>338</v>
      </c>
    </row>
    <row r="161" spans="1:26" s="7" customFormat="1" ht="84" customHeight="1" x14ac:dyDescent="0.25">
      <c r="A161" s="307">
        <v>157</v>
      </c>
      <c r="B161" s="299" t="s">
        <v>69</v>
      </c>
      <c r="C161" s="300" t="s">
        <v>71</v>
      </c>
      <c r="D161" s="172" t="s">
        <v>885</v>
      </c>
      <c r="E161" s="173" t="s">
        <v>70</v>
      </c>
      <c r="F161" s="174" t="s">
        <v>344</v>
      </c>
      <c r="G161" s="292" t="s">
        <v>193</v>
      </c>
      <c r="H161" s="292" t="s">
        <v>55</v>
      </c>
      <c r="I161" s="292" t="s">
        <v>57</v>
      </c>
      <c r="J161" s="292" t="s">
        <v>72</v>
      </c>
      <c r="K161" s="292" t="s">
        <v>886</v>
      </c>
      <c r="L161" s="559">
        <v>3200000</v>
      </c>
      <c r="M161" s="560">
        <v>2720000</v>
      </c>
      <c r="N161" s="800">
        <v>2019</v>
      </c>
      <c r="O161" s="801">
        <v>2021</v>
      </c>
      <c r="P161" s="563"/>
      <c r="Q161" s="301"/>
      <c r="R161" s="301" t="s">
        <v>58</v>
      </c>
      <c r="S161" s="303" t="s">
        <v>58</v>
      </c>
      <c r="T161" s="306"/>
      <c r="U161" s="306"/>
      <c r="V161" s="306"/>
      <c r="W161" s="306"/>
      <c r="X161" s="306"/>
      <c r="Y161" s="563" t="s">
        <v>887</v>
      </c>
      <c r="Z161" s="564"/>
    </row>
    <row r="162" spans="1:26" ht="84" customHeight="1" x14ac:dyDescent="0.25">
      <c r="A162" s="38"/>
      <c r="B162" s="91"/>
      <c r="C162" s="25"/>
      <c r="D162" s="28"/>
      <c r="E162" s="37"/>
      <c r="F162" s="59"/>
      <c r="G162" s="44"/>
      <c r="H162" s="44"/>
      <c r="I162" s="44"/>
      <c r="J162" s="44"/>
      <c r="K162" s="44"/>
      <c r="L162" s="36"/>
      <c r="M162" s="90"/>
      <c r="N162" s="54"/>
      <c r="O162" s="56"/>
      <c r="P162" s="100"/>
      <c r="Q162" s="28"/>
      <c r="R162" s="28"/>
      <c r="S162" s="59"/>
      <c r="T162" s="52"/>
      <c r="U162" s="52"/>
      <c r="V162" s="52"/>
      <c r="W162" s="52"/>
      <c r="X162" s="52"/>
      <c r="Y162" s="100"/>
      <c r="Z162" s="101"/>
    </row>
    <row r="163" spans="1:26" ht="83.25" customHeight="1" x14ac:dyDescent="0.25">
      <c r="A163" s="14"/>
      <c r="E163" s="490"/>
      <c r="L163" s="490"/>
      <c r="M163" s="534"/>
      <c r="N163" s="535"/>
      <c r="O163" s="535"/>
      <c r="Y163" s="15"/>
      <c r="Z163" s="15"/>
    </row>
    <row r="164" spans="1:26" ht="83.25" customHeight="1" x14ac:dyDescent="0.25">
      <c r="A164" s="755" t="s">
        <v>767</v>
      </c>
      <c r="B164" s="755"/>
      <c r="C164" s="755"/>
      <c r="D164" s="755"/>
      <c r="E164" s="755"/>
      <c r="L164"/>
    </row>
    <row r="165" spans="1:26" ht="83.25" customHeight="1" x14ac:dyDescent="0.25">
      <c r="A165" s="123" t="s">
        <v>594</v>
      </c>
      <c r="B165" s="166"/>
      <c r="C165" s="166"/>
      <c r="D165" s="167"/>
      <c r="L165"/>
      <c r="N165" s="70" t="s">
        <v>160</v>
      </c>
      <c r="O165" s="64"/>
      <c r="P165" s="64"/>
      <c r="Q165" s="71" t="s">
        <v>155</v>
      </c>
      <c r="T165" s="64"/>
      <c r="U165" s="64"/>
    </row>
    <row r="166" spans="1:26" ht="83.25" customHeight="1" x14ac:dyDescent="0.25">
      <c r="A166" s="154" t="s">
        <v>572</v>
      </c>
      <c r="B166" s="155"/>
      <c r="C166" s="155"/>
      <c r="D166" s="152"/>
      <c r="L166"/>
      <c r="O166" s="64"/>
      <c r="P166" s="64"/>
      <c r="Q166" s="71" t="s">
        <v>156</v>
      </c>
      <c r="T166" s="64"/>
      <c r="U166" s="64"/>
    </row>
    <row r="167" spans="1:26" ht="83.25" customHeight="1" x14ac:dyDescent="0.25">
      <c r="A167" s="160" t="s">
        <v>583</v>
      </c>
      <c r="B167" s="151"/>
      <c r="C167" s="151"/>
      <c r="D167" s="152"/>
      <c r="L167"/>
      <c r="O167" s="64"/>
      <c r="P167" s="64"/>
      <c r="Q167" s="71" t="s">
        <v>157</v>
      </c>
      <c r="T167" s="64"/>
      <c r="U167" s="64"/>
    </row>
    <row r="168" spans="1:26" ht="16.5" customHeight="1" x14ac:dyDescent="0.25">
      <c r="A168" s="285" t="s">
        <v>679</v>
      </c>
      <c r="B168" s="151"/>
      <c r="C168" s="151"/>
      <c r="D168" s="152"/>
      <c r="F168" s="5"/>
      <c r="G168" s="5"/>
      <c r="L168"/>
      <c r="O168" s="64"/>
      <c r="P168" s="64"/>
      <c r="Q168" s="71" t="s">
        <v>158</v>
      </c>
      <c r="T168" s="64"/>
      <c r="U168" s="64"/>
    </row>
    <row r="169" spans="1:26" ht="15" x14ac:dyDescent="0.25">
      <c r="A169" s="162" t="s">
        <v>582</v>
      </c>
      <c r="B169" s="156"/>
      <c r="C169" s="156"/>
      <c r="D169" s="152"/>
      <c r="L169" s="5"/>
    </row>
    <row r="170" spans="1:26" ht="17.25" customHeight="1" x14ac:dyDescent="0.25">
      <c r="A170" s="163" t="s">
        <v>584</v>
      </c>
      <c r="B170" s="157"/>
      <c r="C170" s="157"/>
      <c r="D170" s="158"/>
      <c r="N170" s="755" t="s">
        <v>569</v>
      </c>
      <c r="O170" s="755"/>
      <c r="P170" s="755"/>
      <c r="Q170" s="755"/>
      <c r="R170" s="755"/>
      <c r="S170" s="755"/>
      <c r="T170" s="755"/>
      <c r="U170" s="755"/>
    </row>
    <row r="171" spans="1:26" ht="15" x14ac:dyDescent="0.25">
      <c r="A171" s="23" t="s">
        <v>628</v>
      </c>
      <c r="B171" s="151"/>
      <c r="C171" s="151"/>
      <c r="D171" s="152"/>
      <c r="L171" s="5"/>
    </row>
    <row r="172" spans="1:26" ht="15" x14ac:dyDescent="0.25">
      <c r="A172" s="168" t="s">
        <v>766</v>
      </c>
      <c r="B172" t="s">
        <v>598</v>
      </c>
      <c r="C172"/>
      <c r="D172"/>
      <c r="E172"/>
      <c r="L172" s="5"/>
    </row>
    <row r="173" spans="1:26" ht="15" x14ac:dyDescent="0.25">
      <c r="A173" s="168" t="s">
        <v>656</v>
      </c>
      <c r="B173" t="s">
        <v>657</v>
      </c>
      <c r="C173"/>
      <c r="D173"/>
      <c r="E173"/>
    </row>
    <row r="174" spans="1:26" ht="15" x14ac:dyDescent="0.25">
      <c r="A174" s="243" t="s">
        <v>634</v>
      </c>
      <c r="B174" t="s">
        <v>654</v>
      </c>
      <c r="C174"/>
      <c r="D174"/>
      <c r="E174"/>
    </row>
    <row r="175" spans="1:26" ht="15" customHeight="1" x14ac:dyDescent="0.25"/>
    <row r="176" spans="1:26" ht="28.5" customHeight="1" x14ac:dyDescent="0.25">
      <c r="A176" s="753" t="s">
        <v>869</v>
      </c>
      <c r="B176" s="754"/>
      <c r="C176" s="754"/>
      <c r="D176" s="754"/>
    </row>
    <row r="177" spans="1:27" ht="15" customHeight="1" x14ac:dyDescent="0.25"/>
    <row r="178" spans="1:27" ht="15" customHeight="1" x14ac:dyDescent="0.25"/>
    <row r="179" spans="1:27" ht="9" customHeight="1" x14ac:dyDescent="0.25">
      <c r="A179" s="23"/>
      <c r="B179" s="151"/>
      <c r="C179" s="151"/>
      <c r="D179" s="152"/>
    </row>
    <row r="180" spans="1:27" ht="15" x14ac:dyDescent="0.25">
      <c r="A180" s="161" t="s">
        <v>591</v>
      </c>
      <c r="B180" s="151"/>
      <c r="C180" s="151"/>
      <c r="D180" s="152"/>
    </row>
    <row r="181" spans="1:27" ht="15" x14ac:dyDescent="0.25">
      <c r="A181" s="153" t="s">
        <v>58</v>
      </c>
      <c r="B181" s="152" t="s">
        <v>592</v>
      </c>
      <c r="C181" s="153" t="s">
        <v>74</v>
      </c>
      <c r="D181" s="23" t="s">
        <v>593</v>
      </c>
    </row>
    <row r="182" spans="1:27" s="11" customFormat="1" x14ac:dyDescent="0.25">
      <c r="A182" s="14"/>
      <c r="B182" s="71"/>
      <c r="C182" s="71"/>
      <c r="D182" s="14"/>
      <c r="E182" s="14"/>
      <c r="F182" s="14"/>
      <c r="G182" s="71"/>
      <c r="H182" s="71"/>
      <c r="I182" s="71"/>
      <c r="J182" s="71"/>
      <c r="K182" s="71"/>
      <c r="L182" s="12"/>
      <c r="M182" s="20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AA182" s="5"/>
    </row>
    <row r="183" spans="1:27" x14ac:dyDescent="0.25">
      <c r="A183" s="71"/>
      <c r="B183" s="71"/>
      <c r="C183" s="71"/>
      <c r="D183" s="14"/>
      <c r="E183" s="14"/>
    </row>
    <row r="184" spans="1:27" x14ac:dyDescent="0.25">
      <c r="A184" s="71"/>
    </row>
    <row r="185" spans="1:27" x14ac:dyDescent="0.25">
      <c r="A185" s="71"/>
    </row>
    <row r="186" spans="1:27" x14ac:dyDescent="0.25">
      <c r="A186" s="71"/>
    </row>
    <row r="187" spans="1:27" x14ac:dyDescent="0.25">
      <c r="A187" s="71"/>
    </row>
    <row r="188" spans="1:27" x14ac:dyDescent="0.25">
      <c r="A188" s="71"/>
    </row>
    <row r="189" spans="1:27" x14ac:dyDescent="0.25">
      <c r="A189" s="71"/>
    </row>
    <row r="190" spans="1:27" x14ac:dyDescent="0.25">
      <c r="A190" s="71"/>
    </row>
    <row r="191" spans="1:27" x14ac:dyDescent="0.25">
      <c r="A191" s="71"/>
    </row>
    <row r="192" spans="1:27" x14ac:dyDescent="0.25">
      <c r="A192" s="64"/>
    </row>
    <row r="193" spans="1:27" x14ac:dyDescent="0.25">
      <c r="A193" s="71"/>
    </row>
    <row r="194" spans="1:27" x14ac:dyDescent="0.25">
      <c r="A194" s="64"/>
      <c r="F194" s="16"/>
      <c r="G194" s="73"/>
      <c r="H194" s="73"/>
    </row>
    <row r="195" spans="1:27" x14ac:dyDescent="0.25">
      <c r="A195" s="72"/>
      <c r="C195" s="73"/>
      <c r="D195" s="16"/>
      <c r="E195" s="16"/>
      <c r="F195" s="16"/>
      <c r="G195" s="73"/>
      <c r="H195" s="73"/>
    </row>
    <row r="196" spans="1:27" s="11" customFormat="1" x14ac:dyDescent="0.25">
      <c r="A196" s="72"/>
      <c r="C196" s="73"/>
      <c r="D196" s="16"/>
      <c r="E196" s="16"/>
      <c r="F196" s="75"/>
      <c r="G196" s="72"/>
      <c r="H196" s="72"/>
      <c r="I196" s="71"/>
      <c r="J196" s="71"/>
      <c r="K196" s="71"/>
      <c r="L196" s="12"/>
      <c r="M196" s="20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AA196" s="5"/>
    </row>
    <row r="197" spans="1:27" s="11" customFormat="1" x14ac:dyDescent="0.25">
      <c r="A197" s="72"/>
      <c r="B197" s="72"/>
      <c r="C197" s="72"/>
      <c r="D197" s="75"/>
      <c r="E197" s="75"/>
      <c r="F197" s="75"/>
      <c r="G197" s="72"/>
      <c r="H197" s="72"/>
      <c r="I197" s="71"/>
      <c r="J197" s="71"/>
      <c r="K197" s="71"/>
      <c r="L197" s="12"/>
      <c r="M197" s="20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AA197" s="5"/>
    </row>
    <row r="198" spans="1:27" s="11" customFormat="1" x14ac:dyDescent="0.25">
      <c r="A198" s="72"/>
      <c r="B198" s="72"/>
      <c r="C198" s="72"/>
      <c r="D198" s="75"/>
      <c r="E198" s="75"/>
      <c r="F198" s="75"/>
      <c r="G198" s="72"/>
      <c r="H198" s="72"/>
      <c r="I198" s="71"/>
      <c r="J198" s="71"/>
      <c r="K198" s="71"/>
      <c r="L198" s="12"/>
      <c r="M198" s="20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AA198" s="5"/>
    </row>
    <row r="199" spans="1:27" s="11" customFormat="1" x14ac:dyDescent="0.25">
      <c r="A199" s="72"/>
      <c r="B199" s="72"/>
      <c r="C199" s="72"/>
      <c r="D199" s="75"/>
      <c r="E199" s="75"/>
      <c r="F199" s="75"/>
      <c r="G199" s="72"/>
      <c r="H199" s="72"/>
      <c r="I199" s="71"/>
      <c r="J199" s="71"/>
      <c r="K199" s="71"/>
      <c r="L199" s="12"/>
      <c r="M199" s="20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AA199" s="5"/>
    </row>
    <row r="200" spans="1:27" s="11" customFormat="1" x14ac:dyDescent="0.25">
      <c r="A200" s="72"/>
      <c r="B200" s="72"/>
      <c r="C200" s="72"/>
      <c r="D200" s="75"/>
      <c r="E200" s="75"/>
      <c r="F200" s="75"/>
      <c r="G200" s="72"/>
      <c r="H200" s="72"/>
      <c r="I200" s="71"/>
      <c r="J200" s="71"/>
      <c r="K200" s="71"/>
      <c r="L200" s="12"/>
      <c r="M200" s="20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AA200" s="5"/>
    </row>
    <row r="201" spans="1:27" s="11" customFormat="1" x14ac:dyDescent="0.25">
      <c r="A201" s="72"/>
      <c r="B201" s="72"/>
      <c r="C201" s="72"/>
      <c r="D201" s="75"/>
      <c r="E201" s="75"/>
      <c r="F201" s="14"/>
      <c r="G201" s="71"/>
      <c r="H201" s="71"/>
      <c r="I201" s="71"/>
      <c r="J201" s="71"/>
      <c r="K201" s="71"/>
      <c r="L201" s="12"/>
      <c r="M201" s="20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AA201" s="5"/>
    </row>
    <row r="202" spans="1:27" s="11" customFormat="1" x14ac:dyDescent="0.25">
      <c r="A202" s="70"/>
      <c r="B202" s="70"/>
      <c r="C202" s="70"/>
      <c r="D202" s="74"/>
      <c r="E202" s="74"/>
      <c r="F202" s="75"/>
      <c r="G202" s="71"/>
      <c r="H202" s="71"/>
      <c r="I202" s="71"/>
      <c r="J202" s="71"/>
      <c r="K202" s="71"/>
      <c r="L202" s="12"/>
      <c r="M202" s="20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AA202" s="5"/>
    </row>
    <row r="203" spans="1:27" s="11" customFormat="1" x14ac:dyDescent="0.25">
      <c r="A203" s="72"/>
      <c r="B203" s="72"/>
      <c r="C203" s="72"/>
      <c r="D203" s="75"/>
      <c r="E203" s="75"/>
      <c r="F203" s="75"/>
      <c r="G203" s="71"/>
      <c r="H203" s="71"/>
      <c r="I203" s="71"/>
      <c r="J203" s="71"/>
      <c r="K203" s="71"/>
      <c r="L203" s="12"/>
      <c r="M203" s="20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AA203" s="5"/>
    </row>
    <row r="204" spans="1:27" s="11" customFormat="1" x14ac:dyDescent="0.25">
      <c r="A204" s="72"/>
      <c r="B204" s="72"/>
      <c r="C204" s="72"/>
      <c r="D204" s="75"/>
      <c r="E204" s="75"/>
      <c r="F204" s="75"/>
      <c r="G204" s="71"/>
      <c r="H204" s="71"/>
      <c r="I204" s="71"/>
      <c r="J204" s="71"/>
      <c r="K204" s="71"/>
      <c r="L204" s="12"/>
      <c r="M204" s="20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AA204" s="5"/>
    </row>
    <row r="205" spans="1:27" s="11" customFormat="1" x14ac:dyDescent="0.25">
      <c r="A205" s="72"/>
      <c r="B205" s="72"/>
      <c r="C205" s="72"/>
      <c r="D205" s="75"/>
      <c r="E205" s="75"/>
      <c r="F205" s="75"/>
      <c r="G205" s="71"/>
      <c r="H205" s="71"/>
      <c r="I205" s="71"/>
      <c r="J205" s="71"/>
      <c r="K205" s="71"/>
      <c r="L205" s="12"/>
      <c r="M205" s="20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AA205" s="5"/>
    </row>
    <row r="206" spans="1:27" s="11" customFormat="1" x14ac:dyDescent="0.25">
      <c r="A206" s="72"/>
      <c r="B206" s="72"/>
      <c r="C206" s="72"/>
      <c r="D206" s="75"/>
      <c r="E206" s="75"/>
      <c r="F206" s="75"/>
      <c r="G206" s="71"/>
      <c r="H206" s="71"/>
      <c r="I206" s="71"/>
      <c r="J206" s="71"/>
      <c r="K206" s="71"/>
      <c r="L206" s="12"/>
      <c r="M206" s="20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AA206" s="5"/>
    </row>
    <row r="207" spans="1:27" s="11" customFormat="1" x14ac:dyDescent="0.25">
      <c r="A207" s="72"/>
      <c r="B207" s="72"/>
      <c r="C207" s="72"/>
      <c r="D207" s="75"/>
      <c r="E207" s="75"/>
      <c r="F207" s="14"/>
      <c r="G207" s="71"/>
      <c r="H207" s="71"/>
      <c r="I207" s="71"/>
      <c r="J207" s="71"/>
      <c r="K207" s="71"/>
      <c r="L207" s="12"/>
      <c r="M207" s="20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AA207" s="5"/>
    </row>
    <row r="208" spans="1:27" s="11" customFormat="1" x14ac:dyDescent="0.25">
      <c r="A208" s="71"/>
      <c r="B208" s="71"/>
      <c r="C208" s="71"/>
      <c r="D208" s="14"/>
      <c r="E208" s="14"/>
      <c r="F208" s="14"/>
      <c r="G208" s="71"/>
      <c r="H208" s="71"/>
      <c r="I208" s="71"/>
      <c r="J208" s="71"/>
      <c r="K208" s="71"/>
      <c r="L208" s="12"/>
      <c r="M208" s="20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AA208" s="5"/>
    </row>
    <row r="209" spans="1:27" s="11" customFormat="1" x14ac:dyDescent="0.25">
      <c r="A209" s="71"/>
      <c r="B209" s="71"/>
      <c r="C209" s="71"/>
      <c r="D209" s="14"/>
      <c r="E209" s="14"/>
      <c r="F209" s="14"/>
      <c r="G209" s="71"/>
      <c r="H209" s="71"/>
      <c r="I209" s="71"/>
      <c r="J209" s="71"/>
      <c r="K209" s="71"/>
      <c r="L209" s="12"/>
      <c r="M209" s="20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AA209" s="5"/>
    </row>
    <row r="210" spans="1:27" s="11" customFormat="1" x14ac:dyDescent="0.25">
      <c r="A210" s="72"/>
      <c r="B210" s="71"/>
      <c r="C210" s="71"/>
      <c r="D210" s="14"/>
      <c r="E210" s="14"/>
      <c r="F210" s="14"/>
      <c r="G210" s="71"/>
      <c r="H210" s="71"/>
      <c r="I210" s="71"/>
      <c r="J210" s="71"/>
      <c r="K210" s="71"/>
      <c r="L210" s="12"/>
      <c r="M210" s="20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AA210" s="5"/>
    </row>
    <row r="211" spans="1:27" x14ac:dyDescent="0.25">
      <c r="A211" s="71"/>
      <c r="B211" s="71"/>
      <c r="C211" s="71"/>
      <c r="D211" s="14"/>
      <c r="E211" s="14"/>
    </row>
    <row r="212" spans="1:27" s="6" customFormat="1" x14ac:dyDescent="0.25">
      <c r="A212" s="15"/>
      <c r="B212" s="64"/>
      <c r="C212" s="64"/>
      <c r="D212" s="15"/>
      <c r="E212" s="15"/>
      <c r="F212" s="16"/>
      <c r="G212" s="73"/>
      <c r="H212" s="73"/>
      <c r="I212" s="73"/>
      <c r="J212" s="73"/>
      <c r="K212" s="73"/>
      <c r="L212" s="9"/>
      <c r="M212" s="21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7" s="6" customFormat="1" x14ac:dyDescent="0.25">
      <c r="A213" s="16"/>
      <c r="B213" s="73"/>
      <c r="C213" s="73"/>
      <c r="D213" s="16"/>
      <c r="E213" s="16"/>
      <c r="F213" s="16"/>
      <c r="G213" s="73"/>
      <c r="H213" s="73"/>
      <c r="I213" s="73"/>
      <c r="J213" s="73"/>
      <c r="K213" s="73"/>
      <c r="L213" s="9"/>
      <c r="M213" s="21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7" x14ac:dyDescent="0.25">
      <c r="A214" s="16"/>
      <c r="B214" s="73"/>
      <c r="C214" s="73"/>
      <c r="D214" s="16"/>
      <c r="E214" s="16"/>
    </row>
    <row r="215" spans="1:27" x14ac:dyDescent="0.25">
      <c r="A215" s="76"/>
    </row>
    <row r="216" spans="1:27" s="7" customFormat="1" x14ac:dyDescent="0.25">
      <c r="A216" s="15"/>
      <c r="B216" s="64"/>
      <c r="C216" s="64"/>
      <c r="D216" s="15"/>
      <c r="E216" s="15"/>
      <c r="F216" s="16"/>
      <c r="G216" s="73"/>
      <c r="H216" s="73"/>
      <c r="I216" s="64"/>
      <c r="J216" s="78"/>
      <c r="K216" s="78"/>
      <c r="L216" s="10"/>
      <c r="M216" s="22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7" x14ac:dyDescent="0.25">
      <c r="A217" s="16"/>
      <c r="B217" s="73"/>
      <c r="C217" s="73"/>
      <c r="D217" s="16"/>
      <c r="E217" s="16"/>
    </row>
  </sheetData>
  <autoFilter ref="A4:Z162" xr:uid="{00000000-0009-0000-0000-000001000000}"/>
  <customSheetViews>
    <customSheetView guid="{6007EB77-D5AE-412E-9DCE-657D58B5C69F}" scale="60" showPageBreaks="1" printArea="1" showAutoFilter="1">
      <pane ySplit="4" topLeftCell="A5" activePane="bottomLeft" state="frozen"/>
      <selection pane="bottomLeft" activeCell="AB5" sqref="AB5"/>
      <pageMargins left="0.70866141732283472" right="0.70866141732283472" top="0.78740157480314965" bottom="0.78740157480314965" header="0.31496062992125984" footer="0.31496062992125984"/>
      <pageSetup paperSize="8" scale="50" fitToHeight="0" orientation="landscape" r:id="rId1"/>
      <autoFilter ref="A4:Z144" xr:uid="{00289767-571C-43B0-B86D-899FA82EDD41}"/>
    </customSheetView>
    <customSheetView guid="{5378AB39-19A7-4E06-8107-F7F2A19A5912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2"/>
      <autoFilter ref="A4:Z139" xr:uid="{E20AA7F7-CDD3-4889-9FC5-C6E4C5A8216C}"/>
    </customSheetView>
    <customSheetView guid="{694D007C-CB4B-440A-BBD6-B0E822059AEA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3"/>
      <autoFilter ref="A4:Z139" xr:uid="{F18962DB-548D-4199-B4EB-3CAC53C2420A}"/>
    </customSheetView>
  </customSheetViews>
  <mergeCells count="32">
    <mergeCell ref="A176:D176"/>
    <mergeCell ref="A164:E164"/>
    <mergeCell ref="N170:U170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phoneticPr fontId="36" type="noConversion"/>
  <pageMargins left="0.23622047244094491" right="0.23622047244094491" top="0.74803149606299213" bottom="0.74803149606299213" header="0.31496062992125984" footer="0.31496062992125984"/>
  <pageSetup paperSize="8" scale="66" fitToHeight="0" orientation="landscape" horizontalDpi="4294967294" r:id="rId4"/>
  <ignoredErrors>
    <ignoredError sqref="E103 E110:E1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0"/>
  <sheetViews>
    <sheetView topLeftCell="B1" zoomScale="70" zoomScaleNormal="70" workbookViewId="0">
      <selection activeCell="U8" sqref="U8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9" width="13.7109375" customWidth="1"/>
    <col min="10" max="10" width="39.42578125" customWidth="1"/>
    <col min="11" max="11" width="12.28515625" customWidth="1"/>
    <col min="12" max="12" width="15.85546875" customWidth="1"/>
    <col min="13" max="13" width="9" customWidth="1"/>
    <col min="15" max="18" width="11.140625" customWidth="1"/>
    <col min="19" max="19" width="12.7109375" customWidth="1"/>
    <col min="20" max="20" width="11.140625" customWidth="1"/>
  </cols>
  <sheetData>
    <row r="1" spans="1:20" ht="21.75" customHeight="1" thickBot="1" x14ac:dyDescent="0.35">
      <c r="A1" s="776" t="s">
        <v>34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8"/>
    </row>
    <row r="2" spans="1:20" ht="30" customHeight="1" thickBot="1" x14ac:dyDescent="0.3">
      <c r="A2" s="719" t="s">
        <v>35</v>
      </c>
      <c r="B2" s="717" t="s">
        <v>1</v>
      </c>
      <c r="C2" s="781" t="s">
        <v>36</v>
      </c>
      <c r="D2" s="782"/>
      <c r="E2" s="782"/>
      <c r="F2" s="783" t="s">
        <v>3</v>
      </c>
      <c r="G2" s="797" t="s">
        <v>25</v>
      </c>
      <c r="H2" s="726" t="s">
        <v>47</v>
      </c>
      <c r="I2" s="724" t="s">
        <v>5</v>
      </c>
      <c r="J2" s="783" t="s">
        <v>37</v>
      </c>
      <c r="K2" s="722" t="s">
        <v>38</v>
      </c>
      <c r="L2" s="723"/>
      <c r="M2" s="785" t="s">
        <v>8</v>
      </c>
      <c r="N2" s="786"/>
      <c r="O2" s="793" t="s">
        <v>39</v>
      </c>
      <c r="P2" s="794"/>
      <c r="Q2" s="794"/>
      <c r="R2" s="794"/>
      <c r="S2" s="785" t="s">
        <v>10</v>
      </c>
      <c r="T2" s="786"/>
    </row>
    <row r="3" spans="1:20" ht="22.35" customHeight="1" thickBot="1" x14ac:dyDescent="0.3">
      <c r="A3" s="779"/>
      <c r="B3" s="718"/>
      <c r="C3" s="788" t="s">
        <v>40</v>
      </c>
      <c r="D3" s="790" t="s">
        <v>41</v>
      </c>
      <c r="E3" s="790" t="s">
        <v>42</v>
      </c>
      <c r="F3" s="784"/>
      <c r="G3" s="798"/>
      <c r="H3" s="727"/>
      <c r="I3" s="725"/>
      <c r="J3" s="784"/>
      <c r="K3" s="728" t="s">
        <v>43</v>
      </c>
      <c r="L3" s="728" t="s">
        <v>44</v>
      </c>
      <c r="M3" s="728" t="s">
        <v>18</v>
      </c>
      <c r="N3" s="730" t="s">
        <v>19</v>
      </c>
      <c r="O3" s="795" t="s">
        <v>29</v>
      </c>
      <c r="P3" s="796"/>
      <c r="Q3" s="796"/>
      <c r="R3" s="796"/>
      <c r="S3" s="787" t="s">
        <v>310</v>
      </c>
      <c r="T3" s="734" t="s">
        <v>23</v>
      </c>
    </row>
    <row r="4" spans="1:20" ht="68.25" customHeight="1" thickBot="1" x14ac:dyDescent="0.3">
      <c r="A4" s="780"/>
      <c r="B4" s="718"/>
      <c r="C4" s="789"/>
      <c r="D4" s="791"/>
      <c r="E4" s="791"/>
      <c r="F4" s="784"/>
      <c r="G4" s="798"/>
      <c r="H4" s="727"/>
      <c r="I4" s="725"/>
      <c r="J4" s="784"/>
      <c r="K4" s="729"/>
      <c r="L4" s="729"/>
      <c r="M4" s="729"/>
      <c r="N4" s="731"/>
      <c r="O4" s="86" t="s">
        <v>45</v>
      </c>
      <c r="P4" s="87" t="s">
        <v>32</v>
      </c>
      <c r="Q4" s="88" t="s">
        <v>33</v>
      </c>
      <c r="R4" s="89" t="s">
        <v>46</v>
      </c>
      <c r="S4" s="728"/>
      <c r="T4" s="730"/>
    </row>
    <row r="5" spans="1:20" ht="68.25" customHeight="1" x14ac:dyDescent="0.25">
      <c r="A5" s="29"/>
      <c r="B5" s="94">
        <v>1</v>
      </c>
      <c r="C5" s="119" t="s">
        <v>236</v>
      </c>
      <c r="D5" s="120" t="s">
        <v>53</v>
      </c>
      <c r="E5" s="93" t="s">
        <v>237</v>
      </c>
      <c r="F5" s="121" t="s">
        <v>390</v>
      </c>
      <c r="G5" s="121" t="s">
        <v>55</v>
      </c>
      <c r="H5" s="121" t="s">
        <v>56</v>
      </c>
      <c r="I5" s="121" t="s">
        <v>57</v>
      </c>
      <c r="J5" s="121" t="s">
        <v>391</v>
      </c>
      <c r="K5" s="135">
        <v>5000000</v>
      </c>
      <c r="L5" s="136">
        <f t="shared" ref="L5:L15" si="0">(K5*0.85)</f>
        <v>4250000</v>
      </c>
      <c r="M5" s="424" t="s">
        <v>760</v>
      </c>
      <c r="N5" s="345">
        <v>46174</v>
      </c>
      <c r="O5" s="140" t="s">
        <v>58</v>
      </c>
      <c r="P5" s="138" t="s">
        <v>58</v>
      </c>
      <c r="Q5" s="138" t="s">
        <v>58</v>
      </c>
      <c r="R5" s="93" t="s">
        <v>58</v>
      </c>
      <c r="S5" s="140" t="s">
        <v>333</v>
      </c>
      <c r="T5" s="141" t="s">
        <v>338</v>
      </c>
    </row>
    <row r="6" spans="1:20" ht="82.5" customHeight="1" x14ac:dyDescent="0.25">
      <c r="A6" s="29"/>
      <c r="B6" s="39">
        <v>2</v>
      </c>
      <c r="C6" s="26" t="s">
        <v>236</v>
      </c>
      <c r="D6" s="27" t="s">
        <v>53</v>
      </c>
      <c r="E6" s="59" t="s">
        <v>237</v>
      </c>
      <c r="F6" s="122" t="s">
        <v>392</v>
      </c>
      <c r="G6" s="122" t="s">
        <v>55</v>
      </c>
      <c r="H6" s="122" t="s">
        <v>56</v>
      </c>
      <c r="I6" s="122" t="s">
        <v>57</v>
      </c>
      <c r="J6" s="122" t="s">
        <v>393</v>
      </c>
      <c r="K6" s="65">
        <v>5000000</v>
      </c>
      <c r="L6" s="90">
        <f t="shared" si="0"/>
        <v>4250000</v>
      </c>
      <c r="M6" s="425" t="s">
        <v>760</v>
      </c>
      <c r="N6" s="56">
        <v>47453</v>
      </c>
      <c r="O6" s="100" t="s">
        <v>58</v>
      </c>
      <c r="P6" s="28" t="s">
        <v>58</v>
      </c>
      <c r="Q6" s="28" t="s">
        <v>58</v>
      </c>
      <c r="R6" s="59" t="s">
        <v>58</v>
      </c>
      <c r="S6" s="100" t="s">
        <v>313</v>
      </c>
      <c r="T6" s="101" t="s">
        <v>338</v>
      </c>
    </row>
    <row r="7" spans="1:20" ht="189" customHeight="1" x14ac:dyDescent="0.25">
      <c r="A7" s="29"/>
      <c r="B7" s="419">
        <v>3</v>
      </c>
      <c r="C7" s="420" t="s">
        <v>670</v>
      </c>
      <c r="D7" s="421" t="s">
        <v>53</v>
      </c>
      <c r="E7" s="174"/>
      <c r="F7" s="422" t="s">
        <v>670</v>
      </c>
      <c r="G7" s="422" t="s">
        <v>55</v>
      </c>
      <c r="H7" s="422" t="s">
        <v>56</v>
      </c>
      <c r="I7" s="422" t="s">
        <v>57</v>
      </c>
      <c r="J7" s="422" t="s">
        <v>671</v>
      </c>
      <c r="K7" s="197" t="s">
        <v>732</v>
      </c>
      <c r="L7" s="177">
        <f>(96000000*0.85)</f>
        <v>81600000</v>
      </c>
      <c r="M7" s="423">
        <v>45078</v>
      </c>
      <c r="N7" s="198">
        <v>45261</v>
      </c>
      <c r="O7" s="201" t="s">
        <v>74</v>
      </c>
      <c r="P7" s="172" t="s">
        <v>58</v>
      </c>
      <c r="Q7" s="172" t="s">
        <v>58</v>
      </c>
      <c r="R7" s="174" t="s">
        <v>58</v>
      </c>
      <c r="S7" s="201" t="s">
        <v>607</v>
      </c>
      <c r="T7" s="202" t="s">
        <v>338</v>
      </c>
    </row>
    <row r="8" spans="1:20" s="18" customFormat="1" ht="72.75" customHeight="1" x14ac:dyDescent="0.2">
      <c r="A8" s="18">
        <v>1</v>
      </c>
      <c r="B8" s="39">
        <v>4</v>
      </c>
      <c r="C8" s="26" t="s">
        <v>394</v>
      </c>
      <c r="D8" s="27" t="s">
        <v>53</v>
      </c>
      <c r="E8" s="346">
        <v>72566639</v>
      </c>
      <c r="F8" s="122" t="s">
        <v>395</v>
      </c>
      <c r="G8" s="122" t="s">
        <v>55</v>
      </c>
      <c r="H8" s="122" t="s">
        <v>56</v>
      </c>
      <c r="I8" s="122" t="s">
        <v>57</v>
      </c>
      <c r="J8" s="347" t="s">
        <v>396</v>
      </c>
      <c r="K8" s="351" t="s">
        <v>738</v>
      </c>
      <c r="L8" s="353">
        <f>(300000000*0.85)</f>
        <v>255000000</v>
      </c>
      <c r="M8" s="350" t="s">
        <v>845</v>
      </c>
      <c r="N8" s="349" t="s">
        <v>846</v>
      </c>
      <c r="O8" s="100" t="s">
        <v>74</v>
      </c>
      <c r="P8" s="28" t="s">
        <v>74</v>
      </c>
      <c r="Q8" s="28" t="s">
        <v>74</v>
      </c>
      <c r="R8" s="59" t="s">
        <v>58</v>
      </c>
      <c r="S8" s="352" t="s">
        <v>847</v>
      </c>
      <c r="T8" s="348" t="s">
        <v>356</v>
      </c>
    </row>
    <row r="9" spans="1:20" s="18" customFormat="1" ht="77.25" customHeight="1" x14ac:dyDescent="0.2">
      <c r="A9" s="18">
        <v>2</v>
      </c>
      <c r="B9" s="39">
        <v>5</v>
      </c>
      <c r="C9" s="26" t="s">
        <v>128</v>
      </c>
      <c r="D9" s="27" t="s">
        <v>129</v>
      </c>
      <c r="E9" s="59" t="s">
        <v>127</v>
      </c>
      <c r="F9" s="122" t="s">
        <v>734</v>
      </c>
      <c r="G9" s="122" t="s">
        <v>55</v>
      </c>
      <c r="H9" s="122" t="s">
        <v>56</v>
      </c>
      <c r="I9" s="122" t="s">
        <v>115</v>
      </c>
      <c r="J9" s="122" t="s">
        <v>674</v>
      </c>
      <c r="K9" s="36" t="s">
        <v>733</v>
      </c>
      <c r="L9" s="90">
        <f>(500000*0.85)</f>
        <v>425000</v>
      </c>
      <c r="M9" s="133">
        <v>45292</v>
      </c>
      <c r="N9" s="56">
        <v>46722</v>
      </c>
      <c r="O9" s="100" t="s">
        <v>74</v>
      </c>
      <c r="P9" s="28" t="s">
        <v>58</v>
      </c>
      <c r="Q9" s="28" t="s">
        <v>74</v>
      </c>
      <c r="R9" s="59" t="s">
        <v>74</v>
      </c>
      <c r="S9" s="100" t="s">
        <v>313</v>
      </c>
      <c r="T9" s="101" t="s">
        <v>338</v>
      </c>
    </row>
    <row r="10" spans="1:20" s="18" customFormat="1" ht="77.45" customHeight="1" x14ac:dyDescent="0.2">
      <c r="B10" s="39">
        <v>6</v>
      </c>
      <c r="C10" s="26" t="s">
        <v>128</v>
      </c>
      <c r="D10" s="27" t="s">
        <v>129</v>
      </c>
      <c r="E10" s="59" t="s">
        <v>127</v>
      </c>
      <c r="F10" s="122" t="s">
        <v>735</v>
      </c>
      <c r="G10" s="122" t="s">
        <v>55</v>
      </c>
      <c r="H10" s="122" t="s">
        <v>56</v>
      </c>
      <c r="I10" s="122" t="s">
        <v>115</v>
      </c>
      <c r="J10" s="122" t="s">
        <v>673</v>
      </c>
      <c r="K10" s="65">
        <v>200000</v>
      </c>
      <c r="L10" s="90">
        <f t="shared" si="0"/>
        <v>170000</v>
      </c>
      <c r="M10" s="133">
        <v>45292</v>
      </c>
      <c r="N10" s="56">
        <v>46722</v>
      </c>
      <c r="O10" s="100" t="s">
        <v>74</v>
      </c>
      <c r="P10" s="28" t="s">
        <v>58</v>
      </c>
      <c r="Q10" s="28" t="s">
        <v>74</v>
      </c>
      <c r="R10" s="59" t="s">
        <v>74</v>
      </c>
      <c r="S10" s="100" t="s">
        <v>313</v>
      </c>
      <c r="T10" s="101" t="s">
        <v>338</v>
      </c>
    </row>
    <row r="11" spans="1:20" s="18" customFormat="1" ht="55.5" customHeight="1" x14ac:dyDescent="0.2">
      <c r="B11" s="39">
        <v>7</v>
      </c>
      <c r="C11" s="26" t="s">
        <v>135</v>
      </c>
      <c r="D11" s="27" t="s">
        <v>135</v>
      </c>
      <c r="E11" s="59">
        <v>3398579</v>
      </c>
      <c r="F11" s="122" t="s">
        <v>136</v>
      </c>
      <c r="G11" s="122" t="s">
        <v>55</v>
      </c>
      <c r="H11" s="122" t="s">
        <v>56</v>
      </c>
      <c r="I11" s="122" t="s">
        <v>57</v>
      </c>
      <c r="J11" s="122" t="s">
        <v>568</v>
      </c>
      <c r="K11" s="65">
        <v>1500000</v>
      </c>
      <c r="L11" s="90">
        <f t="shared" si="0"/>
        <v>1275000</v>
      </c>
      <c r="M11" s="133">
        <v>42887</v>
      </c>
      <c r="N11" s="56">
        <v>45261</v>
      </c>
      <c r="O11" s="100" t="s">
        <v>58</v>
      </c>
      <c r="P11" s="28" t="s">
        <v>74</v>
      </c>
      <c r="Q11" s="28" t="s">
        <v>74</v>
      </c>
      <c r="R11" s="59" t="s">
        <v>58</v>
      </c>
      <c r="S11" s="100"/>
      <c r="T11" s="101"/>
    </row>
    <row r="12" spans="1:20" s="18" customFormat="1" ht="55.5" customHeight="1" x14ac:dyDescent="0.2">
      <c r="B12" s="39">
        <v>8</v>
      </c>
      <c r="C12" s="26" t="s">
        <v>131</v>
      </c>
      <c r="D12" s="27" t="s">
        <v>131</v>
      </c>
      <c r="E12" s="59" t="s">
        <v>132</v>
      </c>
      <c r="F12" s="122" t="s">
        <v>133</v>
      </c>
      <c r="G12" s="122" t="s">
        <v>55</v>
      </c>
      <c r="H12" s="122" t="s">
        <v>56</v>
      </c>
      <c r="I12" s="122" t="s">
        <v>57</v>
      </c>
      <c r="J12" s="122" t="s">
        <v>568</v>
      </c>
      <c r="K12" s="65">
        <v>1500000</v>
      </c>
      <c r="L12" s="90">
        <f t="shared" si="0"/>
        <v>1275000</v>
      </c>
      <c r="M12" s="133">
        <v>42979</v>
      </c>
      <c r="N12" s="56">
        <v>43983</v>
      </c>
      <c r="O12" s="100" t="s">
        <v>74</v>
      </c>
      <c r="P12" s="28" t="s">
        <v>58</v>
      </c>
      <c r="Q12" s="28" t="s">
        <v>58</v>
      </c>
      <c r="R12" s="59" t="s">
        <v>58</v>
      </c>
      <c r="S12" s="100"/>
      <c r="T12" s="101"/>
    </row>
    <row r="13" spans="1:20" s="18" customFormat="1" ht="55.5" customHeight="1" x14ac:dyDescent="0.2">
      <c r="B13" s="39">
        <v>9</v>
      </c>
      <c r="C13" s="26" t="s">
        <v>131</v>
      </c>
      <c r="D13" s="27" t="s">
        <v>131</v>
      </c>
      <c r="E13" s="59" t="s">
        <v>132</v>
      </c>
      <c r="F13" s="122" t="s">
        <v>134</v>
      </c>
      <c r="G13" s="122" t="s">
        <v>55</v>
      </c>
      <c r="H13" s="122" t="s">
        <v>56</v>
      </c>
      <c r="I13" s="122" t="s">
        <v>57</v>
      </c>
      <c r="J13" s="122" t="s">
        <v>568</v>
      </c>
      <c r="K13" s="65">
        <v>2500000</v>
      </c>
      <c r="L13" s="90">
        <f t="shared" si="0"/>
        <v>2125000</v>
      </c>
      <c r="M13" s="133">
        <v>42979</v>
      </c>
      <c r="N13" s="56">
        <v>43983</v>
      </c>
      <c r="O13" s="100" t="s">
        <v>74</v>
      </c>
      <c r="P13" s="28" t="s">
        <v>58</v>
      </c>
      <c r="Q13" s="28" t="s">
        <v>58</v>
      </c>
      <c r="R13" s="59" t="s">
        <v>74</v>
      </c>
      <c r="S13" s="100"/>
      <c r="T13" s="101"/>
    </row>
    <row r="14" spans="1:20" s="18" customFormat="1" ht="63.75" customHeight="1" x14ac:dyDescent="0.2">
      <c r="B14" s="39">
        <v>10</v>
      </c>
      <c r="C14" s="341" t="s">
        <v>137</v>
      </c>
      <c r="D14" s="342" t="s">
        <v>137</v>
      </c>
      <c r="E14" s="185" t="s">
        <v>138</v>
      </c>
      <c r="F14" s="343" t="s">
        <v>139</v>
      </c>
      <c r="G14" s="343" t="s">
        <v>55</v>
      </c>
      <c r="H14" s="343" t="s">
        <v>56</v>
      </c>
      <c r="I14" s="343" t="s">
        <v>57</v>
      </c>
      <c r="J14" s="343" t="s">
        <v>568</v>
      </c>
      <c r="K14" s="187">
        <v>7000000</v>
      </c>
      <c r="L14" s="188">
        <f t="shared" si="0"/>
        <v>5950000</v>
      </c>
      <c r="M14" s="344">
        <v>42979</v>
      </c>
      <c r="N14" s="329">
        <v>45261</v>
      </c>
      <c r="O14" s="330" t="s">
        <v>74</v>
      </c>
      <c r="P14" s="183" t="s">
        <v>74</v>
      </c>
      <c r="Q14" s="183" t="s">
        <v>58</v>
      </c>
      <c r="R14" s="185" t="s">
        <v>58</v>
      </c>
      <c r="S14" s="330"/>
      <c r="T14" s="332"/>
    </row>
    <row r="15" spans="1:20" s="18" customFormat="1" ht="181.5" customHeight="1" thickBot="1" x14ac:dyDescent="0.25">
      <c r="A15" s="18">
        <v>3</v>
      </c>
      <c r="B15" s="82">
        <v>11</v>
      </c>
      <c r="C15" s="83" t="s">
        <v>465</v>
      </c>
      <c r="D15" s="84" t="s">
        <v>466</v>
      </c>
      <c r="E15" s="68" t="s">
        <v>130</v>
      </c>
      <c r="F15" s="85" t="s">
        <v>467</v>
      </c>
      <c r="G15" s="85" t="s">
        <v>55</v>
      </c>
      <c r="H15" s="85" t="s">
        <v>56</v>
      </c>
      <c r="I15" s="85" t="s">
        <v>57</v>
      </c>
      <c r="J15" s="85" t="s">
        <v>468</v>
      </c>
      <c r="K15" s="131">
        <v>11520000</v>
      </c>
      <c r="L15" s="137">
        <f t="shared" si="0"/>
        <v>9792000</v>
      </c>
      <c r="M15" s="132">
        <v>44927</v>
      </c>
      <c r="N15" s="51">
        <v>45992</v>
      </c>
      <c r="O15" s="139" t="s">
        <v>58</v>
      </c>
      <c r="P15" s="134" t="s">
        <v>58</v>
      </c>
      <c r="Q15" s="134" t="s">
        <v>58</v>
      </c>
      <c r="R15" s="68" t="s">
        <v>58</v>
      </c>
      <c r="S15" s="139" t="s">
        <v>330</v>
      </c>
      <c r="T15" s="102" t="s">
        <v>338</v>
      </c>
    </row>
    <row r="16" spans="1:20" s="18" customFormat="1" ht="181.5" customHeight="1" thickBot="1" x14ac:dyDescent="0.3">
      <c r="B16" s="536">
        <v>12</v>
      </c>
      <c r="C16" s="144" t="s">
        <v>773</v>
      </c>
      <c r="D16" s="537" t="s">
        <v>98</v>
      </c>
      <c r="E16" s="538" t="s">
        <v>772</v>
      </c>
      <c r="F16" s="537" t="s">
        <v>774</v>
      </c>
      <c r="G16" s="537" t="s">
        <v>55</v>
      </c>
      <c r="H16" s="537" t="s">
        <v>56</v>
      </c>
      <c r="I16" s="537" t="s">
        <v>97</v>
      </c>
      <c r="J16" s="537" t="s">
        <v>775</v>
      </c>
      <c r="K16" s="539">
        <v>10000000</v>
      </c>
      <c r="L16" s="539">
        <f>(K16*0.85)</f>
        <v>8500000</v>
      </c>
      <c r="M16" s="540">
        <v>46388</v>
      </c>
      <c r="N16" s="540">
        <v>46722</v>
      </c>
      <c r="O16" s="538" t="s">
        <v>58</v>
      </c>
      <c r="P16" s="538" t="s">
        <v>58</v>
      </c>
      <c r="Q16" s="538" t="s">
        <v>58</v>
      </c>
      <c r="R16" s="538" t="s">
        <v>58</v>
      </c>
      <c r="S16" s="538" t="s">
        <v>313</v>
      </c>
      <c r="T16" s="538" t="s">
        <v>338</v>
      </c>
    </row>
    <row r="17" spans="2:13" x14ac:dyDescent="0.25">
      <c r="B17" s="147"/>
      <c r="C17" s="148"/>
    </row>
    <row r="18" spans="2:13" x14ac:dyDescent="0.25">
      <c r="B18" s="799" t="s">
        <v>767</v>
      </c>
      <c r="C18" s="799"/>
      <c r="D18" s="799"/>
      <c r="E18" s="799"/>
    </row>
    <row r="19" spans="2:13" x14ac:dyDescent="0.25">
      <c r="B19" s="123" t="s">
        <v>594</v>
      </c>
      <c r="C19" s="123"/>
      <c r="D19" s="123"/>
      <c r="J19" t="s">
        <v>590</v>
      </c>
    </row>
    <row r="20" spans="2:13" x14ac:dyDescent="0.25">
      <c r="B20" s="159" t="s">
        <v>759</v>
      </c>
      <c r="C20" s="146"/>
      <c r="D20" s="146"/>
    </row>
    <row r="21" spans="2:13" x14ac:dyDescent="0.25">
      <c r="B21" s="792" t="s">
        <v>583</v>
      </c>
      <c r="C21" s="792"/>
      <c r="D21" s="792"/>
    </row>
    <row r="22" spans="2:13" x14ac:dyDescent="0.25">
      <c r="B22" s="153" t="s">
        <v>58</v>
      </c>
      <c r="C22" s="152" t="s">
        <v>592</v>
      </c>
      <c r="D22" s="153" t="s">
        <v>74</v>
      </c>
      <c r="E22" s="23" t="s">
        <v>593</v>
      </c>
      <c r="F22" s="15"/>
      <c r="G22" s="15"/>
      <c r="H22" s="64"/>
      <c r="I22" s="64"/>
      <c r="J22" s="64"/>
      <c r="K22" s="64"/>
    </row>
    <row r="23" spans="2:13" x14ac:dyDescent="0.25">
      <c r="B23" s="152"/>
      <c r="C23" s="152"/>
      <c r="D23" s="152"/>
      <c r="E23" s="23"/>
      <c r="F23" s="15"/>
      <c r="G23" s="15"/>
      <c r="H23" s="64"/>
      <c r="I23" s="64"/>
      <c r="J23" s="64"/>
      <c r="K23" s="64"/>
    </row>
    <row r="24" spans="2:13" x14ac:dyDescent="0.25">
      <c r="B24" s="2"/>
    </row>
    <row r="25" spans="2:13" ht="46.5" customHeight="1" x14ac:dyDescent="0.35">
      <c r="B25" s="775" t="s">
        <v>751</v>
      </c>
      <c r="C25" s="775"/>
      <c r="D25" s="775"/>
      <c r="E25" s="775"/>
      <c r="F25" s="775"/>
      <c r="G25" s="775"/>
      <c r="H25" s="775"/>
      <c r="I25" s="775"/>
      <c r="J25" s="775"/>
    </row>
    <row r="26" spans="2:13" ht="21" x14ac:dyDescent="0.35">
      <c r="B26" s="493"/>
      <c r="C26" s="494"/>
      <c r="D26" s="494"/>
      <c r="E26" s="494"/>
      <c r="F26" s="494"/>
      <c r="G26" s="494"/>
      <c r="H26" s="494"/>
      <c r="I26" s="494"/>
      <c r="J26" s="494"/>
      <c r="M26" s="164"/>
    </row>
    <row r="27" spans="2:13" ht="15" customHeight="1" x14ac:dyDescent="0.35">
      <c r="B27" s="774" t="s">
        <v>752</v>
      </c>
      <c r="C27" s="774"/>
      <c r="D27" s="774"/>
      <c r="E27" s="774"/>
      <c r="F27" s="774"/>
      <c r="G27" s="494"/>
      <c r="H27" s="494"/>
      <c r="I27" s="494"/>
      <c r="J27" s="494"/>
    </row>
    <row r="28" spans="2:13" ht="30.75" customHeight="1" x14ac:dyDescent="0.35">
      <c r="B28" s="774"/>
      <c r="C28" s="774"/>
      <c r="D28" s="774"/>
      <c r="E28" s="774"/>
      <c r="F28" s="774"/>
      <c r="G28" s="494"/>
      <c r="H28" s="494"/>
      <c r="I28" s="494"/>
      <c r="J28" s="494"/>
    </row>
    <row r="29" spans="2:13" ht="21" x14ac:dyDescent="0.35">
      <c r="B29" s="494"/>
      <c r="C29" s="494"/>
      <c r="D29" s="494"/>
      <c r="E29" s="494"/>
      <c r="F29" s="494"/>
      <c r="G29" s="494"/>
      <c r="H29" s="494"/>
      <c r="I29" s="494"/>
      <c r="J29" s="494"/>
    </row>
    <row r="30" spans="2:13" ht="21" x14ac:dyDescent="0.35">
      <c r="B30" s="494"/>
      <c r="C30" s="494"/>
      <c r="D30" s="494"/>
      <c r="E30" s="494"/>
      <c r="F30" s="494"/>
      <c r="G30" s="495"/>
      <c r="H30" s="495"/>
      <c r="I30" s="496" t="s">
        <v>589</v>
      </c>
      <c r="J30" s="495"/>
    </row>
    <row r="31" spans="2:13" ht="21" x14ac:dyDescent="0.35">
      <c r="B31" s="494"/>
      <c r="C31" s="494"/>
      <c r="D31" s="494"/>
      <c r="E31" s="494"/>
      <c r="F31" s="494"/>
      <c r="G31" s="495"/>
      <c r="H31" s="495"/>
      <c r="I31" s="496" t="s">
        <v>672</v>
      </c>
      <c r="J31" s="495"/>
    </row>
    <row r="37" spans="1:12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5.95" customHeight="1" x14ac:dyDescent="0.25"/>
  </sheetData>
  <autoFilter ref="A4:T22" xr:uid="{00000000-0009-0000-0000-000002000000}"/>
  <customSheetViews>
    <customSheetView guid="{6007EB77-D5AE-412E-9DCE-657D58B5C69F}" scale="60" showPageBreaks="1" printArea="1" showAutoFilter="1" hiddenColumns="1" topLeftCell="B1">
      <selection activeCell="K2" sqref="K2:L2"/>
      <pageMargins left="0.70866141732283472" right="0.70866141732283472" top="0.78740157480314965" bottom="0.78740157480314965" header="0.31496062992125984" footer="0.31496062992125984"/>
      <pageSetup paperSize="8" scale="70" fitToHeight="0" orientation="landscape" r:id="rId1"/>
      <autoFilter ref="A4:T16" xr:uid="{3F7D9C61-9AFD-4374-A8C8-34FEBE213CFA}"/>
    </customSheetView>
    <customSheetView guid="{5378AB39-19A7-4E06-8107-F7F2A19A5912}" scale="70" showAutoFilter="1" hiddenColumns="1" topLeftCell="B24">
      <selection activeCell="K32" sqref="K32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2"/>
      <autoFilter ref="A4:T16" xr:uid="{C2A8BA01-8F69-4EC9-9F9C-A1B3F4D934D6}"/>
    </customSheetView>
    <customSheetView guid="{694D007C-CB4B-440A-BBD6-B0E822059AEA}" scale="70" showAutoFilter="1" hiddenColumns="1" topLeftCell="B16">
      <selection activeCell="J38" sqref="J38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3"/>
      <autoFilter ref="A4:T16" xr:uid="{1CB6463E-D319-4736-96EA-F1D59914F275}"/>
    </customSheetView>
  </customSheetViews>
  <mergeCells count="27">
    <mergeCell ref="B21:D21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B18:E18"/>
    <mergeCell ref="B27:F28"/>
    <mergeCell ref="B25:J25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0866141732283472" right="0.70866141732283472" top="0.78740157480314965" bottom="0.78740157480314965" header="0.31496062992125984" footer="0.31496062992125984"/>
  <pageSetup paperSize="8" scale="70" fitToHeight="0" orientation="landscape" horizontalDpi="4294967294" r:id="rId4"/>
  <ignoredErrors>
    <ignoredError sqref="E9:E10 E12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MŠ</vt:lpstr>
      <vt:lpstr>ZŠ</vt:lpstr>
      <vt:lpstr>Zájmové a neformální</vt:lpstr>
      <vt:lpstr>MŠ!Názvy_tisku</vt:lpstr>
      <vt:lpstr>'Zájmové a neformální'!Názvy_tisku</vt:lpstr>
      <vt:lpstr>ZŠ!Názvy_tisku</vt:lpstr>
      <vt:lpstr>MŠ!Oblast_tisku</vt:lpstr>
      <vt:lpstr>'Zájmové a neformální'!Oblast_tisku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Hyláková Natálie</cp:lastModifiedBy>
  <cp:revision/>
  <cp:lastPrinted>2025-12-08T14:20:03Z</cp:lastPrinted>
  <dcterms:created xsi:type="dcterms:W3CDTF">2020-07-22T07:46:04Z</dcterms:created>
  <dcterms:modified xsi:type="dcterms:W3CDTF">2026-01-12T12:21:06Z</dcterms:modified>
  <cp:category/>
  <cp:contentStatus/>
</cp:coreProperties>
</file>