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en\AppData\Local\Microsoft\Windows\INetCache\Content.Outlook\C6A0434B\"/>
    </mc:Choice>
  </mc:AlternateContent>
  <xr:revisionPtr revIDLastSave="0" documentId="13_ncr:1_{AE78C371-BC93-41D8-9C93-FC1A3DCDAFF5}" xr6:coauthVersionLast="47" xr6:coauthVersionMax="47" xr10:uidLastSave="{00000000-0000-0000-0000-000000000000}"/>
  <bookViews>
    <workbookView xWindow="-120" yWindow="-120" windowWidth="29040" windowHeight="17640" tabRatio="747" xr2:uid="{00000000-000D-0000-FFFF-FFFF00000000}"/>
  </bookViews>
  <sheets>
    <sheet name="Zaměstnanec" sheetId="45" r:id="rId1"/>
    <sheet name="leden" sheetId="26" r:id="rId2"/>
    <sheet name="únor" sheetId="27" r:id="rId3"/>
    <sheet name="březen" sheetId="23" r:id="rId4"/>
    <sheet name="duben" sheetId="30" r:id="rId5"/>
    <sheet name="květen" sheetId="31" r:id="rId6"/>
    <sheet name="červen" sheetId="39" r:id="rId7"/>
    <sheet name="červenec" sheetId="33" r:id="rId8"/>
    <sheet name="srpen" sheetId="34" r:id="rId9"/>
    <sheet name="září" sheetId="40" r:id="rId10"/>
    <sheet name="říjen" sheetId="36" r:id="rId11"/>
    <sheet name="listopad" sheetId="37" r:id="rId12"/>
    <sheet name="prosinec" sheetId="41" r:id="rId13"/>
    <sheet name="dovolená DPČ" sheetId="16" r:id="rId14"/>
    <sheet name="dovolená DPP" sheetId="44" r:id="rId15"/>
    <sheet name="vysvětlivky" sheetId="20" r:id="rId16"/>
    <sheet name="data" sheetId="9" r:id="rId17"/>
  </sheets>
  <definedNames>
    <definedName name="_ftn1" localSheetId="3">březen!$Z$48</definedName>
    <definedName name="_ftn1" localSheetId="6">červen!$Z$48</definedName>
    <definedName name="_ftn1" localSheetId="7">červenec!$Z$48</definedName>
    <definedName name="_ftn1" localSheetId="4">duben!$Z$48</definedName>
    <definedName name="_ftn1" localSheetId="5">květen!$Z$48</definedName>
    <definedName name="_ftn1" localSheetId="1">leden!$Z$48</definedName>
    <definedName name="_ftn1" localSheetId="11">listopad!$Z$48</definedName>
    <definedName name="_ftn1" localSheetId="12">prosinec!$Z$48</definedName>
    <definedName name="_ftn1" localSheetId="10">říjen!$Z$48</definedName>
    <definedName name="_ftn1" localSheetId="8">srpen!$Z$48</definedName>
    <definedName name="_ftn1" localSheetId="2">únor!$Z$48</definedName>
    <definedName name="_ftn1" localSheetId="9">září!$Z$48</definedName>
    <definedName name="_ftnref1" localSheetId="3">březen!$Z$9</definedName>
    <definedName name="_ftnref1" localSheetId="6">červen!$Z$9</definedName>
    <definedName name="_ftnref1" localSheetId="7">červenec!$Z$9</definedName>
    <definedName name="_ftnref1" localSheetId="4">duben!$Z$9</definedName>
    <definedName name="_ftnref1" localSheetId="5">květen!$Z$9</definedName>
    <definedName name="_ftnref1" localSheetId="1">leden!$Z$9</definedName>
    <definedName name="_ftnref1" localSheetId="11">listopad!$Z$9</definedName>
    <definedName name="_ftnref1" localSheetId="12">prosinec!$Z$9</definedName>
    <definedName name="_ftnref1" localSheetId="10">říjen!$Z$9</definedName>
    <definedName name="_ftnref1" localSheetId="8">srpen!$Z$9</definedName>
    <definedName name="_ftnref1" localSheetId="2">únor!$Z$9</definedName>
    <definedName name="_ftnref1" localSheetId="9">září!$Z$9</definedName>
    <definedName name="_xlnm.Print_Area" localSheetId="3">březen!$A$1:$F$46,březen!$K$1:$V$46,březen!$Y$1:$AI$45</definedName>
    <definedName name="_xlnm.Print_Area" localSheetId="6">červen!$A$1:$F$46,červen!$K$1:$V$46,červen!$Y$1:$AI$45</definedName>
    <definedName name="_xlnm.Print_Area" localSheetId="7">červenec!$A$1:$F$46,červenec!$K$1:$V$46,červenec!$Y$1:$AI$45</definedName>
    <definedName name="_xlnm.Print_Area" localSheetId="13">'dovolená DPČ'!$A$1:$Q$30</definedName>
    <definedName name="_xlnm.Print_Area" localSheetId="14">'dovolená DPP'!$A$1:$Q$27</definedName>
    <definedName name="_xlnm.Print_Area" localSheetId="4">duben!$A$1:$F$46,duben!$K$1:$V$46,duben!$Y$1:$AI$45</definedName>
    <definedName name="_xlnm.Print_Area" localSheetId="5">květen!$A$1:$F$46,květen!$K$1:$V$46,květen!$Y$1:$AI$45</definedName>
    <definedName name="_xlnm.Print_Area" localSheetId="1">leden!$A$1:$F$46,leden!$K$1:$V$46,leden!$Y$1:$AI$45</definedName>
    <definedName name="_xlnm.Print_Area" localSheetId="11">listopad!$A$1:$F$46,listopad!$K$1:$V$46,listopad!$Y$1:$AI$45</definedName>
    <definedName name="_xlnm.Print_Area" localSheetId="12">prosinec!$A$1:$F$46,prosinec!$K$1:$V$46,prosinec!$Y$1:$AI$45</definedName>
    <definedName name="_xlnm.Print_Area" localSheetId="10">říjen!$A$1:$F$46,říjen!$K$1:$V$46,říjen!$Y$1:$AI$45</definedName>
    <definedName name="_xlnm.Print_Area" localSheetId="8">srpen!$A$1:$F$46,srpen!$K$1:$V$46,srpen!$Y$1:$AI$45</definedName>
    <definedName name="_xlnm.Print_Area" localSheetId="2">únor!$A$1:$F$46,únor!$K$1:$V$46,únor!$Y$1:$AI$45</definedName>
    <definedName name="_xlnm.Print_Area" localSheetId="9">září!$A$1:$F$46,září!$K$1:$V$46,září!$Y$1:$AI$45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41" l="1"/>
  <c r="Z32" i="41"/>
  <c r="AD26" i="41"/>
  <c r="AD21" i="41"/>
  <c r="AD20" i="41"/>
  <c r="AD19" i="41"/>
  <c r="AC16" i="41"/>
  <c r="AB15" i="41"/>
  <c r="AD17" i="41" s="1"/>
  <c r="AB13" i="41"/>
  <c r="AB9" i="41"/>
  <c r="AC8" i="41"/>
  <c r="AD37" i="37"/>
  <c r="Z32" i="37"/>
  <c r="AD26" i="37"/>
  <c r="AD21" i="37"/>
  <c r="AD20" i="37"/>
  <c r="AD19" i="37"/>
  <c r="AC16" i="37"/>
  <c r="AB15" i="37"/>
  <c r="AD17" i="37" s="1"/>
  <c r="AB13" i="37"/>
  <c r="AB9" i="37"/>
  <c r="AC8" i="37"/>
  <c r="AD37" i="36"/>
  <c r="Z32" i="36"/>
  <c r="AD26" i="36"/>
  <c r="AD21" i="36"/>
  <c r="AD20" i="36"/>
  <c r="AD19" i="36"/>
  <c r="AC16" i="36"/>
  <c r="AB15" i="36"/>
  <c r="AD17" i="36" s="1"/>
  <c r="AB13" i="36"/>
  <c r="AB9" i="36"/>
  <c r="AC8" i="36"/>
  <c r="AD37" i="40"/>
  <c r="Z32" i="40"/>
  <c r="AD26" i="40"/>
  <c r="AD21" i="40"/>
  <c r="AD20" i="40"/>
  <c r="AD19" i="40"/>
  <c r="AC16" i="40"/>
  <c r="AD17" i="40" s="1"/>
  <c r="AB15" i="40"/>
  <c r="AB13" i="40"/>
  <c r="AB9" i="40"/>
  <c r="AC8" i="40"/>
  <c r="AD37" i="34"/>
  <c r="Z32" i="34"/>
  <c r="AD26" i="34"/>
  <c r="AD21" i="34"/>
  <c r="AD20" i="34"/>
  <c r="AD19" i="34"/>
  <c r="AC16" i="34"/>
  <c r="AD17" i="34" s="1"/>
  <c r="AB15" i="34"/>
  <c r="AB13" i="34"/>
  <c r="AB9" i="34"/>
  <c r="AC8" i="34"/>
  <c r="AD37" i="33"/>
  <c r="Z32" i="33"/>
  <c r="AD26" i="33"/>
  <c r="AD21" i="33"/>
  <c r="AD20" i="33"/>
  <c r="AD19" i="33"/>
  <c r="AC16" i="33"/>
  <c r="AB15" i="33"/>
  <c r="AD17" i="33" s="1"/>
  <c r="AB13" i="33"/>
  <c r="AB9" i="33"/>
  <c r="AC8" i="33"/>
  <c r="AD37" i="39"/>
  <c r="Z32" i="39"/>
  <c r="AD26" i="39"/>
  <c r="AD21" i="39"/>
  <c r="AD20" i="39"/>
  <c r="AD19" i="39"/>
  <c r="AC16" i="39"/>
  <c r="AB15" i="39"/>
  <c r="AD17" i="39" s="1"/>
  <c r="AB13" i="39"/>
  <c r="AB9" i="39"/>
  <c r="AC8" i="39"/>
  <c r="AD37" i="31"/>
  <c r="Z32" i="31"/>
  <c r="AD26" i="31"/>
  <c r="AD21" i="31"/>
  <c r="AD20" i="31"/>
  <c r="AD19" i="31"/>
  <c r="AC16" i="31"/>
  <c r="AB15" i="31"/>
  <c r="AD17" i="31" s="1"/>
  <c r="AB13" i="31"/>
  <c r="AB9" i="31"/>
  <c r="AC8" i="31"/>
  <c r="AD37" i="30"/>
  <c r="Z32" i="30"/>
  <c r="AD26" i="30"/>
  <c r="AD21" i="30"/>
  <c r="AD20" i="30"/>
  <c r="AD19" i="30"/>
  <c r="AC16" i="30"/>
  <c r="AD17" i="30" s="1"/>
  <c r="AB15" i="30"/>
  <c r="AB13" i="30"/>
  <c r="AB9" i="30"/>
  <c r="AC8" i="30"/>
  <c r="AD37" i="23"/>
  <c r="Z32" i="23"/>
  <c r="AD26" i="23"/>
  <c r="AD21" i="23"/>
  <c r="AD20" i="23"/>
  <c r="AD19" i="23"/>
  <c r="AC16" i="23"/>
  <c r="AB15" i="23"/>
  <c r="AD17" i="23" s="1"/>
  <c r="AB13" i="23"/>
  <c r="AB9" i="23"/>
  <c r="AC8" i="23"/>
  <c r="AD37" i="27"/>
  <c r="Z32" i="27"/>
  <c r="AD26" i="27"/>
  <c r="AD21" i="27"/>
  <c r="AD20" i="27"/>
  <c r="AD19" i="27"/>
  <c r="AC16" i="27"/>
  <c r="AB15" i="27"/>
  <c r="AD17" i="27" s="1"/>
  <c r="AB13" i="27"/>
  <c r="AB9" i="27"/>
  <c r="AC8" i="27"/>
  <c r="Y4" i="44"/>
  <c r="Y11" i="44"/>
  <c r="Y10" i="44"/>
  <c r="Y5" i="44"/>
  <c r="Y4" i="16"/>
  <c r="Y11" i="16"/>
  <c r="Y10" i="16"/>
  <c r="AD37" i="26"/>
  <c r="AD26" i="26"/>
  <c r="Z32" i="26"/>
  <c r="W40" i="41"/>
  <c r="X40" i="41" s="1"/>
  <c r="X39" i="41"/>
  <c r="W39" i="41"/>
  <c r="W38" i="41"/>
  <c r="X38" i="41" s="1"/>
  <c r="X37" i="41"/>
  <c r="W37" i="41"/>
  <c r="W36" i="41"/>
  <c r="X36" i="41" s="1"/>
  <c r="X35" i="41"/>
  <c r="W35" i="41"/>
  <c r="W34" i="41"/>
  <c r="X34" i="41" s="1"/>
  <c r="X33" i="41"/>
  <c r="W33" i="41"/>
  <c r="W32" i="41"/>
  <c r="X32" i="41" s="1"/>
  <c r="W31" i="41"/>
  <c r="X31" i="41" s="1"/>
  <c r="W30" i="41"/>
  <c r="X30" i="41" s="1"/>
  <c r="W28" i="41"/>
  <c r="X28" i="41" s="1"/>
  <c r="W27" i="41"/>
  <c r="X27" i="41" s="1"/>
  <c r="W26" i="41"/>
  <c r="X26" i="41" s="1"/>
  <c r="W25" i="41"/>
  <c r="X25" i="41" s="1"/>
  <c r="W24" i="41"/>
  <c r="X24" i="41" s="1"/>
  <c r="W23" i="41"/>
  <c r="X23" i="41" s="1"/>
  <c r="W22" i="41"/>
  <c r="X22" i="41" s="1"/>
  <c r="W21" i="41"/>
  <c r="X21" i="41" s="1"/>
  <c r="W20" i="41"/>
  <c r="X20" i="41" s="1"/>
  <c r="W19" i="41"/>
  <c r="X19" i="41" s="1"/>
  <c r="W18" i="41"/>
  <c r="X18" i="41" s="1"/>
  <c r="W17" i="41"/>
  <c r="X17" i="41" s="1"/>
  <c r="W16" i="41"/>
  <c r="X16" i="41" s="1"/>
  <c r="W15" i="41"/>
  <c r="X15" i="41" s="1"/>
  <c r="W14" i="41"/>
  <c r="X14" i="41" s="1"/>
  <c r="W13" i="41"/>
  <c r="X13" i="41" s="1"/>
  <c r="W12" i="41"/>
  <c r="X12" i="41" s="1"/>
  <c r="W11" i="41"/>
  <c r="X11" i="41" s="1"/>
  <c r="W10" i="41"/>
  <c r="X10" i="41" s="1"/>
  <c r="W40" i="37"/>
  <c r="X40" i="37" s="1"/>
  <c r="X39" i="37"/>
  <c r="W39" i="37"/>
  <c r="W38" i="37"/>
  <c r="X38" i="37" s="1"/>
  <c r="X37" i="37"/>
  <c r="W37" i="37"/>
  <c r="W36" i="37"/>
  <c r="X36" i="37" s="1"/>
  <c r="X35" i="37"/>
  <c r="W35" i="37"/>
  <c r="W34" i="37"/>
  <c r="X34" i="37" s="1"/>
  <c r="X33" i="37"/>
  <c r="W33" i="37"/>
  <c r="W32" i="37"/>
  <c r="X32" i="37" s="1"/>
  <c r="X31" i="37"/>
  <c r="W31" i="37"/>
  <c r="W30" i="37"/>
  <c r="X30" i="37" s="1"/>
  <c r="X29" i="37"/>
  <c r="W29" i="37"/>
  <c r="W28" i="37"/>
  <c r="X28" i="37" s="1"/>
  <c r="X27" i="37"/>
  <c r="W27" i="37"/>
  <c r="W26" i="37"/>
  <c r="X26" i="37" s="1"/>
  <c r="X25" i="37"/>
  <c r="W25" i="37"/>
  <c r="W24" i="37"/>
  <c r="X24" i="37" s="1"/>
  <c r="X23" i="37"/>
  <c r="W23" i="37"/>
  <c r="W22" i="37"/>
  <c r="X22" i="37" s="1"/>
  <c r="X21" i="37"/>
  <c r="W21" i="37"/>
  <c r="W20" i="37"/>
  <c r="X20" i="37" s="1"/>
  <c r="X19" i="37"/>
  <c r="W19" i="37"/>
  <c r="W18" i="37"/>
  <c r="X18" i="37" s="1"/>
  <c r="X17" i="37"/>
  <c r="W17" i="37"/>
  <c r="W16" i="37"/>
  <c r="X16" i="37" s="1"/>
  <c r="X15" i="37"/>
  <c r="W15" i="37"/>
  <c r="W14" i="37"/>
  <c r="X14" i="37" s="1"/>
  <c r="X13" i="37"/>
  <c r="W13" i="37"/>
  <c r="W12" i="37"/>
  <c r="X12" i="37" s="1"/>
  <c r="X11" i="37"/>
  <c r="W11" i="37"/>
  <c r="W10" i="37"/>
  <c r="X10" i="37" s="1"/>
  <c r="W40" i="36"/>
  <c r="X40" i="36" s="1"/>
  <c r="X39" i="36"/>
  <c r="W39" i="36"/>
  <c r="W38" i="36"/>
  <c r="X38" i="36" s="1"/>
  <c r="X37" i="36"/>
  <c r="W37" i="36"/>
  <c r="W36" i="36"/>
  <c r="X36" i="36" s="1"/>
  <c r="X35" i="36"/>
  <c r="W35" i="36"/>
  <c r="W34" i="36"/>
  <c r="X34" i="36" s="1"/>
  <c r="X33" i="36"/>
  <c r="W33" i="36"/>
  <c r="W32" i="36"/>
  <c r="X32" i="36" s="1"/>
  <c r="X31" i="36"/>
  <c r="W31" i="36"/>
  <c r="W30" i="36"/>
  <c r="X30" i="36" s="1"/>
  <c r="X29" i="36"/>
  <c r="W29" i="36"/>
  <c r="W28" i="36"/>
  <c r="X28" i="36" s="1"/>
  <c r="X27" i="36"/>
  <c r="W27" i="36"/>
  <c r="W26" i="36"/>
  <c r="X26" i="36" s="1"/>
  <c r="X25" i="36"/>
  <c r="W25" i="36"/>
  <c r="W24" i="36"/>
  <c r="X24" i="36" s="1"/>
  <c r="X23" i="36"/>
  <c r="W23" i="36"/>
  <c r="W22" i="36"/>
  <c r="X22" i="36" s="1"/>
  <c r="X21" i="36"/>
  <c r="W21" i="36"/>
  <c r="W20" i="36"/>
  <c r="X20" i="36" s="1"/>
  <c r="X19" i="36"/>
  <c r="W19" i="36"/>
  <c r="W18" i="36"/>
  <c r="X18" i="36" s="1"/>
  <c r="X17" i="36"/>
  <c r="W17" i="36"/>
  <c r="W16" i="36"/>
  <c r="X16" i="36" s="1"/>
  <c r="X15" i="36"/>
  <c r="W15" i="36"/>
  <c r="W14" i="36"/>
  <c r="X14" i="36" s="1"/>
  <c r="X13" i="36"/>
  <c r="W13" i="36"/>
  <c r="W12" i="36"/>
  <c r="X12" i="36" s="1"/>
  <c r="X11" i="36"/>
  <c r="W11" i="36"/>
  <c r="W10" i="36"/>
  <c r="X10" i="36" s="1"/>
  <c r="W40" i="40"/>
  <c r="X40" i="40" s="1"/>
  <c r="X39" i="40"/>
  <c r="W39" i="40"/>
  <c r="W38" i="40"/>
  <c r="X38" i="40" s="1"/>
  <c r="X37" i="40"/>
  <c r="W37" i="40"/>
  <c r="W36" i="40"/>
  <c r="X36" i="40" s="1"/>
  <c r="X35" i="40"/>
  <c r="W35" i="40"/>
  <c r="W34" i="40"/>
  <c r="X34" i="40" s="1"/>
  <c r="X33" i="40"/>
  <c r="W33" i="40"/>
  <c r="W32" i="40"/>
  <c r="X32" i="40" s="1"/>
  <c r="X31" i="40"/>
  <c r="W31" i="40"/>
  <c r="W30" i="40"/>
  <c r="X30" i="40" s="1"/>
  <c r="X29" i="40"/>
  <c r="W29" i="40"/>
  <c r="W28" i="40"/>
  <c r="X28" i="40" s="1"/>
  <c r="X27" i="40"/>
  <c r="W27" i="40"/>
  <c r="W26" i="40"/>
  <c r="X26" i="40" s="1"/>
  <c r="X25" i="40"/>
  <c r="W25" i="40"/>
  <c r="W24" i="40"/>
  <c r="X24" i="40" s="1"/>
  <c r="X23" i="40"/>
  <c r="W23" i="40"/>
  <c r="W22" i="40"/>
  <c r="X22" i="40" s="1"/>
  <c r="X21" i="40"/>
  <c r="W21" i="40"/>
  <c r="W20" i="40"/>
  <c r="X20" i="40" s="1"/>
  <c r="X19" i="40"/>
  <c r="W19" i="40"/>
  <c r="W18" i="40"/>
  <c r="X18" i="40" s="1"/>
  <c r="X17" i="40"/>
  <c r="W17" i="40"/>
  <c r="W16" i="40"/>
  <c r="X16" i="40" s="1"/>
  <c r="X15" i="40"/>
  <c r="W15" i="40"/>
  <c r="W14" i="40"/>
  <c r="X14" i="40" s="1"/>
  <c r="X13" i="40"/>
  <c r="W13" i="40"/>
  <c r="W12" i="40"/>
  <c r="X12" i="40" s="1"/>
  <c r="X11" i="40"/>
  <c r="W11" i="40"/>
  <c r="W10" i="40"/>
  <c r="X10" i="40" s="1"/>
  <c r="W40" i="34"/>
  <c r="X40" i="34" s="1"/>
  <c r="X39" i="34"/>
  <c r="W39" i="34"/>
  <c r="W38" i="34"/>
  <c r="X38" i="34" s="1"/>
  <c r="X37" i="34"/>
  <c r="W37" i="34"/>
  <c r="W36" i="34"/>
  <c r="X36" i="34" s="1"/>
  <c r="X35" i="34"/>
  <c r="W35" i="34"/>
  <c r="W34" i="34"/>
  <c r="X34" i="34" s="1"/>
  <c r="X33" i="34"/>
  <c r="W33" i="34"/>
  <c r="W32" i="34"/>
  <c r="X32" i="34" s="1"/>
  <c r="X31" i="34"/>
  <c r="W31" i="34"/>
  <c r="W30" i="34"/>
  <c r="X30" i="34" s="1"/>
  <c r="X29" i="34"/>
  <c r="W29" i="34"/>
  <c r="W28" i="34"/>
  <c r="X28" i="34" s="1"/>
  <c r="X27" i="34"/>
  <c r="W27" i="34"/>
  <c r="W26" i="34"/>
  <c r="X26" i="34" s="1"/>
  <c r="X25" i="34"/>
  <c r="W25" i="34"/>
  <c r="W24" i="34"/>
  <c r="X24" i="34" s="1"/>
  <c r="X23" i="34"/>
  <c r="W23" i="34"/>
  <c r="W22" i="34"/>
  <c r="X22" i="34" s="1"/>
  <c r="X21" i="34"/>
  <c r="W21" i="34"/>
  <c r="W20" i="34"/>
  <c r="X20" i="34" s="1"/>
  <c r="X19" i="34"/>
  <c r="W19" i="34"/>
  <c r="W18" i="34"/>
  <c r="X18" i="34" s="1"/>
  <c r="X17" i="34"/>
  <c r="W17" i="34"/>
  <c r="W16" i="34"/>
  <c r="X16" i="34" s="1"/>
  <c r="X15" i="34"/>
  <c r="W15" i="34"/>
  <c r="W14" i="34"/>
  <c r="X14" i="34" s="1"/>
  <c r="X13" i="34"/>
  <c r="W13" i="34"/>
  <c r="W12" i="34"/>
  <c r="X12" i="34" s="1"/>
  <c r="X11" i="34"/>
  <c r="W11" i="34"/>
  <c r="W10" i="34"/>
  <c r="X10" i="34" s="1"/>
  <c r="W40" i="33"/>
  <c r="X40" i="33" s="1"/>
  <c r="X39" i="33"/>
  <c r="W39" i="33"/>
  <c r="W38" i="33"/>
  <c r="X38" i="33" s="1"/>
  <c r="X37" i="33"/>
  <c r="W37" i="33"/>
  <c r="W36" i="33"/>
  <c r="X36" i="33" s="1"/>
  <c r="X35" i="33"/>
  <c r="W35" i="33"/>
  <c r="W34" i="33"/>
  <c r="X34" i="33" s="1"/>
  <c r="X33" i="33"/>
  <c r="W33" i="33"/>
  <c r="W32" i="33"/>
  <c r="X32" i="33" s="1"/>
  <c r="X31" i="33"/>
  <c r="W31" i="33"/>
  <c r="W30" i="33"/>
  <c r="X30" i="33" s="1"/>
  <c r="X29" i="33"/>
  <c r="W29" i="33"/>
  <c r="W28" i="33"/>
  <c r="X28" i="33" s="1"/>
  <c r="X27" i="33"/>
  <c r="W27" i="33"/>
  <c r="W26" i="33"/>
  <c r="X26" i="33" s="1"/>
  <c r="X25" i="33"/>
  <c r="W25" i="33"/>
  <c r="W24" i="33"/>
  <c r="X24" i="33" s="1"/>
  <c r="X23" i="33"/>
  <c r="W23" i="33"/>
  <c r="W22" i="33"/>
  <c r="X22" i="33" s="1"/>
  <c r="X21" i="33"/>
  <c r="W21" i="33"/>
  <c r="W20" i="33"/>
  <c r="X20" i="33" s="1"/>
  <c r="X19" i="33"/>
  <c r="W19" i="33"/>
  <c r="W18" i="33"/>
  <c r="X18" i="33" s="1"/>
  <c r="X17" i="33"/>
  <c r="W17" i="33"/>
  <c r="W16" i="33"/>
  <c r="X16" i="33" s="1"/>
  <c r="X15" i="33"/>
  <c r="W15" i="33"/>
  <c r="W14" i="33"/>
  <c r="X14" i="33" s="1"/>
  <c r="X13" i="33"/>
  <c r="W13" i="33"/>
  <c r="W12" i="33"/>
  <c r="X12" i="33" s="1"/>
  <c r="X11" i="33"/>
  <c r="W11" i="33"/>
  <c r="W10" i="33"/>
  <c r="X10" i="33" s="1"/>
  <c r="W40" i="39"/>
  <c r="X40" i="39" s="1"/>
  <c r="X39" i="39"/>
  <c r="W39" i="39"/>
  <c r="W38" i="39"/>
  <c r="X38" i="39" s="1"/>
  <c r="X37" i="39"/>
  <c r="W37" i="39"/>
  <c r="W36" i="39"/>
  <c r="X36" i="39" s="1"/>
  <c r="X35" i="39"/>
  <c r="W35" i="39"/>
  <c r="W34" i="39"/>
  <c r="X34" i="39" s="1"/>
  <c r="X33" i="39"/>
  <c r="W33" i="39"/>
  <c r="W32" i="39"/>
  <c r="X32" i="39" s="1"/>
  <c r="X31" i="39"/>
  <c r="W31" i="39"/>
  <c r="W30" i="39"/>
  <c r="X30" i="39" s="1"/>
  <c r="X29" i="39"/>
  <c r="W29" i="39"/>
  <c r="W28" i="39"/>
  <c r="X28" i="39" s="1"/>
  <c r="X27" i="39"/>
  <c r="W27" i="39"/>
  <c r="W26" i="39"/>
  <c r="X26" i="39" s="1"/>
  <c r="X25" i="39"/>
  <c r="W25" i="39"/>
  <c r="W24" i="39"/>
  <c r="X24" i="39" s="1"/>
  <c r="X23" i="39"/>
  <c r="W23" i="39"/>
  <c r="W22" i="39"/>
  <c r="X22" i="39" s="1"/>
  <c r="X21" i="39"/>
  <c r="W21" i="39"/>
  <c r="W20" i="39"/>
  <c r="X20" i="39" s="1"/>
  <c r="X19" i="39"/>
  <c r="W19" i="39"/>
  <c r="W18" i="39"/>
  <c r="X18" i="39" s="1"/>
  <c r="X17" i="39"/>
  <c r="W17" i="39"/>
  <c r="W16" i="39"/>
  <c r="X16" i="39" s="1"/>
  <c r="X15" i="39"/>
  <c r="W15" i="39"/>
  <c r="W14" i="39"/>
  <c r="X14" i="39" s="1"/>
  <c r="X13" i="39"/>
  <c r="W13" i="39"/>
  <c r="W12" i="39"/>
  <c r="X12" i="39" s="1"/>
  <c r="X11" i="39"/>
  <c r="W11" i="39"/>
  <c r="W10" i="39"/>
  <c r="X10" i="39" s="1"/>
  <c r="W40" i="31"/>
  <c r="X40" i="31" s="1"/>
  <c r="X39" i="31"/>
  <c r="W39" i="31"/>
  <c r="W38" i="31"/>
  <c r="X38" i="31" s="1"/>
  <c r="X37" i="31"/>
  <c r="W37" i="31"/>
  <c r="W36" i="31"/>
  <c r="X36" i="31" s="1"/>
  <c r="X35" i="31"/>
  <c r="W35" i="31"/>
  <c r="W34" i="31"/>
  <c r="X34" i="31" s="1"/>
  <c r="X33" i="31"/>
  <c r="W33" i="31"/>
  <c r="W32" i="31"/>
  <c r="X32" i="31" s="1"/>
  <c r="X31" i="31"/>
  <c r="W31" i="31"/>
  <c r="W30" i="31"/>
  <c r="X30" i="31" s="1"/>
  <c r="X29" i="31"/>
  <c r="W29" i="31"/>
  <c r="W28" i="31"/>
  <c r="X28" i="31" s="1"/>
  <c r="X27" i="31"/>
  <c r="W27" i="31"/>
  <c r="W26" i="31"/>
  <c r="X26" i="31" s="1"/>
  <c r="X25" i="31"/>
  <c r="W25" i="31"/>
  <c r="W24" i="31"/>
  <c r="X24" i="31" s="1"/>
  <c r="X23" i="31"/>
  <c r="W23" i="31"/>
  <c r="W22" i="31"/>
  <c r="X22" i="31" s="1"/>
  <c r="X21" i="31"/>
  <c r="W21" i="31"/>
  <c r="W20" i="31"/>
  <c r="X20" i="31" s="1"/>
  <c r="X19" i="31"/>
  <c r="W19" i="31"/>
  <c r="W18" i="31"/>
  <c r="X18" i="31" s="1"/>
  <c r="X17" i="31"/>
  <c r="W17" i="31"/>
  <c r="W16" i="31"/>
  <c r="X16" i="31" s="1"/>
  <c r="X15" i="31"/>
  <c r="W15" i="31"/>
  <c r="W14" i="31"/>
  <c r="X14" i="31" s="1"/>
  <c r="X13" i="31"/>
  <c r="W13" i="31"/>
  <c r="W12" i="31"/>
  <c r="X12" i="31" s="1"/>
  <c r="X11" i="31"/>
  <c r="W11" i="31"/>
  <c r="W10" i="31"/>
  <c r="X10" i="31" s="1"/>
  <c r="X41" i="31" s="1"/>
  <c r="W40" i="30"/>
  <c r="X40" i="30" s="1"/>
  <c r="X39" i="30"/>
  <c r="W39" i="30"/>
  <c r="W38" i="30"/>
  <c r="X38" i="30" s="1"/>
  <c r="X37" i="30"/>
  <c r="W37" i="30"/>
  <c r="W36" i="30"/>
  <c r="X36" i="30" s="1"/>
  <c r="X35" i="30"/>
  <c r="W35" i="30"/>
  <c r="W34" i="30"/>
  <c r="X34" i="30" s="1"/>
  <c r="W33" i="30"/>
  <c r="X33" i="30" s="1"/>
  <c r="W32" i="30"/>
  <c r="X32" i="30" s="1"/>
  <c r="W31" i="30"/>
  <c r="X31" i="30" s="1"/>
  <c r="W30" i="30"/>
  <c r="X30" i="30" s="1"/>
  <c r="W29" i="30"/>
  <c r="X29" i="30" s="1"/>
  <c r="W28" i="30"/>
  <c r="X28" i="30" s="1"/>
  <c r="W27" i="30"/>
  <c r="X27" i="30" s="1"/>
  <c r="W26" i="30"/>
  <c r="X26" i="30" s="1"/>
  <c r="W25" i="30"/>
  <c r="X25" i="30" s="1"/>
  <c r="W24" i="30"/>
  <c r="X24" i="30" s="1"/>
  <c r="W23" i="30"/>
  <c r="X23" i="30" s="1"/>
  <c r="W22" i="30"/>
  <c r="X22" i="30" s="1"/>
  <c r="W21" i="30"/>
  <c r="X21" i="30" s="1"/>
  <c r="W20" i="30"/>
  <c r="X20" i="30" s="1"/>
  <c r="W19" i="30"/>
  <c r="X19" i="30" s="1"/>
  <c r="W18" i="30"/>
  <c r="X18" i="30" s="1"/>
  <c r="W17" i="30"/>
  <c r="X17" i="30" s="1"/>
  <c r="W16" i="30"/>
  <c r="X16" i="30" s="1"/>
  <c r="W15" i="30"/>
  <c r="X15" i="30" s="1"/>
  <c r="W14" i="30"/>
  <c r="X14" i="30" s="1"/>
  <c r="W13" i="30"/>
  <c r="X13" i="30" s="1"/>
  <c r="W12" i="30"/>
  <c r="X12" i="30" s="1"/>
  <c r="W11" i="30"/>
  <c r="X11" i="30" s="1"/>
  <c r="W10" i="30"/>
  <c r="X10" i="30" s="1"/>
  <c r="W40" i="23"/>
  <c r="X40" i="23" s="1"/>
  <c r="X39" i="23"/>
  <c r="W39" i="23"/>
  <c r="W38" i="23"/>
  <c r="X38" i="23" s="1"/>
  <c r="X37" i="23"/>
  <c r="W37" i="23"/>
  <c r="W36" i="23"/>
  <c r="X36" i="23" s="1"/>
  <c r="X35" i="23"/>
  <c r="W35" i="23"/>
  <c r="W34" i="23"/>
  <c r="X34" i="23" s="1"/>
  <c r="X33" i="23"/>
  <c r="W33" i="23"/>
  <c r="W32" i="23"/>
  <c r="X32" i="23" s="1"/>
  <c r="X31" i="23"/>
  <c r="W31" i="23"/>
  <c r="W30" i="23"/>
  <c r="X30" i="23" s="1"/>
  <c r="X29" i="23"/>
  <c r="W29" i="23"/>
  <c r="W28" i="23"/>
  <c r="X28" i="23" s="1"/>
  <c r="X27" i="23"/>
  <c r="W27" i="23"/>
  <c r="W26" i="23"/>
  <c r="X26" i="23" s="1"/>
  <c r="X25" i="23"/>
  <c r="W25" i="23"/>
  <c r="W24" i="23"/>
  <c r="X24" i="23" s="1"/>
  <c r="X23" i="23"/>
  <c r="W23" i="23"/>
  <c r="W22" i="23"/>
  <c r="X22" i="23" s="1"/>
  <c r="X21" i="23"/>
  <c r="W21" i="23"/>
  <c r="W20" i="23"/>
  <c r="X20" i="23" s="1"/>
  <c r="X19" i="23"/>
  <c r="W19" i="23"/>
  <c r="W18" i="23"/>
  <c r="X18" i="23" s="1"/>
  <c r="X17" i="23"/>
  <c r="W17" i="23"/>
  <c r="W16" i="23"/>
  <c r="X16" i="23" s="1"/>
  <c r="X15" i="23"/>
  <c r="W15" i="23"/>
  <c r="W14" i="23"/>
  <c r="X14" i="23" s="1"/>
  <c r="X13" i="23"/>
  <c r="W13" i="23"/>
  <c r="W12" i="23"/>
  <c r="X12" i="23" s="1"/>
  <c r="X11" i="23"/>
  <c r="W11" i="23"/>
  <c r="W10" i="23"/>
  <c r="X10" i="23" s="1"/>
  <c r="X41" i="23" s="1"/>
  <c r="W40" i="27"/>
  <c r="X40" i="27" s="1"/>
  <c r="X39" i="27"/>
  <c r="W39" i="27"/>
  <c r="W38" i="27"/>
  <c r="X38" i="27" s="1"/>
  <c r="X37" i="27"/>
  <c r="W37" i="27"/>
  <c r="W36" i="27"/>
  <c r="X36" i="27" s="1"/>
  <c r="X35" i="27"/>
  <c r="W35" i="27"/>
  <c r="W34" i="27"/>
  <c r="X34" i="27" s="1"/>
  <c r="X33" i="27"/>
  <c r="W33" i="27"/>
  <c r="W32" i="27"/>
  <c r="X32" i="27" s="1"/>
  <c r="W30" i="27"/>
  <c r="X30" i="27" s="1"/>
  <c r="X29" i="27"/>
  <c r="W29" i="27"/>
  <c r="W28" i="27"/>
  <c r="X28" i="27" s="1"/>
  <c r="X27" i="27"/>
  <c r="W27" i="27"/>
  <c r="W26" i="27"/>
  <c r="X26" i="27" s="1"/>
  <c r="X25" i="27"/>
  <c r="W25" i="27"/>
  <c r="W24" i="27"/>
  <c r="X24" i="27" s="1"/>
  <c r="X23" i="27"/>
  <c r="W23" i="27"/>
  <c r="W22" i="27"/>
  <c r="X22" i="27" s="1"/>
  <c r="X21" i="27"/>
  <c r="W21" i="27"/>
  <c r="W20" i="27"/>
  <c r="X20" i="27" s="1"/>
  <c r="X19" i="27"/>
  <c r="W19" i="27"/>
  <c r="W18" i="27"/>
  <c r="X18" i="27" s="1"/>
  <c r="X17" i="27"/>
  <c r="W17" i="27"/>
  <c r="W16" i="27"/>
  <c r="X16" i="27" s="1"/>
  <c r="X15" i="27"/>
  <c r="W15" i="27"/>
  <c r="W14" i="27"/>
  <c r="X14" i="27" s="1"/>
  <c r="X13" i="27"/>
  <c r="W13" i="27"/>
  <c r="W12" i="27"/>
  <c r="X12" i="27" s="1"/>
  <c r="X11" i="27"/>
  <c r="W11" i="27"/>
  <c r="W10" i="27"/>
  <c r="X10" i="27" s="1"/>
  <c r="W40" i="26"/>
  <c r="X40" i="26" s="1"/>
  <c r="W38" i="26"/>
  <c r="X38" i="26" s="1"/>
  <c r="W37" i="26"/>
  <c r="X37" i="26" s="1"/>
  <c r="W36" i="26"/>
  <c r="X36" i="26" s="1"/>
  <c r="W35" i="26"/>
  <c r="X35" i="26" s="1"/>
  <c r="W34" i="26"/>
  <c r="X34" i="26" s="1"/>
  <c r="W33" i="26"/>
  <c r="X33" i="26" s="1"/>
  <c r="W32" i="26"/>
  <c r="X32" i="26" s="1"/>
  <c r="W31" i="26"/>
  <c r="X31" i="26" s="1"/>
  <c r="W30" i="26"/>
  <c r="X30" i="26" s="1"/>
  <c r="W29" i="26"/>
  <c r="X29" i="26" s="1"/>
  <c r="W28" i="26"/>
  <c r="X28" i="26" s="1"/>
  <c r="W27" i="26"/>
  <c r="X27" i="26" s="1"/>
  <c r="W26" i="26"/>
  <c r="X26" i="26" s="1"/>
  <c r="W25" i="26"/>
  <c r="X25" i="26" s="1"/>
  <c r="W24" i="26"/>
  <c r="X24" i="26" s="1"/>
  <c r="W23" i="26"/>
  <c r="X23" i="26" s="1"/>
  <c r="W22" i="26"/>
  <c r="X22" i="26" s="1"/>
  <c r="W21" i="26"/>
  <c r="X21" i="26" s="1"/>
  <c r="W20" i="26"/>
  <c r="X20" i="26" s="1"/>
  <c r="W19" i="26"/>
  <c r="X19" i="26" s="1"/>
  <c r="W18" i="26"/>
  <c r="X18" i="26" s="1"/>
  <c r="W17" i="26"/>
  <c r="X17" i="26" s="1"/>
  <c r="W16" i="26"/>
  <c r="X16" i="26" s="1"/>
  <c r="W15" i="26"/>
  <c r="X15" i="26" s="1"/>
  <c r="W14" i="26"/>
  <c r="X14" i="26" s="1"/>
  <c r="W13" i="26"/>
  <c r="X13" i="26" s="1"/>
  <c r="W12" i="26"/>
  <c r="X12" i="26" s="1"/>
  <c r="W11" i="26"/>
  <c r="X11" i="26" s="1"/>
  <c r="W10" i="26"/>
  <c r="X10" i="26" s="1"/>
  <c r="D9" i="44"/>
  <c r="Y8" i="44" s="1"/>
  <c r="D8" i="44"/>
  <c r="D9" i="16"/>
  <c r="D8" i="16"/>
  <c r="Y5" i="16" s="1"/>
  <c r="AC16" i="26"/>
  <c r="B6" i="41"/>
  <c r="B5" i="41"/>
  <c r="L5" i="41" s="1"/>
  <c r="B4" i="41"/>
  <c r="L4" i="41" s="1"/>
  <c r="B3" i="41"/>
  <c r="B6" i="37"/>
  <c r="L6" i="37" s="1"/>
  <c r="B5" i="37"/>
  <c r="B4" i="37"/>
  <c r="L4" i="37" s="1"/>
  <c r="B3" i="37"/>
  <c r="L3" i="37" s="1"/>
  <c r="B6" i="36"/>
  <c r="L6" i="36" s="1"/>
  <c r="B5" i="36"/>
  <c r="L5" i="36" s="1"/>
  <c r="B4" i="36"/>
  <c r="L4" i="36" s="1"/>
  <c r="B3" i="36"/>
  <c r="B6" i="40"/>
  <c r="L6" i="40" s="1"/>
  <c r="B5" i="40"/>
  <c r="B4" i="40"/>
  <c r="L4" i="40" s="1"/>
  <c r="B3" i="40"/>
  <c r="L3" i="40" s="1"/>
  <c r="B6" i="34"/>
  <c r="L6" i="34" s="1"/>
  <c r="B5" i="34"/>
  <c r="L5" i="34" s="1"/>
  <c r="B4" i="34"/>
  <c r="L4" i="34" s="1"/>
  <c r="B3" i="34"/>
  <c r="B6" i="33"/>
  <c r="L6" i="33" s="1"/>
  <c r="B5" i="33"/>
  <c r="B4" i="33"/>
  <c r="L4" i="33" s="1"/>
  <c r="B3" i="33"/>
  <c r="B6" i="39"/>
  <c r="L6" i="39" s="1"/>
  <c r="B5" i="39"/>
  <c r="L5" i="39" s="1"/>
  <c r="B4" i="39"/>
  <c r="L4" i="39" s="1"/>
  <c r="B3" i="39"/>
  <c r="L3" i="39" s="1"/>
  <c r="B6" i="31"/>
  <c r="B5" i="31"/>
  <c r="L5" i="31" s="1"/>
  <c r="B4" i="31"/>
  <c r="L4" i="31" s="1"/>
  <c r="B3" i="31"/>
  <c r="L3" i="31" s="1"/>
  <c r="B6" i="30"/>
  <c r="L6" i="30" s="1"/>
  <c r="B5" i="30"/>
  <c r="L5" i="30" s="1"/>
  <c r="B4" i="30"/>
  <c r="L4" i="30" s="1"/>
  <c r="B3" i="30"/>
  <c r="L3" i="30" s="1"/>
  <c r="B6" i="23"/>
  <c r="E6" i="44" s="1"/>
  <c r="B5" i="23"/>
  <c r="B4" i="23"/>
  <c r="E5" i="44" s="1"/>
  <c r="B3" i="23"/>
  <c r="E4" i="44" s="1"/>
  <c r="B6" i="27"/>
  <c r="L6" i="27" s="1"/>
  <c r="B5" i="27"/>
  <c r="B4" i="27"/>
  <c r="L4" i="27" s="1"/>
  <c r="B3" i="27"/>
  <c r="L3" i="27" s="1"/>
  <c r="B6" i="26"/>
  <c r="B5" i="26"/>
  <c r="B4" i="26"/>
  <c r="B3" i="26"/>
  <c r="L6" i="23"/>
  <c r="L5" i="23"/>
  <c r="L4" i="23"/>
  <c r="L3" i="23"/>
  <c r="L6" i="31"/>
  <c r="N26" i="44"/>
  <c r="L26" i="44"/>
  <c r="K26" i="44"/>
  <c r="I26" i="44"/>
  <c r="G26" i="44"/>
  <c r="D10" i="44"/>
  <c r="Y9" i="44" s="1"/>
  <c r="F10" i="23"/>
  <c r="F11" i="23"/>
  <c r="F35" i="36"/>
  <c r="F36" i="36"/>
  <c r="F37" i="36"/>
  <c r="F38" i="36"/>
  <c r="L2" i="41"/>
  <c r="L2" i="37"/>
  <c r="L2" i="36"/>
  <c r="L2" i="40"/>
  <c r="L2" i="34"/>
  <c r="L2" i="33"/>
  <c r="L2" i="39"/>
  <c r="L2" i="31"/>
  <c r="L2" i="30"/>
  <c r="L2" i="23"/>
  <c r="L2" i="27"/>
  <c r="Y7" i="16" l="1"/>
  <c r="Y8" i="16"/>
  <c r="Y6" i="44"/>
  <c r="Y6" i="16"/>
  <c r="Y7" i="44"/>
  <c r="Y12" i="44" s="1"/>
  <c r="E12" i="44" s="1"/>
  <c r="L5" i="33"/>
  <c r="X41" i="37"/>
  <c r="X41" i="36"/>
  <c r="X41" i="40"/>
  <c r="X41" i="34"/>
  <c r="X41" i="33"/>
  <c r="X41" i="39"/>
  <c r="X41" i="30"/>
  <c r="L5" i="40"/>
  <c r="L5" i="27"/>
  <c r="L6" i="41"/>
  <c r="L3" i="41"/>
  <c r="L5" i="37"/>
  <c r="L3" i="36"/>
  <c r="L3" i="34"/>
  <c r="L3" i="33"/>
  <c r="F14" i="41"/>
  <c r="F15" i="41"/>
  <c r="F16" i="41"/>
  <c r="F17" i="41"/>
  <c r="R17" i="41" s="1"/>
  <c r="F18" i="41"/>
  <c r="F19" i="41"/>
  <c r="F20" i="41"/>
  <c r="F21" i="41"/>
  <c r="F22" i="41"/>
  <c r="F23" i="41"/>
  <c r="V23" i="41" s="1"/>
  <c r="F24" i="41"/>
  <c r="V24" i="41" s="1"/>
  <c r="F25" i="41"/>
  <c r="F26" i="41"/>
  <c r="F27" i="41"/>
  <c r="F28" i="41"/>
  <c r="F29" i="41"/>
  <c r="F30" i="41"/>
  <c r="F31" i="41"/>
  <c r="F32" i="41"/>
  <c r="F33" i="41"/>
  <c r="S33" i="41" s="1"/>
  <c r="F34" i="41"/>
  <c r="F35" i="41"/>
  <c r="F36" i="41"/>
  <c r="F37" i="41"/>
  <c r="S37" i="41" s="1"/>
  <c r="F38" i="41"/>
  <c r="F39" i="41"/>
  <c r="F40" i="41"/>
  <c r="S40" i="41" s="1"/>
  <c r="F10" i="41"/>
  <c r="F11" i="41"/>
  <c r="F12" i="41"/>
  <c r="C41" i="41"/>
  <c r="N40" i="41"/>
  <c r="K40" i="41"/>
  <c r="H40" i="41"/>
  <c r="N39" i="41"/>
  <c r="K39" i="41"/>
  <c r="H39" i="41"/>
  <c r="N38" i="41"/>
  <c r="K38" i="41"/>
  <c r="H38" i="41"/>
  <c r="V38" i="41"/>
  <c r="N37" i="41"/>
  <c r="K37" i="41"/>
  <c r="H37" i="41"/>
  <c r="V36" i="41"/>
  <c r="S36" i="41"/>
  <c r="N36" i="41"/>
  <c r="K36" i="41"/>
  <c r="H36" i="41"/>
  <c r="N35" i="41"/>
  <c r="K35" i="41"/>
  <c r="H35" i="41"/>
  <c r="N34" i="41"/>
  <c r="K34" i="41"/>
  <c r="H34" i="41"/>
  <c r="N33" i="41"/>
  <c r="K33" i="41"/>
  <c r="H33" i="41"/>
  <c r="V32" i="41"/>
  <c r="S32" i="41"/>
  <c r="N32" i="41"/>
  <c r="K32" i="41"/>
  <c r="H32" i="41"/>
  <c r="N31" i="41"/>
  <c r="K31" i="41"/>
  <c r="H31" i="41"/>
  <c r="N30" i="41"/>
  <c r="K30" i="41"/>
  <c r="H30" i="41"/>
  <c r="N29" i="41"/>
  <c r="K29" i="41"/>
  <c r="H29" i="41"/>
  <c r="V28" i="41"/>
  <c r="S28" i="41"/>
  <c r="N28" i="41"/>
  <c r="K28" i="41"/>
  <c r="H28" i="41"/>
  <c r="N27" i="41"/>
  <c r="K27" i="41"/>
  <c r="H27" i="41"/>
  <c r="N26" i="41"/>
  <c r="K26" i="41"/>
  <c r="H26" i="41"/>
  <c r="N25" i="41"/>
  <c r="K25" i="41"/>
  <c r="H25" i="41"/>
  <c r="N24" i="41"/>
  <c r="K24" i="41"/>
  <c r="H24" i="41"/>
  <c r="S23" i="41"/>
  <c r="N23" i="41"/>
  <c r="K23" i="41"/>
  <c r="H23" i="41"/>
  <c r="N22" i="41"/>
  <c r="K22" i="41"/>
  <c r="H22" i="41"/>
  <c r="V22" i="41"/>
  <c r="N21" i="41"/>
  <c r="K21" i="41"/>
  <c r="H21" i="41"/>
  <c r="N20" i="41"/>
  <c r="K20" i="41"/>
  <c r="H20" i="41"/>
  <c r="S20" i="41"/>
  <c r="T19" i="41"/>
  <c r="N19" i="41"/>
  <c r="K19" i="41"/>
  <c r="H19" i="41"/>
  <c r="U18" i="41"/>
  <c r="T18" i="41"/>
  <c r="Q18" i="41"/>
  <c r="O18" i="41"/>
  <c r="N18" i="41"/>
  <c r="K18" i="41"/>
  <c r="H18" i="41"/>
  <c r="G18" i="41"/>
  <c r="S18" i="41"/>
  <c r="N17" i="41"/>
  <c r="K17" i="41"/>
  <c r="H17" i="41"/>
  <c r="V16" i="41"/>
  <c r="U16" i="41"/>
  <c r="T16" i="41"/>
  <c r="R16" i="41"/>
  <c r="Q16" i="41"/>
  <c r="O16" i="41"/>
  <c r="N16" i="41"/>
  <c r="K16" i="41"/>
  <c r="H16" i="41"/>
  <c r="G16" i="41"/>
  <c r="S16" i="41"/>
  <c r="S15" i="41"/>
  <c r="N15" i="41"/>
  <c r="K15" i="41"/>
  <c r="H15" i="41"/>
  <c r="U14" i="41"/>
  <c r="N14" i="41"/>
  <c r="K14" i="41"/>
  <c r="H14" i="41"/>
  <c r="R14" i="41"/>
  <c r="R13" i="41"/>
  <c r="N13" i="41"/>
  <c r="K13" i="41"/>
  <c r="H13" i="41"/>
  <c r="F13" i="41"/>
  <c r="O13" i="41" s="1"/>
  <c r="N12" i="41"/>
  <c r="K12" i="41"/>
  <c r="H12" i="41"/>
  <c r="V11" i="41"/>
  <c r="S11" i="41"/>
  <c r="R11" i="41"/>
  <c r="O11" i="41"/>
  <c r="N11" i="41"/>
  <c r="K11" i="41"/>
  <c r="H11" i="41"/>
  <c r="G11" i="41"/>
  <c r="N10" i="41"/>
  <c r="K10" i="41"/>
  <c r="H10" i="41"/>
  <c r="F14" i="40"/>
  <c r="F15" i="40"/>
  <c r="F16" i="40"/>
  <c r="F17" i="40"/>
  <c r="T17" i="40" s="1"/>
  <c r="F18" i="40"/>
  <c r="F19" i="40"/>
  <c r="F20" i="40"/>
  <c r="F21" i="40"/>
  <c r="F22" i="40"/>
  <c r="F23" i="40"/>
  <c r="F24" i="40"/>
  <c r="F25" i="40"/>
  <c r="S25" i="40" s="1"/>
  <c r="F26" i="40"/>
  <c r="F27" i="40"/>
  <c r="F28" i="40"/>
  <c r="F29" i="40"/>
  <c r="S29" i="40" s="1"/>
  <c r="F30" i="40"/>
  <c r="F31" i="40"/>
  <c r="S31" i="40" s="1"/>
  <c r="F32" i="40"/>
  <c r="F33" i="40"/>
  <c r="S33" i="40" s="1"/>
  <c r="F34" i="40"/>
  <c r="F35" i="40"/>
  <c r="F36" i="40"/>
  <c r="F37" i="40"/>
  <c r="F38" i="40"/>
  <c r="F39" i="40"/>
  <c r="F40" i="40"/>
  <c r="V40" i="40" s="1"/>
  <c r="F10" i="40"/>
  <c r="F11" i="40"/>
  <c r="F12" i="40"/>
  <c r="C41" i="40"/>
  <c r="H40" i="40"/>
  <c r="V39" i="40"/>
  <c r="S39" i="40"/>
  <c r="N39" i="40"/>
  <c r="K39" i="40"/>
  <c r="H39" i="40"/>
  <c r="N38" i="40"/>
  <c r="K38" i="40"/>
  <c r="H38" i="40"/>
  <c r="N37" i="40"/>
  <c r="K37" i="40"/>
  <c r="H37" i="40"/>
  <c r="V36" i="40"/>
  <c r="N36" i="40"/>
  <c r="K36" i="40"/>
  <c r="H36" i="40"/>
  <c r="V35" i="40"/>
  <c r="S35" i="40"/>
  <c r="N35" i="40"/>
  <c r="K35" i="40"/>
  <c r="H35" i="40"/>
  <c r="N34" i="40"/>
  <c r="K34" i="40"/>
  <c r="H34" i="40"/>
  <c r="N33" i="40"/>
  <c r="K33" i="40"/>
  <c r="H33" i="40"/>
  <c r="V32" i="40"/>
  <c r="N32" i="40"/>
  <c r="K32" i="40"/>
  <c r="H32" i="40"/>
  <c r="V31" i="40"/>
  <c r="N31" i="40"/>
  <c r="K31" i="40"/>
  <c r="H31" i="40"/>
  <c r="N30" i="40"/>
  <c r="K30" i="40"/>
  <c r="H30" i="40"/>
  <c r="N29" i="40"/>
  <c r="K29" i="40"/>
  <c r="H29" i="40"/>
  <c r="V28" i="40"/>
  <c r="N28" i="40"/>
  <c r="K28" i="40"/>
  <c r="H28" i="40"/>
  <c r="V27" i="40"/>
  <c r="S27" i="40"/>
  <c r="N27" i="40"/>
  <c r="K27" i="40"/>
  <c r="H27" i="40"/>
  <c r="N26" i="40"/>
  <c r="K26" i="40"/>
  <c r="H26" i="40"/>
  <c r="N25" i="40"/>
  <c r="K25" i="40"/>
  <c r="H25" i="40"/>
  <c r="V24" i="40"/>
  <c r="N24" i="40"/>
  <c r="K24" i="40"/>
  <c r="H24" i="40"/>
  <c r="V23" i="40"/>
  <c r="S23" i="40"/>
  <c r="N23" i="40"/>
  <c r="K23" i="40"/>
  <c r="H23" i="40"/>
  <c r="N22" i="40"/>
  <c r="K22" i="40"/>
  <c r="H22" i="40"/>
  <c r="N21" i="40"/>
  <c r="K21" i="40"/>
  <c r="H21" i="40"/>
  <c r="N20" i="40"/>
  <c r="K20" i="40"/>
  <c r="H20" i="40"/>
  <c r="U19" i="40"/>
  <c r="T19" i="40"/>
  <c r="Q19" i="40"/>
  <c r="O19" i="40"/>
  <c r="N19" i="40"/>
  <c r="K19" i="40"/>
  <c r="H19" i="40"/>
  <c r="G19" i="40"/>
  <c r="S19" i="40"/>
  <c r="U18" i="40"/>
  <c r="T18" i="40"/>
  <c r="Q18" i="40"/>
  <c r="O18" i="40"/>
  <c r="N18" i="40"/>
  <c r="K18" i="40"/>
  <c r="H18" i="40"/>
  <c r="G18" i="40"/>
  <c r="S18" i="40"/>
  <c r="N17" i="40"/>
  <c r="K17" i="40"/>
  <c r="H17" i="40"/>
  <c r="V16" i="40"/>
  <c r="U16" i="40"/>
  <c r="T16" i="40"/>
  <c r="R16" i="40"/>
  <c r="Q16" i="40"/>
  <c r="O16" i="40"/>
  <c r="N16" i="40"/>
  <c r="K16" i="40"/>
  <c r="H16" i="40"/>
  <c r="G16" i="40"/>
  <c r="S16" i="40"/>
  <c r="N15" i="40"/>
  <c r="K15" i="40"/>
  <c r="H15" i="40"/>
  <c r="N14" i="40"/>
  <c r="K14" i="40"/>
  <c r="H14" i="40"/>
  <c r="N13" i="40"/>
  <c r="K13" i="40"/>
  <c r="H13" i="40"/>
  <c r="F13" i="40"/>
  <c r="S13" i="40" s="1"/>
  <c r="N12" i="40"/>
  <c r="K12" i="40"/>
  <c r="H12" i="40"/>
  <c r="S11" i="40"/>
  <c r="R11" i="40"/>
  <c r="N11" i="40"/>
  <c r="K11" i="40"/>
  <c r="H11" i="40"/>
  <c r="N10" i="40"/>
  <c r="K10" i="40"/>
  <c r="H10" i="40"/>
  <c r="F18" i="39"/>
  <c r="T18" i="39" s="1"/>
  <c r="F19" i="39"/>
  <c r="F20" i="39"/>
  <c r="O20" i="39" s="1"/>
  <c r="F21" i="39"/>
  <c r="F22" i="39"/>
  <c r="F23" i="39"/>
  <c r="F24" i="39"/>
  <c r="V24" i="39" s="1"/>
  <c r="F25" i="39"/>
  <c r="F26" i="39"/>
  <c r="F27" i="39"/>
  <c r="F28" i="39"/>
  <c r="V28" i="39" s="1"/>
  <c r="F29" i="39"/>
  <c r="F30" i="39"/>
  <c r="F31" i="39"/>
  <c r="F32" i="39"/>
  <c r="V32" i="39" s="1"/>
  <c r="F33" i="39"/>
  <c r="F34" i="39"/>
  <c r="F35" i="39"/>
  <c r="F36" i="39"/>
  <c r="V36" i="39" s="1"/>
  <c r="F37" i="39"/>
  <c r="F38" i="39"/>
  <c r="F39" i="39"/>
  <c r="S39" i="39" s="1"/>
  <c r="F40" i="39"/>
  <c r="V40" i="39" s="1"/>
  <c r="F10" i="39"/>
  <c r="G10" i="39" s="1"/>
  <c r="F11" i="39"/>
  <c r="F12" i="39"/>
  <c r="F13" i="39"/>
  <c r="F14" i="39"/>
  <c r="F15" i="39"/>
  <c r="F16" i="39"/>
  <c r="C41" i="39"/>
  <c r="H40" i="39"/>
  <c r="V39" i="39"/>
  <c r="N39" i="39"/>
  <c r="K39" i="39"/>
  <c r="H39" i="39"/>
  <c r="N38" i="39"/>
  <c r="K38" i="39"/>
  <c r="H38" i="39"/>
  <c r="V38" i="39"/>
  <c r="N37" i="39"/>
  <c r="K37" i="39"/>
  <c r="H37" i="39"/>
  <c r="N36" i="39"/>
  <c r="K36" i="39"/>
  <c r="H36" i="39"/>
  <c r="V35" i="39"/>
  <c r="S35" i="39"/>
  <c r="N35" i="39"/>
  <c r="K35" i="39"/>
  <c r="H35" i="39"/>
  <c r="N34" i="39"/>
  <c r="K34" i="39"/>
  <c r="H34" i="39"/>
  <c r="S34" i="39"/>
  <c r="N33" i="39"/>
  <c r="K33" i="39"/>
  <c r="H33" i="39"/>
  <c r="N32" i="39"/>
  <c r="K32" i="39"/>
  <c r="H32" i="39"/>
  <c r="V31" i="39"/>
  <c r="S31" i="39"/>
  <c r="N31" i="39"/>
  <c r="K31" i="39"/>
  <c r="H31" i="39"/>
  <c r="N30" i="39"/>
  <c r="K30" i="39"/>
  <c r="H30" i="39"/>
  <c r="S30" i="39"/>
  <c r="N29" i="39"/>
  <c r="K29" i="39"/>
  <c r="H29" i="39"/>
  <c r="N28" i="39"/>
  <c r="K28" i="39"/>
  <c r="H28" i="39"/>
  <c r="V27" i="39"/>
  <c r="S27" i="39"/>
  <c r="N27" i="39"/>
  <c r="K27" i="39"/>
  <c r="H27" i="39"/>
  <c r="N26" i="39"/>
  <c r="K26" i="39"/>
  <c r="H26" i="39"/>
  <c r="S26" i="39"/>
  <c r="N25" i="39"/>
  <c r="K25" i="39"/>
  <c r="H25" i="39"/>
  <c r="N24" i="39"/>
  <c r="K24" i="39"/>
  <c r="H24" i="39"/>
  <c r="V23" i="39"/>
  <c r="S23" i="39"/>
  <c r="N23" i="39"/>
  <c r="K23" i="39"/>
  <c r="H23" i="39"/>
  <c r="N22" i="39"/>
  <c r="K22" i="39"/>
  <c r="H22" i="39"/>
  <c r="S22" i="39"/>
  <c r="N21" i="39"/>
  <c r="K21" i="39"/>
  <c r="H21" i="39"/>
  <c r="N20" i="39"/>
  <c r="K20" i="39"/>
  <c r="H20" i="39"/>
  <c r="U19" i="39"/>
  <c r="T19" i="39"/>
  <c r="Q19" i="39"/>
  <c r="O19" i="39"/>
  <c r="N19" i="39"/>
  <c r="K19" i="39"/>
  <c r="H19" i="39"/>
  <c r="G19" i="39"/>
  <c r="S19" i="39"/>
  <c r="U18" i="39"/>
  <c r="O18" i="39"/>
  <c r="N18" i="39"/>
  <c r="K18" i="39"/>
  <c r="H18" i="39"/>
  <c r="G18" i="39"/>
  <c r="S18" i="39"/>
  <c r="N17" i="39"/>
  <c r="K17" i="39"/>
  <c r="H17" i="39"/>
  <c r="F17" i="39"/>
  <c r="S17" i="39" s="1"/>
  <c r="V16" i="39"/>
  <c r="U16" i="39"/>
  <c r="T16" i="39"/>
  <c r="R16" i="39"/>
  <c r="Q16" i="39"/>
  <c r="O16" i="39"/>
  <c r="N16" i="39"/>
  <c r="K16" i="39"/>
  <c r="H16" i="39"/>
  <c r="G16" i="39"/>
  <c r="S16" i="39"/>
  <c r="N15" i="39"/>
  <c r="K15" i="39"/>
  <c r="H15" i="39"/>
  <c r="V15" i="39"/>
  <c r="N14" i="39"/>
  <c r="K14" i="39"/>
  <c r="H14" i="39"/>
  <c r="R14" i="39"/>
  <c r="N13" i="39"/>
  <c r="K13" i="39"/>
  <c r="H13" i="39"/>
  <c r="S13" i="39"/>
  <c r="N12" i="39"/>
  <c r="K12" i="39"/>
  <c r="H12" i="39"/>
  <c r="O12" i="39"/>
  <c r="N11" i="39"/>
  <c r="K11" i="39"/>
  <c r="H11" i="39"/>
  <c r="O11" i="39"/>
  <c r="N10" i="39"/>
  <c r="K10" i="39"/>
  <c r="H10" i="39"/>
  <c r="C41" i="37"/>
  <c r="H40" i="37"/>
  <c r="F40" i="37"/>
  <c r="V40" i="37" s="1"/>
  <c r="N39" i="37"/>
  <c r="K39" i="37"/>
  <c r="H39" i="37"/>
  <c r="F39" i="37"/>
  <c r="V39" i="37" s="1"/>
  <c r="N38" i="37"/>
  <c r="K38" i="37"/>
  <c r="H38" i="37"/>
  <c r="F38" i="37"/>
  <c r="N37" i="37"/>
  <c r="K37" i="37"/>
  <c r="H37" i="37"/>
  <c r="F37" i="37"/>
  <c r="V37" i="37" s="1"/>
  <c r="V36" i="37"/>
  <c r="N36" i="37"/>
  <c r="K36" i="37"/>
  <c r="H36" i="37"/>
  <c r="F36" i="37"/>
  <c r="S36" i="37" s="1"/>
  <c r="N35" i="37"/>
  <c r="K35" i="37"/>
  <c r="H35" i="37"/>
  <c r="F35" i="37"/>
  <c r="V35" i="37" s="1"/>
  <c r="N34" i="37"/>
  <c r="K34" i="37"/>
  <c r="H34" i="37"/>
  <c r="F34" i="37"/>
  <c r="S34" i="37" s="1"/>
  <c r="V33" i="37"/>
  <c r="N33" i="37"/>
  <c r="K33" i="37"/>
  <c r="H33" i="37"/>
  <c r="F33" i="37"/>
  <c r="S33" i="37" s="1"/>
  <c r="N32" i="37"/>
  <c r="K32" i="37"/>
  <c r="H32" i="37"/>
  <c r="F32" i="37"/>
  <c r="V32" i="37" s="1"/>
  <c r="N31" i="37"/>
  <c r="K31" i="37"/>
  <c r="H31" i="37"/>
  <c r="F31" i="37"/>
  <c r="V31" i="37" s="1"/>
  <c r="N30" i="37"/>
  <c r="K30" i="37"/>
  <c r="H30" i="37"/>
  <c r="F30" i="37"/>
  <c r="S30" i="37" s="1"/>
  <c r="V29" i="37"/>
  <c r="N29" i="37"/>
  <c r="K29" i="37"/>
  <c r="H29" i="37"/>
  <c r="F29" i="37"/>
  <c r="S29" i="37" s="1"/>
  <c r="N28" i="37"/>
  <c r="K28" i="37"/>
  <c r="H28" i="37"/>
  <c r="F28" i="37"/>
  <c r="V28" i="37" s="1"/>
  <c r="N27" i="37"/>
  <c r="K27" i="37"/>
  <c r="H27" i="37"/>
  <c r="F27" i="37"/>
  <c r="V27" i="37" s="1"/>
  <c r="N26" i="37"/>
  <c r="K26" i="37"/>
  <c r="H26" i="37"/>
  <c r="F26" i="37"/>
  <c r="N25" i="37"/>
  <c r="K25" i="37"/>
  <c r="H25" i="37"/>
  <c r="F25" i="37"/>
  <c r="V25" i="37" s="1"/>
  <c r="V24" i="37"/>
  <c r="N24" i="37"/>
  <c r="K24" i="37"/>
  <c r="H24" i="37"/>
  <c r="F24" i="37"/>
  <c r="S24" i="37" s="1"/>
  <c r="N23" i="37"/>
  <c r="K23" i="37"/>
  <c r="H23" i="37"/>
  <c r="F23" i="37"/>
  <c r="V23" i="37" s="1"/>
  <c r="N22" i="37"/>
  <c r="K22" i="37"/>
  <c r="H22" i="37"/>
  <c r="F22" i="37"/>
  <c r="V22" i="37" s="1"/>
  <c r="S21" i="37"/>
  <c r="N21" i="37"/>
  <c r="K21" i="37"/>
  <c r="H21" i="37"/>
  <c r="F21" i="37"/>
  <c r="U21" i="37" s="1"/>
  <c r="N20" i="37"/>
  <c r="K20" i="37"/>
  <c r="H20" i="37"/>
  <c r="F20" i="37"/>
  <c r="N19" i="37"/>
  <c r="K19" i="37"/>
  <c r="H19" i="37"/>
  <c r="F19" i="37"/>
  <c r="U19" i="37" s="1"/>
  <c r="N18" i="37"/>
  <c r="K18" i="37"/>
  <c r="H18" i="37"/>
  <c r="F18" i="37"/>
  <c r="R17" i="37"/>
  <c r="N17" i="37"/>
  <c r="K17" i="37"/>
  <c r="H17" i="37"/>
  <c r="F17" i="37"/>
  <c r="S17" i="37" s="1"/>
  <c r="V16" i="37"/>
  <c r="Q16" i="37"/>
  <c r="N16" i="37"/>
  <c r="K16" i="37"/>
  <c r="H16" i="37"/>
  <c r="F16" i="37"/>
  <c r="S16" i="37" s="1"/>
  <c r="N15" i="37"/>
  <c r="K15" i="37"/>
  <c r="H15" i="37"/>
  <c r="F15" i="37"/>
  <c r="N14" i="37"/>
  <c r="K14" i="37"/>
  <c r="H14" i="37"/>
  <c r="F14" i="37"/>
  <c r="U14" i="37" s="1"/>
  <c r="V13" i="37"/>
  <c r="N13" i="37"/>
  <c r="K13" i="37"/>
  <c r="H13" i="37"/>
  <c r="F13" i="37"/>
  <c r="S13" i="37" s="1"/>
  <c r="N12" i="37"/>
  <c r="K12" i="37"/>
  <c r="H12" i="37"/>
  <c r="F12" i="37"/>
  <c r="V12" i="37" s="1"/>
  <c r="V11" i="37"/>
  <c r="N11" i="37"/>
  <c r="K11" i="37"/>
  <c r="H11" i="37"/>
  <c r="F11" i="37"/>
  <c r="S11" i="37" s="1"/>
  <c r="N10" i="37"/>
  <c r="K10" i="37"/>
  <c r="H10" i="37"/>
  <c r="F10" i="37"/>
  <c r="V10" i="37" s="1"/>
  <c r="F39" i="36"/>
  <c r="R39" i="36" s="1"/>
  <c r="F40" i="36"/>
  <c r="V40" i="36" s="1"/>
  <c r="V35" i="36"/>
  <c r="F32" i="36"/>
  <c r="V32" i="36" s="1"/>
  <c r="F33" i="36"/>
  <c r="F29" i="36"/>
  <c r="F28" i="36"/>
  <c r="F25" i="36"/>
  <c r="S25" i="36" s="1"/>
  <c r="F26" i="36"/>
  <c r="F22" i="36"/>
  <c r="F21" i="36"/>
  <c r="F17" i="36"/>
  <c r="U17" i="36" s="1"/>
  <c r="F18" i="36"/>
  <c r="F19" i="36"/>
  <c r="F20" i="36"/>
  <c r="F15" i="36"/>
  <c r="U15" i="36" s="1"/>
  <c r="F14" i="36"/>
  <c r="F11" i="36"/>
  <c r="F12" i="36"/>
  <c r="S12" i="36" s="1"/>
  <c r="F13" i="36"/>
  <c r="S13" i="36" s="1"/>
  <c r="C41" i="36"/>
  <c r="N40" i="36"/>
  <c r="K40" i="36"/>
  <c r="H40" i="36"/>
  <c r="N39" i="36"/>
  <c r="K39" i="36"/>
  <c r="H39" i="36"/>
  <c r="V38" i="36"/>
  <c r="N38" i="36"/>
  <c r="K38" i="36"/>
  <c r="H38" i="36"/>
  <c r="U38" i="36"/>
  <c r="N37" i="36"/>
  <c r="K37" i="36"/>
  <c r="H37" i="36"/>
  <c r="U37" i="36"/>
  <c r="V36" i="36"/>
  <c r="R36" i="36"/>
  <c r="N36" i="36"/>
  <c r="K36" i="36"/>
  <c r="H36" i="36"/>
  <c r="U36" i="36"/>
  <c r="N35" i="36"/>
  <c r="K35" i="36"/>
  <c r="H35" i="36"/>
  <c r="N34" i="36"/>
  <c r="K34" i="36"/>
  <c r="H34" i="36"/>
  <c r="F34" i="36"/>
  <c r="U34" i="36" s="1"/>
  <c r="N33" i="36"/>
  <c r="K33" i="36"/>
  <c r="H33" i="36"/>
  <c r="N32" i="36"/>
  <c r="K32" i="36"/>
  <c r="H32" i="36"/>
  <c r="N31" i="36"/>
  <c r="K31" i="36"/>
  <c r="H31" i="36"/>
  <c r="F31" i="36"/>
  <c r="U31" i="36" s="1"/>
  <c r="N30" i="36"/>
  <c r="K30" i="36"/>
  <c r="H30" i="36"/>
  <c r="F30" i="36"/>
  <c r="S29" i="36"/>
  <c r="N29" i="36"/>
  <c r="K29" i="36"/>
  <c r="H29" i="36"/>
  <c r="V28" i="36"/>
  <c r="N28" i="36"/>
  <c r="K28" i="36"/>
  <c r="H28" i="36"/>
  <c r="N27" i="36"/>
  <c r="K27" i="36"/>
  <c r="H27" i="36"/>
  <c r="F27" i="36"/>
  <c r="V27" i="36" s="1"/>
  <c r="N26" i="36"/>
  <c r="K26" i="36"/>
  <c r="H26" i="36"/>
  <c r="N25" i="36"/>
  <c r="K25" i="36"/>
  <c r="H25" i="36"/>
  <c r="N24" i="36"/>
  <c r="K24" i="36"/>
  <c r="H24" i="36"/>
  <c r="F24" i="36"/>
  <c r="V24" i="36" s="1"/>
  <c r="N23" i="36"/>
  <c r="K23" i="36"/>
  <c r="H23" i="36"/>
  <c r="F23" i="36"/>
  <c r="R23" i="36" s="1"/>
  <c r="N22" i="36"/>
  <c r="K22" i="36"/>
  <c r="H22" i="36"/>
  <c r="U21" i="36"/>
  <c r="S21" i="36"/>
  <c r="R21" i="36"/>
  <c r="N21" i="36"/>
  <c r="K21" i="36"/>
  <c r="H21" i="36"/>
  <c r="N20" i="36"/>
  <c r="K20" i="36"/>
  <c r="H20" i="36"/>
  <c r="U19" i="36"/>
  <c r="S19" i="36"/>
  <c r="O19" i="36"/>
  <c r="N19" i="36"/>
  <c r="K19" i="36"/>
  <c r="H19" i="36"/>
  <c r="G19" i="36"/>
  <c r="O18" i="36"/>
  <c r="N18" i="36"/>
  <c r="K18" i="36"/>
  <c r="H18" i="36"/>
  <c r="G18" i="36"/>
  <c r="R17" i="36"/>
  <c r="N17" i="36"/>
  <c r="K17" i="36"/>
  <c r="H17" i="36"/>
  <c r="Q16" i="36"/>
  <c r="N16" i="36"/>
  <c r="K16" i="36"/>
  <c r="H16" i="36"/>
  <c r="F16" i="36"/>
  <c r="S16" i="36" s="1"/>
  <c r="S15" i="36"/>
  <c r="N15" i="36"/>
  <c r="K15" i="36"/>
  <c r="H15" i="36"/>
  <c r="N14" i="36"/>
  <c r="K14" i="36"/>
  <c r="H14" i="36"/>
  <c r="V13" i="36"/>
  <c r="O13" i="36"/>
  <c r="N13" i="36"/>
  <c r="K13" i="36"/>
  <c r="H13" i="36"/>
  <c r="G13" i="36"/>
  <c r="V12" i="36"/>
  <c r="O12" i="36"/>
  <c r="N12" i="36"/>
  <c r="K12" i="36"/>
  <c r="H12" i="36"/>
  <c r="G12" i="36"/>
  <c r="V11" i="36"/>
  <c r="S11" i="36"/>
  <c r="R11" i="36"/>
  <c r="O11" i="36"/>
  <c r="N11" i="36"/>
  <c r="K11" i="36"/>
  <c r="H11" i="36"/>
  <c r="G11" i="36"/>
  <c r="V10" i="36"/>
  <c r="N10" i="36"/>
  <c r="K10" i="36"/>
  <c r="H10" i="36"/>
  <c r="F10" i="36"/>
  <c r="S10" i="36" s="1"/>
  <c r="F39" i="34"/>
  <c r="C41" i="34"/>
  <c r="N40" i="34"/>
  <c r="K40" i="34"/>
  <c r="H40" i="34"/>
  <c r="F40" i="34"/>
  <c r="V40" i="34" s="1"/>
  <c r="N39" i="34"/>
  <c r="K39" i="34"/>
  <c r="H39" i="34"/>
  <c r="N38" i="34"/>
  <c r="K38" i="34"/>
  <c r="H38" i="34"/>
  <c r="F38" i="34"/>
  <c r="V38" i="34" s="1"/>
  <c r="N37" i="34"/>
  <c r="K37" i="34"/>
  <c r="H37" i="34"/>
  <c r="F37" i="34"/>
  <c r="S37" i="34" s="1"/>
  <c r="N36" i="34"/>
  <c r="K36" i="34"/>
  <c r="H36" i="34"/>
  <c r="F36" i="34"/>
  <c r="V36" i="34" s="1"/>
  <c r="N35" i="34"/>
  <c r="K35" i="34"/>
  <c r="H35" i="34"/>
  <c r="F35" i="34"/>
  <c r="V35" i="34" s="1"/>
  <c r="S34" i="34"/>
  <c r="N34" i="34"/>
  <c r="K34" i="34"/>
  <c r="H34" i="34"/>
  <c r="F34" i="34"/>
  <c r="O34" i="34" s="1"/>
  <c r="S33" i="34"/>
  <c r="N33" i="34"/>
  <c r="K33" i="34"/>
  <c r="H33" i="34"/>
  <c r="F33" i="34"/>
  <c r="R33" i="34" s="1"/>
  <c r="V32" i="34"/>
  <c r="N32" i="34"/>
  <c r="K32" i="34"/>
  <c r="H32" i="34"/>
  <c r="F32" i="34"/>
  <c r="S32" i="34" s="1"/>
  <c r="N31" i="34"/>
  <c r="K31" i="34"/>
  <c r="H31" i="34"/>
  <c r="F31" i="34"/>
  <c r="N30" i="34"/>
  <c r="K30" i="34"/>
  <c r="H30" i="34"/>
  <c r="F30" i="34"/>
  <c r="O29" i="34"/>
  <c r="N29" i="34"/>
  <c r="K29" i="34"/>
  <c r="H29" i="34"/>
  <c r="G29" i="34"/>
  <c r="F29" i="34"/>
  <c r="V29" i="34" s="1"/>
  <c r="O28" i="34"/>
  <c r="N28" i="34"/>
  <c r="K28" i="34"/>
  <c r="H28" i="34"/>
  <c r="G28" i="34"/>
  <c r="F28" i="34"/>
  <c r="V28" i="34" s="1"/>
  <c r="S27" i="34"/>
  <c r="R27" i="34"/>
  <c r="N27" i="34"/>
  <c r="K27" i="34"/>
  <c r="H27" i="34"/>
  <c r="F27" i="34"/>
  <c r="O27" i="34" s="1"/>
  <c r="V26" i="34"/>
  <c r="S26" i="34"/>
  <c r="N26" i="34"/>
  <c r="K26" i="34"/>
  <c r="H26" i="34"/>
  <c r="F26" i="34"/>
  <c r="O26" i="34" s="1"/>
  <c r="S25" i="34"/>
  <c r="N25" i="34"/>
  <c r="K25" i="34"/>
  <c r="H25" i="34"/>
  <c r="F25" i="34"/>
  <c r="R25" i="34" s="1"/>
  <c r="V24" i="34"/>
  <c r="N24" i="34"/>
  <c r="K24" i="34"/>
  <c r="H24" i="34"/>
  <c r="F24" i="34"/>
  <c r="S24" i="34" s="1"/>
  <c r="N23" i="34"/>
  <c r="K23" i="34"/>
  <c r="H23" i="34"/>
  <c r="F23" i="34"/>
  <c r="N22" i="34"/>
  <c r="K22" i="34"/>
  <c r="H22" i="34"/>
  <c r="F22" i="34"/>
  <c r="R21" i="34"/>
  <c r="O21" i="34"/>
  <c r="N21" i="34"/>
  <c r="K21" i="34"/>
  <c r="H21" i="34"/>
  <c r="G21" i="34"/>
  <c r="F21" i="34"/>
  <c r="V21" i="34" s="1"/>
  <c r="N20" i="34"/>
  <c r="K20" i="34"/>
  <c r="H20" i="34"/>
  <c r="F20" i="34"/>
  <c r="N19" i="34"/>
  <c r="K19" i="34"/>
  <c r="H19" i="34"/>
  <c r="F19" i="34"/>
  <c r="R18" i="34"/>
  <c r="N18" i="34"/>
  <c r="K18" i="34"/>
  <c r="H18" i="34"/>
  <c r="F18" i="34"/>
  <c r="S18" i="34" s="1"/>
  <c r="N17" i="34"/>
  <c r="K17" i="34"/>
  <c r="H17" i="34"/>
  <c r="F17" i="34"/>
  <c r="R17" i="34" s="1"/>
  <c r="U16" i="34"/>
  <c r="N16" i="34"/>
  <c r="K16" i="34"/>
  <c r="H16" i="34"/>
  <c r="F16" i="34"/>
  <c r="S16" i="34" s="1"/>
  <c r="N15" i="34"/>
  <c r="K15" i="34"/>
  <c r="H15" i="34"/>
  <c r="F15" i="34"/>
  <c r="R15" i="34" s="1"/>
  <c r="N14" i="34"/>
  <c r="K14" i="34"/>
  <c r="H14" i="34"/>
  <c r="F14" i="34"/>
  <c r="S14" i="34" s="1"/>
  <c r="S13" i="34"/>
  <c r="N13" i="34"/>
  <c r="K13" i="34"/>
  <c r="H13" i="34"/>
  <c r="F13" i="34"/>
  <c r="Q13" i="34" s="1"/>
  <c r="U12" i="34"/>
  <c r="N12" i="34"/>
  <c r="K12" i="34"/>
  <c r="H12" i="34"/>
  <c r="F12" i="34"/>
  <c r="S12" i="34" s="1"/>
  <c r="N11" i="34"/>
  <c r="K11" i="34"/>
  <c r="H11" i="34"/>
  <c r="F11" i="34"/>
  <c r="N10" i="34"/>
  <c r="K10" i="34"/>
  <c r="H10" i="34"/>
  <c r="F10" i="34"/>
  <c r="C41" i="33"/>
  <c r="N40" i="33"/>
  <c r="K40" i="33"/>
  <c r="H40" i="33"/>
  <c r="F40" i="33"/>
  <c r="V40" i="33" s="1"/>
  <c r="N39" i="33"/>
  <c r="K39" i="33"/>
  <c r="H39" i="33"/>
  <c r="F39" i="33"/>
  <c r="V39" i="33" s="1"/>
  <c r="N38" i="33"/>
  <c r="K38" i="33"/>
  <c r="H38" i="33"/>
  <c r="F38" i="33"/>
  <c r="N37" i="33"/>
  <c r="K37" i="33"/>
  <c r="H37" i="33"/>
  <c r="F37" i="33"/>
  <c r="S37" i="33" s="1"/>
  <c r="N36" i="33"/>
  <c r="K36" i="33"/>
  <c r="H36" i="33"/>
  <c r="F36" i="33"/>
  <c r="V36" i="33" s="1"/>
  <c r="N35" i="33"/>
  <c r="K35" i="33"/>
  <c r="H35" i="33"/>
  <c r="F35" i="33"/>
  <c r="V35" i="33" s="1"/>
  <c r="N34" i="33"/>
  <c r="K34" i="33"/>
  <c r="H34" i="33"/>
  <c r="F34" i="33"/>
  <c r="V34" i="33" s="1"/>
  <c r="N33" i="33"/>
  <c r="K33" i="33"/>
  <c r="H33" i="33"/>
  <c r="F33" i="33"/>
  <c r="S33" i="33" s="1"/>
  <c r="N32" i="33"/>
  <c r="K32" i="33"/>
  <c r="H32" i="33"/>
  <c r="F32" i="33"/>
  <c r="V32" i="33" s="1"/>
  <c r="N31" i="33"/>
  <c r="K31" i="33"/>
  <c r="H31" i="33"/>
  <c r="F31" i="33"/>
  <c r="V31" i="33" s="1"/>
  <c r="N30" i="33"/>
  <c r="K30" i="33"/>
  <c r="H30" i="33"/>
  <c r="F30" i="33"/>
  <c r="N29" i="33"/>
  <c r="K29" i="33"/>
  <c r="H29" i="33"/>
  <c r="F29" i="33"/>
  <c r="S29" i="33" s="1"/>
  <c r="N28" i="33"/>
  <c r="K28" i="33"/>
  <c r="H28" i="33"/>
  <c r="F28" i="33"/>
  <c r="V28" i="33" s="1"/>
  <c r="V27" i="33"/>
  <c r="N27" i="33"/>
  <c r="K27" i="33"/>
  <c r="H27" i="33"/>
  <c r="F27" i="33"/>
  <c r="S27" i="33" s="1"/>
  <c r="N26" i="33"/>
  <c r="K26" i="33"/>
  <c r="H26" i="33"/>
  <c r="F26" i="33"/>
  <c r="N25" i="33"/>
  <c r="K25" i="33"/>
  <c r="H25" i="33"/>
  <c r="F25" i="33"/>
  <c r="S25" i="33" s="1"/>
  <c r="N24" i="33"/>
  <c r="K24" i="33"/>
  <c r="H24" i="33"/>
  <c r="F24" i="33"/>
  <c r="V24" i="33" s="1"/>
  <c r="N23" i="33"/>
  <c r="K23" i="33"/>
  <c r="H23" i="33"/>
  <c r="F23" i="33"/>
  <c r="V23" i="33" s="1"/>
  <c r="N22" i="33"/>
  <c r="K22" i="33"/>
  <c r="H22" i="33"/>
  <c r="F22" i="33"/>
  <c r="N21" i="33"/>
  <c r="K21" i="33"/>
  <c r="H21" i="33"/>
  <c r="F21" i="33"/>
  <c r="S21" i="33" s="1"/>
  <c r="N20" i="33"/>
  <c r="K20" i="33"/>
  <c r="H20" i="33"/>
  <c r="F20" i="33"/>
  <c r="O19" i="33"/>
  <c r="N19" i="33"/>
  <c r="K19" i="33"/>
  <c r="H19" i="33"/>
  <c r="G19" i="33"/>
  <c r="F19" i="33"/>
  <c r="S19" i="33" s="1"/>
  <c r="T18" i="33"/>
  <c r="Q18" i="33"/>
  <c r="O18" i="33"/>
  <c r="N18" i="33"/>
  <c r="K18" i="33"/>
  <c r="H18" i="33"/>
  <c r="G18" i="33"/>
  <c r="F18" i="33"/>
  <c r="S18" i="33" s="1"/>
  <c r="U17" i="33"/>
  <c r="O17" i="33"/>
  <c r="N17" i="33"/>
  <c r="K17" i="33"/>
  <c r="H17" i="33"/>
  <c r="G17" i="33"/>
  <c r="F17" i="33"/>
  <c r="S17" i="33" s="1"/>
  <c r="R16" i="33"/>
  <c r="N16" i="33"/>
  <c r="K16" i="33"/>
  <c r="H16" i="33"/>
  <c r="F16" i="33"/>
  <c r="T16" i="33" s="1"/>
  <c r="N15" i="33"/>
  <c r="K15" i="33"/>
  <c r="H15" i="33"/>
  <c r="F15" i="33"/>
  <c r="V15" i="33" s="1"/>
  <c r="N14" i="33"/>
  <c r="K14" i="33"/>
  <c r="H14" i="33"/>
  <c r="F14" i="33"/>
  <c r="S13" i="33"/>
  <c r="N13" i="33"/>
  <c r="K13" i="33"/>
  <c r="H13" i="33"/>
  <c r="G13" i="33"/>
  <c r="F13" i="33"/>
  <c r="T13" i="33" s="1"/>
  <c r="O12" i="33"/>
  <c r="N12" i="33"/>
  <c r="K12" i="33"/>
  <c r="H12" i="33"/>
  <c r="G12" i="33"/>
  <c r="F12" i="33"/>
  <c r="T12" i="33" s="1"/>
  <c r="N11" i="33"/>
  <c r="K11" i="33"/>
  <c r="H11" i="33"/>
  <c r="F11" i="33"/>
  <c r="N10" i="33"/>
  <c r="K10" i="33"/>
  <c r="H10" i="33"/>
  <c r="F10" i="33"/>
  <c r="T10" i="33" s="1"/>
  <c r="C41" i="31"/>
  <c r="N40" i="31"/>
  <c r="K40" i="31"/>
  <c r="H40" i="31"/>
  <c r="F40" i="31"/>
  <c r="U40" i="31" s="1"/>
  <c r="N39" i="31"/>
  <c r="K39" i="31"/>
  <c r="H39" i="31"/>
  <c r="F39" i="31"/>
  <c r="U39" i="31" s="1"/>
  <c r="N38" i="31"/>
  <c r="K38" i="31"/>
  <c r="H38" i="31"/>
  <c r="F38" i="31"/>
  <c r="U38" i="31" s="1"/>
  <c r="N37" i="31"/>
  <c r="K37" i="31"/>
  <c r="H37" i="31"/>
  <c r="F37" i="31"/>
  <c r="U37" i="31" s="1"/>
  <c r="N36" i="31"/>
  <c r="K36" i="31"/>
  <c r="H36" i="31"/>
  <c r="F36" i="31"/>
  <c r="U36" i="31" s="1"/>
  <c r="N35" i="31"/>
  <c r="K35" i="31"/>
  <c r="H35" i="31"/>
  <c r="F35" i="31"/>
  <c r="U35" i="31" s="1"/>
  <c r="N34" i="31"/>
  <c r="K34" i="31"/>
  <c r="H34" i="31"/>
  <c r="F34" i="31"/>
  <c r="U34" i="31" s="1"/>
  <c r="N33" i="31"/>
  <c r="K33" i="31"/>
  <c r="H33" i="31"/>
  <c r="F33" i="31"/>
  <c r="U33" i="31" s="1"/>
  <c r="N32" i="31"/>
  <c r="K32" i="31"/>
  <c r="H32" i="31"/>
  <c r="F32" i="31"/>
  <c r="U32" i="31" s="1"/>
  <c r="N31" i="31"/>
  <c r="K31" i="31"/>
  <c r="H31" i="31"/>
  <c r="F31" i="31"/>
  <c r="N30" i="31"/>
  <c r="K30" i="31"/>
  <c r="H30" i="31"/>
  <c r="F30" i="31"/>
  <c r="V30" i="31" s="1"/>
  <c r="N29" i="31"/>
  <c r="K29" i="31"/>
  <c r="H29" i="31"/>
  <c r="F29" i="31"/>
  <c r="V29" i="31" s="1"/>
  <c r="N28" i="31"/>
  <c r="K28" i="31"/>
  <c r="H28" i="31"/>
  <c r="F28" i="31"/>
  <c r="V28" i="31" s="1"/>
  <c r="N27" i="31"/>
  <c r="K27" i="31"/>
  <c r="H27" i="31"/>
  <c r="F27" i="31"/>
  <c r="V27" i="31" s="1"/>
  <c r="N26" i="31"/>
  <c r="K26" i="31"/>
  <c r="H26" i="31"/>
  <c r="F26" i="31"/>
  <c r="V26" i="31" s="1"/>
  <c r="N25" i="31"/>
  <c r="K25" i="31"/>
  <c r="H25" i="31"/>
  <c r="F25" i="31"/>
  <c r="V25" i="31" s="1"/>
  <c r="N24" i="31"/>
  <c r="K24" i="31"/>
  <c r="H24" i="31"/>
  <c r="F24" i="31"/>
  <c r="V24" i="31" s="1"/>
  <c r="N23" i="31"/>
  <c r="K23" i="31"/>
  <c r="H23" i="31"/>
  <c r="F23" i="31"/>
  <c r="V23" i="31" s="1"/>
  <c r="N22" i="31"/>
  <c r="K22" i="31"/>
  <c r="H22" i="31"/>
  <c r="F22" i="31"/>
  <c r="V22" i="31" s="1"/>
  <c r="N21" i="31"/>
  <c r="K21" i="31"/>
  <c r="H21" i="31"/>
  <c r="F21" i="31"/>
  <c r="S21" i="31" s="1"/>
  <c r="O20" i="31"/>
  <c r="N20" i="31"/>
  <c r="K20" i="31"/>
  <c r="H20" i="31"/>
  <c r="G20" i="31"/>
  <c r="F20" i="31"/>
  <c r="T20" i="31" s="1"/>
  <c r="N19" i="31"/>
  <c r="K19" i="31"/>
  <c r="H19" i="31"/>
  <c r="F19" i="31"/>
  <c r="S19" i="31" s="1"/>
  <c r="N18" i="31"/>
  <c r="K18" i="31"/>
  <c r="H18" i="31"/>
  <c r="F18" i="31"/>
  <c r="T18" i="31" s="1"/>
  <c r="N17" i="31"/>
  <c r="K17" i="31"/>
  <c r="H17" i="31"/>
  <c r="F17" i="31"/>
  <c r="S17" i="31" s="1"/>
  <c r="V16" i="31"/>
  <c r="N16" i="31"/>
  <c r="K16" i="31"/>
  <c r="H16" i="31"/>
  <c r="F16" i="31"/>
  <c r="S16" i="31" s="1"/>
  <c r="R15" i="31"/>
  <c r="N15" i="31"/>
  <c r="K15" i="31"/>
  <c r="H15" i="31"/>
  <c r="F15" i="31"/>
  <c r="N14" i="31"/>
  <c r="K14" i="31"/>
  <c r="H14" i="31"/>
  <c r="F14" i="31"/>
  <c r="R14" i="31" s="1"/>
  <c r="N13" i="31"/>
  <c r="K13" i="31"/>
  <c r="H13" i="31"/>
  <c r="F13" i="31"/>
  <c r="O13" i="31" s="1"/>
  <c r="N12" i="31"/>
  <c r="K12" i="31"/>
  <c r="H12" i="31"/>
  <c r="F12" i="31"/>
  <c r="S12" i="31" s="1"/>
  <c r="N11" i="31"/>
  <c r="K11" i="31"/>
  <c r="H11" i="31"/>
  <c r="F11" i="31"/>
  <c r="R11" i="31" s="1"/>
  <c r="N10" i="31"/>
  <c r="K10" i="31"/>
  <c r="H10" i="31"/>
  <c r="F10" i="31"/>
  <c r="S10" i="31" s="1"/>
  <c r="C41" i="30"/>
  <c r="H40" i="30"/>
  <c r="F40" i="30"/>
  <c r="V40" i="30" s="1"/>
  <c r="N39" i="30"/>
  <c r="K39" i="30"/>
  <c r="H39" i="30"/>
  <c r="F39" i="30"/>
  <c r="V39" i="30" s="1"/>
  <c r="N38" i="30"/>
  <c r="K38" i="30"/>
  <c r="H38" i="30"/>
  <c r="F38" i="30"/>
  <c r="V38" i="30" s="1"/>
  <c r="N37" i="30"/>
  <c r="K37" i="30"/>
  <c r="H37" i="30"/>
  <c r="F37" i="30"/>
  <c r="V37" i="30" s="1"/>
  <c r="N36" i="30"/>
  <c r="K36" i="30"/>
  <c r="H36" i="30"/>
  <c r="F36" i="30"/>
  <c r="V36" i="30" s="1"/>
  <c r="N35" i="30"/>
  <c r="K35" i="30"/>
  <c r="H35" i="30"/>
  <c r="F35" i="30"/>
  <c r="V35" i="30" s="1"/>
  <c r="N34" i="30"/>
  <c r="K34" i="30"/>
  <c r="H34" i="30"/>
  <c r="F34" i="30"/>
  <c r="V34" i="30" s="1"/>
  <c r="N33" i="30"/>
  <c r="K33" i="30"/>
  <c r="H33" i="30"/>
  <c r="F33" i="30"/>
  <c r="V33" i="30" s="1"/>
  <c r="N32" i="30"/>
  <c r="K32" i="30"/>
  <c r="H32" i="30"/>
  <c r="F32" i="30"/>
  <c r="V32" i="30" s="1"/>
  <c r="N31" i="30"/>
  <c r="K31" i="30"/>
  <c r="H31" i="30"/>
  <c r="F31" i="30"/>
  <c r="V31" i="30" s="1"/>
  <c r="N30" i="30"/>
  <c r="K30" i="30"/>
  <c r="H30" i="30"/>
  <c r="F30" i="30"/>
  <c r="V30" i="30" s="1"/>
  <c r="N29" i="30"/>
  <c r="K29" i="30"/>
  <c r="H29" i="30"/>
  <c r="F29" i="30"/>
  <c r="V29" i="30" s="1"/>
  <c r="N28" i="30"/>
  <c r="K28" i="30"/>
  <c r="H28" i="30"/>
  <c r="F28" i="30"/>
  <c r="N27" i="30"/>
  <c r="K27" i="30"/>
  <c r="H27" i="30"/>
  <c r="F27" i="30"/>
  <c r="V27" i="30" s="1"/>
  <c r="N26" i="30"/>
  <c r="K26" i="30"/>
  <c r="H26" i="30"/>
  <c r="F26" i="30"/>
  <c r="S26" i="30" s="1"/>
  <c r="N25" i="30"/>
  <c r="K25" i="30"/>
  <c r="H25" i="30"/>
  <c r="F25" i="30"/>
  <c r="S25" i="30" s="1"/>
  <c r="N24" i="30"/>
  <c r="K24" i="30"/>
  <c r="H24" i="30"/>
  <c r="F24" i="30"/>
  <c r="U24" i="30" s="1"/>
  <c r="N23" i="30"/>
  <c r="K23" i="30"/>
  <c r="H23" i="30"/>
  <c r="F23" i="30"/>
  <c r="U23" i="30" s="1"/>
  <c r="N22" i="30"/>
  <c r="K22" i="30"/>
  <c r="H22" i="30"/>
  <c r="F22" i="30"/>
  <c r="U22" i="30" s="1"/>
  <c r="N21" i="30"/>
  <c r="K21" i="30"/>
  <c r="H21" i="30"/>
  <c r="F21" i="30"/>
  <c r="R21" i="30" s="1"/>
  <c r="N20" i="30"/>
  <c r="K20" i="30"/>
  <c r="H20" i="30"/>
  <c r="F20" i="30"/>
  <c r="S20" i="30" s="1"/>
  <c r="N19" i="30"/>
  <c r="K19" i="30"/>
  <c r="H19" i="30"/>
  <c r="F19" i="30"/>
  <c r="S19" i="30" s="1"/>
  <c r="N18" i="30"/>
  <c r="K18" i="30"/>
  <c r="H18" i="30"/>
  <c r="F18" i="30"/>
  <c r="Q18" i="30" s="1"/>
  <c r="R17" i="30"/>
  <c r="N17" i="30"/>
  <c r="K17" i="30"/>
  <c r="H17" i="30"/>
  <c r="F17" i="30"/>
  <c r="S17" i="30" s="1"/>
  <c r="V16" i="30"/>
  <c r="R16" i="30"/>
  <c r="Q16" i="30"/>
  <c r="N16" i="30"/>
  <c r="K16" i="30"/>
  <c r="H16" i="30"/>
  <c r="F16" i="30"/>
  <c r="S16" i="30" s="1"/>
  <c r="N15" i="30"/>
  <c r="K15" i="30"/>
  <c r="H15" i="30"/>
  <c r="F15" i="30"/>
  <c r="S15" i="30" s="1"/>
  <c r="N14" i="30"/>
  <c r="K14" i="30"/>
  <c r="H14" i="30"/>
  <c r="F14" i="30"/>
  <c r="U14" i="30" s="1"/>
  <c r="N13" i="30"/>
  <c r="K13" i="30"/>
  <c r="H13" i="30"/>
  <c r="F13" i="30"/>
  <c r="V13" i="30" s="1"/>
  <c r="V12" i="30"/>
  <c r="N12" i="30"/>
  <c r="K12" i="30"/>
  <c r="H12" i="30"/>
  <c r="F12" i="30"/>
  <c r="S12" i="30" s="1"/>
  <c r="N11" i="30"/>
  <c r="K11" i="30"/>
  <c r="H11" i="30"/>
  <c r="F11" i="30"/>
  <c r="V11" i="30" s="1"/>
  <c r="V10" i="30"/>
  <c r="N10" i="30"/>
  <c r="K10" i="30"/>
  <c r="H10" i="30"/>
  <c r="F10" i="30"/>
  <c r="S10" i="30" s="1"/>
  <c r="F10" i="26"/>
  <c r="S10" i="26" s="1"/>
  <c r="C41" i="27"/>
  <c r="H40" i="27"/>
  <c r="F40" i="27"/>
  <c r="U40" i="27" s="1"/>
  <c r="V39" i="27"/>
  <c r="H39" i="27"/>
  <c r="F39" i="27"/>
  <c r="U39" i="27" s="1"/>
  <c r="N38" i="27"/>
  <c r="K38" i="27"/>
  <c r="H38" i="27"/>
  <c r="F38" i="27"/>
  <c r="U38" i="27" s="1"/>
  <c r="N37" i="27"/>
  <c r="K37" i="27"/>
  <c r="H37" i="27"/>
  <c r="F37" i="27"/>
  <c r="U37" i="27" s="1"/>
  <c r="N36" i="27"/>
  <c r="K36" i="27"/>
  <c r="H36" i="27"/>
  <c r="F36" i="27"/>
  <c r="U36" i="27" s="1"/>
  <c r="N35" i="27"/>
  <c r="K35" i="27"/>
  <c r="H35" i="27"/>
  <c r="F35" i="27"/>
  <c r="U35" i="27" s="1"/>
  <c r="N34" i="27"/>
  <c r="K34" i="27"/>
  <c r="H34" i="27"/>
  <c r="F34" i="27"/>
  <c r="U34" i="27" s="1"/>
  <c r="N33" i="27"/>
  <c r="K33" i="27"/>
  <c r="H33" i="27"/>
  <c r="F33" i="27"/>
  <c r="U33" i="27" s="1"/>
  <c r="N32" i="27"/>
  <c r="K32" i="27"/>
  <c r="H32" i="27"/>
  <c r="F32" i="27"/>
  <c r="U32" i="27" s="1"/>
  <c r="N31" i="27"/>
  <c r="K31" i="27"/>
  <c r="H31" i="27"/>
  <c r="F31" i="27"/>
  <c r="U31" i="27" s="1"/>
  <c r="N30" i="27"/>
  <c r="K30" i="27"/>
  <c r="H30" i="27"/>
  <c r="F30" i="27"/>
  <c r="U30" i="27" s="1"/>
  <c r="N29" i="27"/>
  <c r="K29" i="27"/>
  <c r="H29" i="27"/>
  <c r="F29" i="27"/>
  <c r="U29" i="27" s="1"/>
  <c r="N28" i="27"/>
  <c r="K28" i="27"/>
  <c r="H28" i="27"/>
  <c r="F28" i="27"/>
  <c r="U28" i="27" s="1"/>
  <c r="N27" i="27"/>
  <c r="K27" i="27"/>
  <c r="H27" i="27"/>
  <c r="F27" i="27"/>
  <c r="U27" i="27" s="1"/>
  <c r="N26" i="27"/>
  <c r="K26" i="27"/>
  <c r="H26" i="27"/>
  <c r="F26" i="27"/>
  <c r="V26" i="27" s="1"/>
  <c r="N25" i="27"/>
  <c r="K25" i="27"/>
  <c r="H25" i="27"/>
  <c r="F25" i="27"/>
  <c r="N24" i="27"/>
  <c r="K24" i="27"/>
  <c r="H24" i="27"/>
  <c r="F24" i="27"/>
  <c r="V24" i="27" s="1"/>
  <c r="N23" i="27"/>
  <c r="K23" i="27"/>
  <c r="H23" i="27"/>
  <c r="F23" i="27"/>
  <c r="V23" i="27" s="1"/>
  <c r="N22" i="27"/>
  <c r="K22" i="27"/>
  <c r="H22" i="27"/>
  <c r="F22" i="27"/>
  <c r="V22" i="27" s="1"/>
  <c r="N21" i="27"/>
  <c r="K21" i="27"/>
  <c r="H21" i="27"/>
  <c r="F21" i="27"/>
  <c r="N20" i="27"/>
  <c r="K20" i="27"/>
  <c r="H20" i="27"/>
  <c r="F20" i="27"/>
  <c r="S20" i="27" s="1"/>
  <c r="N19" i="27"/>
  <c r="K19" i="27"/>
  <c r="H19" i="27"/>
  <c r="F19" i="27"/>
  <c r="S19" i="27" s="1"/>
  <c r="N18" i="27"/>
  <c r="K18" i="27"/>
  <c r="H18" i="27"/>
  <c r="F18" i="27"/>
  <c r="S18" i="27" s="1"/>
  <c r="Q17" i="27"/>
  <c r="O17" i="27"/>
  <c r="N17" i="27"/>
  <c r="K17" i="27"/>
  <c r="H17" i="27"/>
  <c r="G17" i="27"/>
  <c r="F17" i="27"/>
  <c r="S17" i="27" s="1"/>
  <c r="N16" i="27"/>
  <c r="K16" i="27"/>
  <c r="H16" i="27"/>
  <c r="F16" i="27"/>
  <c r="S16" i="27" s="1"/>
  <c r="N15" i="27"/>
  <c r="K15" i="27"/>
  <c r="H15" i="27"/>
  <c r="F15" i="27"/>
  <c r="U15" i="27" s="1"/>
  <c r="N14" i="27"/>
  <c r="K14" i="27"/>
  <c r="H14" i="27"/>
  <c r="F14" i="27"/>
  <c r="R14" i="27" s="1"/>
  <c r="N13" i="27"/>
  <c r="K13" i="27"/>
  <c r="H13" i="27"/>
  <c r="F13" i="27"/>
  <c r="V13" i="27" s="1"/>
  <c r="S12" i="27"/>
  <c r="O12" i="27"/>
  <c r="N12" i="27"/>
  <c r="K12" i="27"/>
  <c r="H12" i="27"/>
  <c r="G12" i="27"/>
  <c r="F12" i="27"/>
  <c r="R12" i="27" s="1"/>
  <c r="R11" i="27"/>
  <c r="O11" i="27"/>
  <c r="N11" i="27"/>
  <c r="K11" i="27"/>
  <c r="H11" i="27"/>
  <c r="G11" i="27"/>
  <c r="F11" i="27"/>
  <c r="V11" i="27" s="1"/>
  <c r="S10" i="27"/>
  <c r="O10" i="27"/>
  <c r="N10" i="27"/>
  <c r="K10" i="27"/>
  <c r="H10" i="27"/>
  <c r="G10" i="27"/>
  <c r="F10" i="27"/>
  <c r="R10" i="27" s="1"/>
  <c r="C41" i="26"/>
  <c r="N40" i="26"/>
  <c r="K40" i="26"/>
  <c r="H40" i="26"/>
  <c r="F40" i="26"/>
  <c r="U40" i="26" s="1"/>
  <c r="N39" i="26"/>
  <c r="K39" i="26"/>
  <c r="H39" i="26"/>
  <c r="F39" i="26"/>
  <c r="U39" i="26" s="1"/>
  <c r="N38" i="26"/>
  <c r="K38" i="26"/>
  <c r="H38" i="26"/>
  <c r="F38" i="26"/>
  <c r="U38" i="26" s="1"/>
  <c r="N37" i="26"/>
  <c r="K37" i="26"/>
  <c r="H37" i="26"/>
  <c r="F37" i="26"/>
  <c r="U37" i="26" s="1"/>
  <c r="N36" i="26"/>
  <c r="K36" i="26"/>
  <c r="H36" i="26"/>
  <c r="F36" i="26"/>
  <c r="U36" i="26" s="1"/>
  <c r="N35" i="26"/>
  <c r="K35" i="26"/>
  <c r="H35" i="26"/>
  <c r="F35" i="26"/>
  <c r="U35" i="26" s="1"/>
  <c r="N34" i="26"/>
  <c r="K34" i="26"/>
  <c r="H34" i="26"/>
  <c r="F34" i="26"/>
  <c r="U34" i="26" s="1"/>
  <c r="N33" i="26"/>
  <c r="K33" i="26"/>
  <c r="H33" i="26"/>
  <c r="F33" i="26"/>
  <c r="U33" i="26" s="1"/>
  <c r="N32" i="26"/>
  <c r="K32" i="26"/>
  <c r="H32" i="26"/>
  <c r="F32" i="26"/>
  <c r="U32" i="26" s="1"/>
  <c r="N31" i="26"/>
  <c r="K31" i="26"/>
  <c r="H31" i="26"/>
  <c r="F31" i="26"/>
  <c r="U31" i="26" s="1"/>
  <c r="N30" i="26"/>
  <c r="K30" i="26"/>
  <c r="H30" i="26"/>
  <c r="F30" i="26"/>
  <c r="U30" i="26" s="1"/>
  <c r="N29" i="26"/>
  <c r="K29" i="26"/>
  <c r="H29" i="26"/>
  <c r="F29" i="26"/>
  <c r="U29" i="26" s="1"/>
  <c r="N28" i="26"/>
  <c r="K28" i="26"/>
  <c r="H28" i="26"/>
  <c r="F28" i="26"/>
  <c r="U28" i="26" s="1"/>
  <c r="N27" i="26"/>
  <c r="K27" i="26"/>
  <c r="H27" i="26"/>
  <c r="F27" i="26"/>
  <c r="U27" i="26" s="1"/>
  <c r="N26" i="26"/>
  <c r="K26" i="26"/>
  <c r="H26" i="26"/>
  <c r="F26" i="26"/>
  <c r="V26" i="26" s="1"/>
  <c r="N25" i="26"/>
  <c r="K25" i="26"/>
  <c r="H25" i="26"/>
  <c r="F25" i="26"/>
  <c r="S25" i="26" s="1"/>
  <c r="N24" i="26"/>
  <c r="K24" i="26"/>
  <c r="H24" i="26"/>
  <c r="F24" i="26"/>
  <c r="V24" i="26" s="1"/>
  <c r="N23" i="26"/>
  <c r="K23" i="26"/>
  <c r="H23" i="26"/>
  <c r="F23" i="26"/>
  <c r="V23" i="26" s="1"/>
  <c r="N22" i="26"/>
  <c r="K22" i="26"/>
  <c r="H22" i="26"/>
  <c r="F22" i="26"/>
  <c r="V22" i="26" s="1"/>
  <c r="N21" i="26"/>
  <c r="K21" i="26"/>
  <c r="H21" i="26"/>
  <c r="F21" i="26"/>
  <c r="S21" i="26" s="1"/>
  <c r="N20" i="26"/>
  <c r="K20" i="26"/>
  <c r="H20" i="26"/>
  <c r="F20" i="26"/>
  <c r="S20" i="26" s="1"/>
  <c r="N19" i="26"/>
  <c r="K19" i="26"/>
  <c r="H19" i="26"/>
  <c r="F19" i="26"/>
  <c r="S19" i="26" s="1"/>
  <c r="S18" i="26"/>
  <c r="N18" i="26"/>
  <c r="K18" i="26"/>
  <c r="H18" i="26"/>
  <c r="F18" i="26"/>
  <c r="U18" i="26" s="1"/>
  <c r="N17" i="26"/>
  <c r="K17" i="26"/>
  <c r="H17" i="26"/>
  <c r="F17" i="26"/>
  <c r="S17" i="26" s="1"/>
  <c r="N16" i="26"/>
  <c r="K16" i="26"/>
  <c r="H16" i="26"/>
  <c r="F16" i="26"/>
  <c r="S16" i="26" s="1"/>
  <c r="N15" i="26"/>
  <c r="K15" i="26"/>
  <c r="H15" i="26"/>
  <c r="F15" i="26"/>
  <c r="S15" i="26" s="1"/>
  <c r="N14" i="26"/>
  <c r="K14" i="26"/>
  <c r="H14" i="26"/>
  <c r="F14" i="26"/>
  <c r="R14" i="26" s="1"/>
  <c r="AB13" i="26"/>
  <c r="N13" i="26"/>
  <c r="K13" i="26"/>
  <c r="H13" i="26"/>
  <c r="F13" i="26"/>
  <c r="S13" i="26" s="1"/>
  <c r="N12" i="26"/>
  <c r="K12" i="26"/>
  <c r="H12" i="26"/>
  <c r="F12" i="26"/>
  <c r="S12" i="26" s="1"/>
  <c r="N11" i="26"/>
  <c r="K11" i="26"/>
  <c r="H11" i="26"/>
  <c r="F11" i="26"/>
  <c r="S11" i="26" s="1"/>
  <c r="N10" i="26"/>
  <c r="K10" i="26"/>
  <c r="H10" i="26"/>
  <c r="AB9" i="26"/>
  <c r="AC8" i="26"/>
  <c r="L6" i="26"/>
  <c r="L5" i="26"/>
  <c r="L4" i="26"/>
  <c r="L3" i="26"/>
  <c r="L2" i="26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10" i="23"/>
  <c r="Q17" i="26" l="1"/>
  <c r="S39" i="33"/>
  <c r="U15" i="37"/>
  <c r="S15" i="37"/>
  <c r="R15" i="37"/>
  <c r="S31" i="37"/>
  <c r="V17" i="26"/>
  <c r="Q19" i="26"/>
  <c r="V28" i="26"/>
  <c r="V34" i="26"/>
  <c r="V40" i="26"/>
  <c r="G18" i="27"/>
  <c r="O18" i="27"/>
  <c r="G19" i="27"/>
  <c r="O19" i="27"/>
  <c r="V32" i="27"/>
  <c r="R40" i="27"/>
  <c r="R14" i="30"/>
  <c r="T17" i="30"/>
  <c r="G19" i="30"/>
  <c r="O19" i="30"/>
  <c r="S23" i="30"/>
  <c r="V28" i="30"/>
  <c r="S28" i="30"/>
  <c r="V38" i="31"/>
  <c r="S23" i="33"/>
  <c r="S14" i="36"/>
  <c r="U14" i="36"/>
  <c r="U18" i="36"/>
  <c r="S18" i="36"/>
  <c r="Q18" i="36"/>
  <c r="V33" i="36"/>
  <c r="R33" i="36"/>
  <c r="U33" i="36"/>
  <c r="V33" i="26"/>
  <c r="V39" i="26"/>
  <c r="V30" i="27"/>
  <c r="U19" i="30"/>
  <c r="R23" i="30"/>
  <c r="S27" i="30"/>
  <c r="U15" i="31"/>
  <c r="S15" i="31"/>
  <c r="V32" i="31"/>
  <c r="V21" i="26"/>
  <c r="V31" i="26"/>
  <c r="V35" i="26"/>
  <c r="V10" i="27"/>
  <c r="S11" i="27"/>
  <c r="R13" i="27"/>
  <c r="U17" i="27"/>
  <c r="Q18" i="27"/>
  <c r="Q19" i="27"/>
  <c r="V36" i="27"/>
  <c r="V40" i="27"/>
  <c r="G10" i="30"/>
  <c r="O10" i="30"/>
  <c r="G12" i="30"/>
  <c r="O12" i="30"/>
  <c r="T16" i="30"/>
  <c r="G17" i="30"/>
  <c r="O17" i="30"/>
  <c r="U17" i="30"/>
  <c r="Q19" i="30"/>
  <c r="S22" i="30"/>
  <c r="U10" i="34"/>
  <c r="S10" i="34"/>
  <c r="O10" i="34"/>
  <c r="G10" i="34"/>
  <c r="S11" i="34"/>
  <c r="Q11" i="34"/>
  <c r="O11" i="34"/>
  <c r="G11" i="34"/>
  <c r="U11" i="34"/>
  <c r="V30" i="34"/>
  <c r="S30" i="34"/>
  <c r="O30" i="34"/>
  <c r="G30" i="34"/>
  <c r="S31" i="34"/>
  <c r="R31" i="34"/>
  <c r="O31" i="34"/>
  <c r="G31" i="34"/>
  <c r="V31" i="34"/>
  <c r="S28" i="37"/>
  <c r="V39" i="41"/>
  <c r="S39" i="41"/>
  <c r="V35" i="41"/>
  <c r="S35" i="41"/>
  <c r="S31" i="41"/>
  <c r="V31" i="41"/>
  <c r="V27" i="41"/>
  <c r="S27" i="41"/>
  <c r="Q19" i="41"/>
  <c r="O19" i="41"/>
  <c r="G19" i="41"/>
  <c r="U19" i="41"/>
  <c r="S19" i="41"/>
  <c r="R15" i="41"/>
  <c r="U15" i="41"/>
  <c r="V27" i="26"/>
  <c r="S18" i="37"/>
  <c r="U18" i="37"/>
  <c r="Q18" i="37"/>
  <c r="O18" i="37"/>
  <c r="G18" i="37"/>
  <c r="S20" i="37"/>
  <c r="V20" i="37"/>
  <c r="O20" i="37"/>
  <c r="G20" i="37"/>
  <c r="R16" i="26"/>
  <c r="G18" i="26"/>
  <c r="O18" i="26"/>
  <c r="V25" i="26"/>
  <c r="V32" i="26"/>
  <c r="V38" i="26"/>
  <c r="V17" i="27"/>
  <c r="T18" i="27"/>
  <c r="V28" i="27"/>
  <c r="R39" i="27"/>
  <c r="R10" i="30"/>
  <c r="R12" i="30"/>
  <c r="G16" i="30"/>
  <c r="O16" i="30"/>
  <c r="U16" i="30"/>
  <c r="Q17" i="30"/>
  <c r="V17" i="30"/>
  <c r="R24" i="30"/>
  <c r="T11" i="33"/>
  <c r="S11" i="33"/>
  <c r="O11" i="33"/>
  <c r="G11" i="33"/>
  <c r="S19" i="34"/>
  <c r="R19" i="34"/>
  <c r="V19" i="34"/>
  <c r="Q19" i="34"/>
  <c r="U19" i="34"/>
  <c r="O19" i="34"/>
  <c r="G19" i="34"/>
  <c r="T19" i="34"/>
  <c r="V22" i="34"/>
  <c r="S22" i="34"/>
  <c r="O22" i="34"/>
  <c r="G22" i="34"/>
  <c r="S23" i="34"/>
  <c r="R23" i="34"/>
  <c r="O23" i="34"/>
  <c r="G23" i="34"/>
  <c r="V23" i="34"/>
  <c r="S39" i="34"/>
  <c r="V39" i="34"/>
  <c r="S37" i="37"/>
  <c r="S31" i="30"/>
  <c r="S35" i="30"/>
  <c r="S39" i="30"/>
  <c r="V33" i="31"/>
  <c r="V39" i="31"/>
  <c r="S12" i="33"/>
  <c r="S15" i="33"/>
  <c r="U16" i="33"/>
  <c r="Q17" i="33"/>
  <c r="V17" i="33"/>
  <c r="Q19" i="33"/>
  <c r="S35" i="33"/>
  <c r="U13" i="34"/>
  <c r="T18" i="34"/>
  <c r="V25" i="34"/>
  <c r="S28" i="34"/>
  <c r="R29" i="34"/>
  <c r="V33" i="34"/>
  <c r="S35" i="34"/>
  <c r="R16" i="36"/>
  <c r="R14" i="37"/>
  <c r="R16" i="37"/>
  <c r="T17" i="37"/>
  <c r="R22" i="37"/>
  <c r="S25" i="37"/>
  <c r="S32" i="37"/>
  <c r="S35" i="37"/>
  <c r="S13" i="41"/>
  <c r="S32" i="30"/>
  <c r="S36" i="30"/>
  <c r="R13" i="31"/>
  <c r="V36" i="31"/>
  <c r="V40" i="31"/>
  <c r="V16" i="33"/>
  <c r="R17" i="33"/>
  <c r="U18" i="33"/>
  <c r="T19" i="33"/>
  <c r="S31" i="33"/>
  <c r="G12" i="34"/>
  <c r="O12" i="34"/>
  <c r="G13" i="34"/>
  <c r="O13" i="34"/>
  <c r="R14" i="34"/>
  <c r="G18" i="34"/>
  <c r="O18" i="34"/>
  <c r="U18" i="34"/>
  <c r="S21" i="34"/>
  <c r="G24" i="34"/>
  <c r="O24" i="34"/>
  <c r="G25" i="34"/>
  <c r="O25" i="34"/>
  <c r="V27" i="34"/>
  <c r="S29" i="34"/>
  <c r="G32" i="34"/>
  <c r="O32" i="34"/>
  <c r="G33" i="34"/>
  <c r="O33" i="34"/>
  <c r="G10" i="36"/>
  <c r="O10" i="36"/>
  <c r="U16" i="36"/>
  <c r="V31" i="36"/>
  <c r="G11" i="37"/>
  <c r="O11" i="37"/>
  <c r="G13" i="37"/>
  <c r="O13" i="37"/>
  <c r="S14" i="37"/>
  <c r="T16" i="37"/>
  <c r="G17" i="37"/>
  <c r="O17" i="37"/>
  <c r="U17" i="37"/>
  <c r="S23" i="37"/>
  <c r="S39" i="37"/>
  <c r="R13" i="40"/>
  <c r="V13" i="41"/>
  <c r="V40" i="41"/>
  <c r="S13" i="31"/>
  <c r="Q16" i="31"/>
  <c r="S26" i="31"/>
  <c r="V37" i="31"/>
  <c r="O13" i="33"/>
  <c r="Q16" i="33"/>
  <c r="T17" i="33"/>
  <c r="U19" i="33"/>
  <c r="R16" i="34"/>
  <c r="Q18" i="34"/>
  <c r="V18" i="34"/>
  <c r="G26" i="34"/>
  <c r="G27" i="34"/>
  <c r="G34" i="34"/>
  <c r="G16" i="36"/>
  <c r="O16" i="36"/>
  <c r="V16" i="36"/>
  <c r="U23" i="36"/>
  <c r="R11" i="37"/>
  <c r="R13" i="37"/>
  <c r="G16" i="37"/>
  <c r="O16" i="37"/>
  <c r="U16" i="37"/>
  <c r="Q17" i="37"/>
  <c r="V17" i="37"/>
  <c r="R21" i="37"/>
  <c r="S27" i="37"/>
  <c r="G13" i="41"/>
  <c r="S40" i="30"/>
  <c r="R15" i="36"/>
  <c r="Q17" i="36"/>
  <c r="V17" i="36"/>
  <c r="R31" i="36"/>
  <c r="U39" i="36"/>
  <c r="S17" i="36"/>
  <c r="T17" i="36"/>
  <c r="S27" i="36"/>
  <c r="U32" i="36"/>
  <c r="R32" i="36"/>
  <c r="R34" i="36"/>
  <c r="V37" i="36"/>
  <c r="V39" i="36"/>
  <c r="R37" i="36"/>
  <c r="T16" i="36"/>
  <c r="G17" i="36"/>
  <c r="O17" i="36"/>
  <c r="V34" i="36"/>
  <c r="R38" i="36"/>
  <c r="U40" i="36"/>
  <c r="R40" i="36"/>
  <c r="S17" i="41"/>
  <c r="T17" i="41"/>
  <c r="S24" i="41"/>
  <c r="G17" i="41"/>
  <c r="O17" i="41"/>
  <c r="U17" i="41"/>
  <c r="Q17" i="41"/>
  <c r="V17" i="41"/>
  <c r="U10" i="41"/>
  <c r="Q10" i="41"/>
  <c r="U12" i="41"/>
  <c r="Q12" i="41"/>
  <c r="R22" i="41"/>
  <c r="U26" i="41"/>
  <c r="Q26" i="41"/>
  <c r="T26" i="41"/>
  <c r="O26" i="41"/>
  <c r="G26" i="41"/>
  <c r="R26" i="41"/>
  <c r="U30" i="41"/>
  <c r="Q30" i="41"/>
  <c r="T30" i="41"/>
  <c r="O30" i="41"/>
  <c r="G30" i="41"/>
  <c r="R30" i="41"/>
  <c r="U34" i="41"/>
  <c r="Q34" i="41"/>
  <c r="T34" i="41"/>
  <c r="O34" i="41"/>
  <c r="G34" i="41"/>
  <c r="G10" i="41"/>
  <c r="V10" i="41"/>
  <c r="O12" i="41"/>
  <c r="U21" i="41"/>
  <c r="Q21" i="41"/>
  <c r="T21" i="41"/>
  <c r="O21" i="41"/>
  <c r="G21" i="41"/>
  <c r="U25" i="41"/>
  <c r="Q25" i="41"/>
  <c r="T25" i="41"/>
  <c r="O25" i="41"/>
  <c r="G25" i="41"/>
  <c r="S26" i="41"/>
  <c r="U29" i="41"/>
  <c r="T29" i="41"/>
  <c r="O29" i="41"/>
  <c r="W29" i="41" s="1"/>
  <c r="X29" i="41" s="1"/>
  <c r="X41" i="41" s="1"/>
  <c r="G29" i="41"/>
  <c r="S30" i="41"/>
  <c r="R37" i="41"/>
  <c r="R10" i="41"/>
  <c r="U11" i="41"/>
  <c r="Q11" i="41"/>
  <c r="T11" i="41"/>
  <c r="R12" i="41"/>
  <c r="U13" i="41"/>
  <c r="Q13" i="41"/>
  <c r="T13" i="41"/>
  <c r="T15" i="41"/>
  <c r="O15" i="41"/>
  <c r="G15" i="41"/>
  <c r="Q15" i="41"/>
  <c r="V15" i="41"/>
  <c r="S21" i="41"/>
  <c r="U24" i="41"/>
  <c r="Q24" i="41"/>
  <c r="T24" i="41"/>
  <c r="O24" i="41"/>
  <c r="G24" i="41"/>
  <c r="R24" i="41"/>
  <c r="S25" i="41"/>
  <c r="V26" i="41"/>
  <c r="U28" i="41"/>
  <c r="Q28" i="41"/>
  <c r="T28" i="41"/>
  <c r="O28" i="41"/>
  <c r="G28" i="41"/>
  <c r="R28" i="41"/>
  <c r="S29" i="41"/>
  <c r="V30" i="41"/>
  <c r="U32" i="41"/>
  <c r="Q32" i="41"/>
  <c r="T32" i="41"/>
  <c r="O32" i="41"/>
  <c r="G32" i="41"/>
  <c r="R32" i="41"/>
  <c r="V34" i="41"/>
  <c r="U36" i="41"/>
  <c r="Q36" i="41"/>
  <c r="T36" i="41"/>
  <c r="O36" i="41"/>
  <c r="G36" i="41"/>
  <c r="R36" i="41"/>
  <c r="U40" i="41"/>
  <c r="Q40" i="41"/>
  <c r="T40" i="41"/>
  <c r="O40" i="41"/>
  <c r="G40" i="41"/>
  <c r="R40" i="41"/>
  <c r="T10" i="41"/>
  <c r="T12" i="41"/>
  <c r="V20" i="41"/>
  <c r="R20" i="41"/>
  <c r="U20" i="41"/>
  <c r="Q20" i="41"/>
  <c r="U22" i="41"/>
  <c r="Q22" i="41"/>
  <c r="T22" i="41"/>
  <c r="O22" i="41"/>
  <c r="G22" i="41"/>
  <c r="R34" i="41"/>
  <c r="U38" i="41"/>
  <c r="Q38" i="41"/>
  <c r="T38" i="41"/>
  <c r="O38" i="41"/>
  <c r="G38" i="41"/>
  <c r="R38" i="41"/>
  <c r="O10" i="41"/>
  <c r="G12" i="41"/>
  <c r="V12" i="41"/>
  <c r="T14" i="41"/>
  <c r="O14" i="41"/>
  <c r="G14" i="41"/>
  <c r="Q14" i="41"/>
  <c r="V14" i="41"/>
  <c r="G20" i="41"/>
  <c r="O20" i="41"/>
  <c r="R21" i="41"/>
  <c r="S22" i="41"/>
  <c r="R25" i="41"/>
  <c r="R29" i="41"/>
  <c r="U33" i="41"/>
  <c r="Q33" i="41"/>
  <c r="T33" i="41"/>
  <c r="O33" i="41"/>
  <c r="G33" i="41"/>
  <c r="R33" i="41"/>
  <c r="S34" i="41"/>
  <c r="U37" i="41"/>
  <c r="Q37" i="41"/>
  <c r="T37" i="41"/>
  <c r="O37" i="41"/>
  <c r="G37" i="41"/>
  <c r="S38" i="41"/>
  <c r="S10" i="41"/>
  <c r="S12" i="41"/>
  <c r="S14" i="41"/>
  <c r="T20" i="41"/>
  <c r="V21" i="41"/>
  <c r="U23" i="41"/>
  <c r="Q23" i="41"/>
  <c r="T23" i="41"/>
  <c r="O23" i="41"/>
  <c r="G23" i="41"/>
  <c r="R23" i="41"/>
  <c r="V25" i="41"/>
  <c r="U27" i="41"/>
  <c r="Q27" i="41"/>
  <c r="T27" i="41"/>
  <c r="O27" i="41"/>
  <c r="G27" i="41"/>
  <c r="R27" i="41"/>
  <c r="V29" i="41"/>
  <c r="U31" i="41"/>
  <c r="Q31" i="41"/>
  <c r="T31" i="41"/>
  <c r="O31" i="41"/>
  <c r="G31" i="41"/>
  <c r="R31" i="41"/>
  <c r="V33" i="41"/>
  <c r="U35" i="41"/>
  <c r="Q35" i="41"/>
  <c r="T35" i="41"/>
  <c r="O35" i="41"/>
  <c r="G35" i="41"/>
  <c r="R35" i="41"/>
  <c r="V37" i="41"/>
  <c r="U39" i="41"/>
  <c r="Q39" i="41"/>
  <c r="T39" i="41"/>
  <c r="O39" i="41"/>
  <c r="G39" i="41"/>
  <c r="R39" i="41"/>
  <c r="R18" i="41"/>
  <c r="V18" i="41"/>
  <c r="R19" i="41"/>
  <c r="V19" i="41"/>
  <c r="U17" i="40"/>
  <c r="G17" i="40"/>
  <c r="O17" i="40"/>
  <c r="Q17" i="40"/>
  <c r="V17" i="40"/>
  <c r="R17" i="40"/>
  <c r="S17" i="40"/>
  <c r="U10" i="40"/>
  <c r="Q10" i="40"/>
  <c r="T10" i="40"/>
  <c r="U12" i="40"/>
  <c r="Q12" i="40"/>
  <c r="T12" i="40"/>
  <c r="U15" i="40"/>
  <c r="Q15" i="40"/>
  <c r="T15" i="40"/>
  <c r="O15" i="40"/>
  <c r="G15" i="40"/>
  <c r="R15" i="40"/>
  <c r="V20" i="40"/>
  <c r="R20" i="40"/>
  <c r="U20" i="40"/>
  <c r="Q20" i="40"/>
  <c r="U22" i="40"/>
  <c r="Q22" i="40"/>
  <c r="T22" i="40"/>
  <c r="O22" i="40"/>
  <c r="G22" i="40"/>
  <c r="R22" i="40"/>
  <c r="U26" i="40"/>
  <c r="Q26" i="40"/>
  <c r="T26" i="40"/>
  <c r="O26" i="40"/>
  <c r="G26" i="40"/>
  <c r="R26" i="40"/>
  <c r="U30" i="40"/>
  <c r="Q30" i="40"/>
  <c r="T30" i="40"/>
  <c r="O30" i="40"/>
  <c r="G30" i="40"/>
  <c r="R30" i="40"/>
  <c r="U34" i="40"/>
  <c r="Q34" i="40"/>
  <c r="T34" i="40"/>
  <c r="O34" i="40"/>
  <c r="G34" i="40"/>
  <c r="R34" i="40"/>
  <c r="U38" i="40"/>
  <c r="Q38" i="40"/>
  <c r="T38" i="40"/>
  <c r="O38" i="40"/>
  <c r="G38" i="40"/>
  <c r="R38" i="40"/>
  <c r="G12" i="40"/>
  <c r="U14" i="40"/>
  <c r="Q14" i="40"/>
  <c r="T14" i="40"/>
  <c r="O14" i="40"/>
  <c r="G14" i="40"/>
  <c r="O20" i="40"/>
  <c r="U21" i="40"/>
  <c r="Q21" i="40"/>
  <c r="T21" i="40"/>
  <c r="O21" i="40"/>
  <c r="G21" i="40"/>
  <c r="S22" i="40"/>
  <c r="R25" i="40"/>
  <c r="S26" i="40"/>
  <c r="R29" i="40"/>
  <c r="R33" i="40"/>
  <c r="U37" i="40"/>
  <c r="Q37" i="40"/>
  <c r="T37" i="40"/>
  <c r="O37" i="40"/>
  <c r="G37" i="40"/>
  <c r="R10" i="40"/>
  <c r="U11" i="40"/>
  <c r="Q11" i="40"/>
  <c r="T11" i="40"/>
  <c r="R12" i="40"/>
  <c r="U13" i="40"/>
  <c r="Q13" i="40"/>
  <c r="T13" i="40"/>
  <c r="S14" i="40"/>
  <c r="V15" i="40"/>
  <c r="S20" i="40"/>
  <c r="S21" i="40"/>
  <c r="V22" i="40"/>
  <c r="U24" i="40"/>
  <c r="Q24" i="40"/>
  <c r="T24" i="40"/>
  <c r="O24" i="40"/>
  <c r="G24" i="40"/>
  <c r="R24" i="40"/>
  <c r="V26" i="40"/>
  <c r="U28" i="40"/>
  <c r="Q28" i="40"/>
  <c r="T28" i="40"/>
  <c r="O28" i="40"/>
  <c r="G28" i="40"/>
  <c r="R28" i="40"/>
  <c r="V30" i="40"/>
  <c r="U32" i="40"/>
  <c r="Q32" i="40"/>
  <c r="T32" i="40"/>
  <c r="O32" i="40"/>
  <c r="G32" i="40"/>
  <c r="R32" i="40"/>
  <c r="V34" i="40"/>
  <c r="U36" i="40"/>
  <c r="Q36" i="40"/>
  <c r="T36" i="40"/>
  <c r="O36" i="40"/>
  <c r="G36" i="40"/>
  <c r="R36" i="40"/>
  <c r="S37" i="40"/>
  <c r="V38" i="40"/>
  <c r="U40" i="40"/>
  <c r="Q40" i="40"/>
  <c r="T40" i="40"/>
  <c r="G40" i="40"/>
  <c r="R40" i="40"/>
  <c r="G10" i="40"/>
  <c r="O10" i="40"/>
  <c r="V10" i="40"/>
  <c r="O12" i="40"/>
  <c r="V12" i="40"/>
  <c r="R14" i="40"/>
  <c r="S15" i="40"/>
  <c r="G20" i="40"/>
  <c r="R21" i="40"/>
  <c r="U25" i="40"/>
  <c r="Q25" i="40"/>
  <c r="T25" i="40"/>
  <c r="O25" i="40"/>
  <c r="G25" i="40"/>
  <c r="U29" i="40"/>
  <c r="Q29" i="40"/>
  <c r="T29" i="40"/>
  <c r="O29" i="40"/>
  <c r="G29" i="40"/>
  <c r="S30" i="40"/>
  <c r="U33" i="40"/>
  <c r="Q33" i="40"/>
  <c r="T33" i="40"/>
  <c r="O33" i="40"/>
  <c r="G33" i="40"/>
  <c r="S34" i="40"/>
  <c r="R37" i="40"/>
  <c r="S38" i="40"/>
  <c r="S10" i="40"/>
  <c r="G11" i="40"/>
  <c r="O11" i="40"/>
  <c r="V11" i="40"/>
  <c r="S12" i="40"/>
  <c r="G13" i="40"/>
  <c r="O13" i="40"/>
  <c r="V13" i="40"/>
  <c r="V14" i="40"/>
  <c r="T20" i="40"/>
  <c r="V21" i="40"/>
  <c r="U23" i="40"/>
  <c r="Q23" i="40"/>
  <c r="T23" i="40"/>
  <c r="O23" i="40"/>
  <c r="G23" i="40"/>
  <c r="R23" i="40"/>
  <c r="S24" i="40"/>
  <c r="V25" i="40"/>
  <c r="U27" i="40"/>
  <c r="Q27" i="40"/>
  <c r="T27" i="40"/>
  <c r="O27" i="40"/>
  <c r="G27" i="40"/>
  <c r="R27" i="40"/>
  <c r="S28" i="40"/>
  <c r="V29" i="40"/>
  <c r="U31" i="40"/>
  <c r="Q31" i="40"/>
  <c r="T31" i="40"/>
  <c r="O31" i="40"/>
  <c r="G31" i="40"/>
  <c r="R31" i="40"/>
  <c r="S32" i="40"/>
  <c r="V33" i="40"/>
  <c r="U35" i="40"/>
  <c r="Q35" i="40"/>
  <c r="T35" i="40"/>
  <c r="O35" i="40"/>
  <c r="G35" i="40"/>
  <c r="R35" i="40"/>
  <c r="S36" i="40"/>
  <c r="V37" i="40"/>
  <c r="U39" i="40"/>
  <c r="Q39" i="40"/>
  <c r="T39" i="40"/>
  <c r="O39" i="40"/>
  <c r="G39" i="40"/>
  <c r="R39" i="40"/>
  <c r="S40" i="40"/>
  <c r="R18" i="40"/>
  <c r="V18" i="40"/>
  <c r="R19" i="40"/>
  <c r="V19" i="40"/>
  <c r="T17" i="39"/>
  <c r="G17" i="39"/>
  <c r="O17" i="39"/>
  <c r="U17" i="39"/>
  <c r="Q18" i="39"/>
  <c r="Q17" i="39"/>
  <c r="V17" i="39"/>
  <c r="R17" i="39"/>
  <c r="G11" i="39"/>
  <c r="G12" i="39"/>
  <c r="O13" i="39"/>
  <c r="S15" i="39"/>
  <c r="G20" i="39"/>
  <c r="U21" i="39"/>
  <c r="Q21" i="39"/>
  <c r="T21" i="39"/>
  <c r="O21" i="39"/>
  <c r="G21" i="39"/>
  <c r="R21" i="39"/>
  <c r="U25" i="39"/>
  <c r="Q25" i="39"/>
  <c r="T25" i="39"/>
  <c r="O25" i="39"/>
  <c r="G25" i="39"/>
  <c r="R25" i="39"/>
  <c r="U29" i="39"/>
  <c r="Q29" i="39"/>
  <c r="T29" i="39"/>
  <c r="O29" i="39"/>
  <c r="G29" i="39"/>
  <c r="R29" i="39"/>
  <c r="U33" i="39"/>
  <c r="Q33" i="39"/>
  <c r="T33" i="39"/>
  <c r="O33" i="39"/>
  <c r="G33" i="39"/>
  <c r="R33" i="39"/>
  <c r="U37" i="39"/>
  <c r="Q37" i="39"/>
  <c r="T37" i="39"/>
  <c r="O37" i="39"/>
  <c r="G37" i="39"/>
  <c r="R37" i="39"/>
  <c r="S38" i="39"/>
  <c r="V10" i="39"/>
  <c r="R10" i="39"/>
  <c r="U10" i="39"/>
  <c r="Q10" i="39"/>
  <c r="V11" i="39"/>
  <c r="R11" i="39"/>
  <c r="U11" i="39"/>
  <c r="Q11" i="39"/>
  <c r="V12" i="39"/>
  <c r="R12" i="39"/>
  <c r="U12" i="39"/>
  <c r="Q12" i="39"/>
  <c r="R15" i="39"/>
  <c r="V20" i="39"/>
  <c r="R20" i="39"/>
  <c r="U20" i="39"/>
  <c r="Q20" i="39"/>
  <c r="U22" i="39"/>
  <c r="Q22" i="39"/>
  <c r="T22" i="39"/>
  <c r="O22" i="39"/>
  <c r="G22" i="39"/>
  <c r="U26" i="39"/>
  <c r="Q26" i="39"/>
  <c r="T26" i="39"/>
  <c r="O26" i="39"/>
  <c r="G26" i="39"/>
  <c r="R26" i="39"/>
  <c r="U30" i="39"/>
  <c r="Q30" i="39"/>
  <c r="T30" i="39"/>
  <c r="O30" i="39"/>
  <c r="G30" i="39"/>
  <c r="R30" i="39"/>
  <c r="U34" i="39"/>
  <c r="Q34" i="39"/>
  <c r="T34" i="39"/>
  <c r="O34" i="39"/>
  <c r="G34" i="39"/>
  <c r="R38" i="39"/>
  <c r="O10" i="39"/>
  <c r="U14" i="39"/>
  <c r="Q14" i="39"/>
  <c r="T14" i="39"/>
  <c r="O14" i="39"/>
  <c r="G14" i="39"/>
  <c r="S10" i="39"/>
  <c r="S11" i="39"/>
  <c r="S12" i="39"/>
  <c r="S14" i="39"/>
  <c r="S20" i="39"/>
  <c r="S21" i="39"/>
  <c r="V22" i="39"/>
  <c r="U24" i="39"/>
  <c r="Q24" i="39"/>
  <c r="T24" i="39"/>
  <c r="O24" i="39"/>
  <c r="G24" i="39"/>
  <c r="R24" i="39"/>
  <c r="S25" i="39"/>
  <c r="V26" i="39"/>
  <c r="U28" i="39"/>
  <c r="Q28" i="39"/>
  <c r="T28" i="39"/>
  <c r="O28" i="39"/>
  <c r="G28" i="39"/>
  <c r="R28" i="39"/>
  <c r="S29" i="39"/>
  <c r="V30" i="39"/>
  <c r="U32" i="39"/>
  <c r="Q32" i="39"/>
  <c r="T32" i="39"/>
  <c r="O32" i="39"/>
  <c r="G32" i="39"/>
  <c r="R32" i="39"/>
  <c r="S33" i="39"/>
  <c r="V34" i="39"/>
  <c r="U36" i="39"/>
  <c r="Q36" i="39"/>
  <c r="T36" i="39"/>
  <c r="O36" i="39"/>
  <c r="G36" i="39"/>
  <c r="R36" i="39"/>
  <c r="S37" i="39"/>
  <c r="U40" i="39"/>
  <c r="Q40" i="39"/>
  <c r="T40" i="39"/>
  <c r="G40" i="39"/>
  <c r="R40" i="39"/>
  <c r="V13" i="39"/>
  <c r="R13" i="39"/>
  <c r="U13" i="39"/>
  <c r="Q13" i="39"/>
  <c r="U15" i="39"/>
  <c r="Q15" i="39"/>
  <c r="T15" i="39"/>
  <c r="O15" i="39"/>
  <c r="G15" i="39"/>
  <c r="R22" i="39"/>
  <c r="R34" i="39"/>
  <c r="U38" i="39"/>
  <c r="Q38" i="39"/>
  <c r="T38" i="39"/>
  <c r="O38" i="39"/>
  <c r="G38" i="39"/>
  <c r="G13" i="39"/>
  <c r="T10" i="39"/>
  <c r="T11" i="39"/>
  <c r="T12" i="39"/>
  <c r="T13" i="39"/>
  <c r="V14" i="39"/>
  <c r="T20" i="39"/>
  <c r="V21" i="39"/>
  <c r="U23" i="39"/>
  <c r="Q23" i="39"/>
  <c r="T23" i="39"/>
  <c r="O23" i="39"/>
  <c r="G23" i="39"/>
  <c r="R23" i="39"/>
  <c r="S24" i="39"/>
  <c r="V25" i="39"/>
  <c r="U27" i="39"/>
  <c r="Q27" i="39"/>
  <c r="T27" i="39"/>
  <c r="O27" i="39"/>
  <c r="G27" i="39"/>
  <c r="R27" i="39"/>
  <c r="S28" i="39"/>
  <c r="V29" i="39"/>
  <c r="U31" i="39"/>
  <c r="Q31" i="39"/>
  <c r="T31" i="39"/>
  <c r="O31" i="39"/>
  <c r="G31" i="39"/>
  <c r="R31" i="39"/>
  <c r="S32" i="39"/>
  <c r="V33" i="39"/>
  <c r="U35" i="39"/>
  <c r="Q35" i="39"/>
  <c r="T35" i="39"/>
  <c r="O35" i="39"/>
  <c r="G35" i="39"/>
  <c r="R35" i="39"/>
  <c r="S36" i="39"/>
  <c r="V37" i="39"/>
  <c r="U39" i="39"/>
  <c r="Q39" i="39"/>
  <c r="T39" i="39"/>
  <c r="O39" i="39"/>
  <c r="G39" i="39"/>
  <c r="R39" i="39"/>
  <c r="S40" i="39"/>
  <c r="R18" i="39"/>
  <c r="V18" i="39"/>
  <c r="R19" i="39"/>
  <c r="V19" i="39"/>
  <c r="T10" i="37"/>
  <c r="U26" i="37"/>
  <c r="Q26" i="37"/>
  <c r="T26" i="37"/>
  <c r="O26" i="37"/>
  <c r="G26" i="37"/>
  <c r="R26" i="37"/>
  <c r="R30" i="37"/>
  <c r="R34" i="37"/>
  <c r="U38" i="37"/>
  <c r="Q38" i="37"/>
  <c r="T38" i="37"/>
  <c r="O38" i="37"/>
  <c r="G38" i="37"/>
  <c r="G10" i="37"/>
  <c r="O10" i="37"/>
  <c r="G12" i="37"/>
  <c r="O12" i="37"/>
  <c r="T14" i="37"/>
  <c r="O14" i="37"/>
  <c r="G14" i="37"/>
  <c r="Q14" i="37"/>
  <c r="V14" i="37"/>
  <c r="G19" i="37"/>
  <c r="O19" i="37"/>
  <c r="R20" i="37"/>
  <c r="S22" i="37"/>
  <c r="U25" i="37"/>
  <c r="Q25" i="37"/>
  <c r="T25" i="37"/>
  <c r="O25" i="37"/>
  <c r="G25" i="37"/>
  <c r="R25" i="37"/>
  <c r="S26" i="37"/>
  <c r="U29" i="37"/>
  <c r="Q29" i="37"/>
  <c r="T29" i="37"/>
  <c r="O29" i="37"/>
  <c r="G29" i="37"/>
  <c r="R29" i="37"/>
  <c r="U33" i="37"/>
  <c r="Q33" i="37"/>
  <c r="T33" i="37"/>
  <c r="O33" i="37"/>
  <c r="G33" i="37"/>
  <c r="R33" i="37"/>
  <c r="U37" i="37"/>
  <c r="Q37" i="37"/>
  <c r="T37" i="37"/>
  <c r="O37" i="37"/>
  <c r="G37" i="37"/>
  <c r="R37" i="37"/>
  <c r="S38" i="37"/>
  <c r="U10" i="37"/>
  <c r="Q10" i="37"/>
  <c r="U12" i="37"/>
  <c r="Q12" i="37"/>
  <c r="T12" i="37"/>
  <c r="V19" i="37"/>
  <c r="R19" i="37"/>
  <c r="T19" i="37"/>
  <c r="U30" i="37"/>
  <c r="Q30" i="37"/>
  <c r="T30" i="37"/>
  <c r="O30" i="37"/>
  <c r="G30" i="37"/>
  <c r="U34" i="37"/>
  <c r="Q34" i="37"/>
  <c r="T34" i="37"/>
  <c r="O34" i="37"/>
  <c r="G34" i="37"/>
  <c r="R38" i="37"/>
  <c r="R10" i="37"/>
  <c r="U11" i="37"/>
  <c r="Q11" i="37"/>
  <c r="T11" i="37"/>
  <c r="R12" i="37"/>
  <c r="U13" i="37"/>
  <c r="Q13" i="37"/>
  <c r="T13" i="37"/>
  <c r="T15" i="37"/>
  <c r="O15" i="37"/>
  <c r="G15" i="37"/>
  <c r="Q15" i="37"/>
  <c r="V15" i="37"/>
  <c r="V18" i="37"/>
  <c r="R18" i="37"/>
  <c r="T18" i="37"/>
  <c r="Q19" i="37"/>
  <c r="T21" i="37"/>
  <c r="O21" i="37"/>
  <c r="G21" i="37"/>
  <c r="Q21" i="37"/>
  <c r="V21" i="37"/>
  <c r="U24" i="37"/>
  <c r="Q24" i="37"/>
  <c r="T24" i="37"/>
  <c r="O24" i="37"/>
  <c r="G24" i="37"/>
  <c r="R24" i="37"/>
  <c r="V26" i="37"/>
  <c r="U28" i="37"/>
  <c r="Q28" i="37"/>
  <c r="T28" i="37"/>
  <c r="O28" i="37"/>
  <c r="G28" i="37"/>
  <c r="R28" i="37"/>
  <c r="V30" i="37"/>
  <c r="U32" i="37"/>
  <c r="Q32" i="37"/>
  <c r="T32" i="37"/>
  <c r="O32" i="37"/>
  <c r="G32" i="37"/>
  <c r="R32" i="37"/>
  <c r="V34" i="37"/>
  <c r="U36" i="37"/>
  <c r="Q36" i="37"/>
  <c r="T36" i="37"/>
  <c r="O36" i="37"/>
  <c r="G36" i="37"/>
  <c r="R36" i="37"/>
  <c r="V38" i="37"/>
  <c r="U40" i="37"/>
  <c r="Q40" i="37"/>
  <c r="T40" i="37"/>
  <c r="G40" i="37"/>
  <c r="R40" i="37"/>
  <c r="S10" i="37"/>
  <c r="S12" i="37"/>
  <c r="S19" i="37"/>
  <c r="U20" i="37"/>
  <c r="Q20" i="37"/>
  <c r="T20" i="37"/>
  <c r="U22" i="37"/>
  <c r="T22" i="37"/>
  <c r="O22" i="37"/>
  <c r="G22" i="37"/>
  <c r="Q22" i="37"/>
  <c r="U23" i="37"/>
  <c r="Q23" i="37"/>
  <c r="T23" i="37"/>
  <c r="O23" i="37"/>
  <c r="G23" i="37"/>
  <c r="R23" i="37"/>
  <c r="U27" i="37"/>
  <c r="Q27" i="37"/>
  <c r="T27" i="37"/>
  <c r="O27" i="37"/>
  <c r="G27" i="37"/>
  <c r="R27" i="37"/>
  <c r="U31" i="37"/>
  <c r="Q31" i="37"/>
  <c r="T31" i="37"/>
  <c r="O31" i="37"/>
  <c r="G31" i="37"/>
  <c r="R31" i="37"/>
  <c r="U35" i="37"/>
  <c r="Q35" i="37"/>
  <c r="T35" i="37"/>
  <c r="O35" i="37"/>
  <c r="G35" i="37"/>
  <c r="R35" i="37"/>
  <c r="U39" i="37"/>
  <c r="Q39" i="37"/>
  <c r="T39" i="37"/>
  <c r="O39" i="37"/>
  <c r="G39" i="37"/>
  <c r="R39" i="37"/>
  <c r="S40" i="37"/>
  <c r="U35" i="36"/>
  <c r="R35" i="36"/>
  <c r="R13" i="36"/>
  <c r="U20" i="36"/>
  <c r="Q20" i="36"/>
  <c r="T20" i="36"/>
  <c r="T22" i="36"/>
  <c r="O22" i="36"/>
  <c r="G22" i="36"/>
  <c r="V22" i="36"/>
  <c r="U26" i="36"/>
  <c r="Q26" i="36"/>
  <c r="T26" i="36"/>
  <c r="O26" i="36"/>
  <c r="G26" i="36"/>
  <c r="U30" i="36"/>
  <c r="Q30" i="36"/>
  <c r="T30" i="36"/>
  <c r="O30" i="36"/>
  <c r="G30" i="36"/>
  <c r="S30" i="36"/>
  <c r="U10" i="36"/>
  <c r="Q10" i="36"/>
  <c r="T10" i="36"/>
  <c r="U12" i="36"/>
  <c r="Q12" i="36"/>
  <c r="T12" i="36"/>
  <c r="V19" i="36"/>
  <c r="R19" i="36"/>
  <c r="T19" i="36"/>
  <c r="G20" i="36"/>
  <c r="O20" i="36"/>
  <c r="V20" i="36"/>
  <c r="R22" i="36"/>
  <c r="T23" i="36"/>
  <c r="O23" i="36"/>
  <c r="G23" i="36"/>
  <c r="Q23" i="36"/>
  <c r="V23" i="36"/>
  <c r="U25" i="36"/>
  <c r="Q25" i="36"/>
  <c r="T25" i="36"/>
  <c r="O25" i="36"/>
  <c r="G25" i="36"/>
  <c r="R25" i="36"/>
  <c r="S26" i="36"/>
  <c r="U29" i="36"/>
  <c r="Q29" i="36"/>
  <c r="T29" i="36"/>
  <c r="O29" i="36"/>
  <c r="G29" i="36"/>
  <c r="R29" i="36"/>
  <c r="V30" i="36"/>
  <c r="Q22" i="36"/>
  <c r="R26" i="36"/>
  <c r="T14" i="36"/>
  <c r="O14" i="36"/>
  <c r="G14" i="36"/>
  <c r="Q14" i="36"/>
  <c r="V14" i="36"/>
  <c r="R20" i="36"/>
  <c r="S22" i="36"/>
  <c r="U24" i="36"/>
  <c r="Q24" i="36"/>
  <c r="T24" i="36"/>
  <c r="O24" i="36"/>
  <c r="G24" i="36"/>
  <c r="R24" i="36"/>
  <c r="V26" i="36"/>
  <c r="U28" i="36"/>
  <c r="Q28" i="36"/>
  <c r="T28" i="36"/>
  <c r="O28" i="36"/>
  <c r="G28" i="36"/>
  <c r="R28" i="36"/>
  <c r="R30" i="36"/>
  <c r="R10" i="36"/>
  <c r="U11" i="36"/>
  <c r="Q11" i="36"/>
  <c r="T11" i="36"/>
  <c r="R12" i="36"/>
  <c r="U13" i="36"/>
  <c r="Q13" i="36"/>
  <c r="T13" i="36"/>
  <c r="R14" i="36"/>
  <c r="T15" i="36"/>
  <c r="O15" i="36"/>
  <c r="G15" i="36"/>
  <c r="Q15" i="36"/>
  <c r="V15" i="36"/>
  <c r="V18" i="36"/>
  <c r="R18" i="36"/>
  <c r="T18" i="36"/>
  <c r="Q19" i="36"/>
  <c r="S20" i="36"/>
  <c r="T21" i="36"/>
  <c r="O21" i="36"/>
  <c r="G21" i="36"/>
  <c r="Q21" i="36"/>
  <c r="V21" i="36"/>
  <c r="U22" i="36"/>
  <c r="S23" i="36"/>
  <c r="S24" i="36"/>
  <c r="V25" i="36"/>
  <c r="U27" i="36"/>
  <c r="Q27" i="36"/>
  <c r="T27" i="36"/>
  <c r="O27" i="36"/>
  <c r="G27" i="36"/>
  <c r="R27" i="36"/>
  <c r="S28" i="36"/>
  <c r="V29" i="36"/>
  <c r="S31" i="36"/>
  <c r="S32" i="36"/>
  <c r="S33" i="36"/>
  <c r="S34" i="36"/>
  <c r="S35" i="36"/>
  <c r="S36" i="36"/>
  <c r="S37" i="36"/>
  <c r="S38" i="36"/>
  <c r="S39" i="36"/>
  <c r="S40" i="36"/>
  <c r="G31" i="36"/>
  <c r="O31" i="36"/>
  <c r="T31" i="36"/>
  <c r="G32" i="36"/>
  <c r="O32" i="36"/>
  <c r="T32" i="36"/>
  <c r="G33" i="36"/>
  <c r="O33" i="36"/>
  <c r="T33" i="36"/>
  <c r="G34" i="36"/>
  <c r="O34" i="36"/>
  <c r="T34" i="36"/>
  <c r="G35" i="36"/>
  <c r="O35" i="36"/>
  <c r="T35" i="36"/>
  <c r="G36" i="36"/>
  <c r="O36" i="36"/>
  <c r="T36" i="36"/>
  <c r="G37" i="36"/>
  <c r="O37" i="36"/>
  <c r="T37" i="36"/>
  <c r="G38" i="36"/>
  <c r="O38" i="36"/>
  <c r="T38" i="36"/>
  <c r="G39" i="36"/>
  <c r="O39" i="36"/>
  <c r="T39" i="36"/>
  <c r="G40" i="36"/>
  <c r="O40" i="36"/>
  <c r="T40" i="36"/>
  <c r="Q31" i="36"/>
  <c r="Q32" i="36"/>
  <c r="Q33" i="36"/>
  <c r="Q34" i="36"/>
  <c r="Q35" i="36"/>
  <c r="Q36" i="36"/>
  <c r="Q37" i="36"/>
  <c r="Q38" i="36"/>
  <c r="Q39" i="36"/>
  <c r="Q40" i="36"/>
  <c r="T15" i="34"/>
  <c r="Q17" i="34"/>
  <c r="V17" i="34"/>
  <c r="V20" i="34"/>
  <c r="R20" i="34"/>
  <c r="R38" i="34"/>
  <c r="V10" i="34"/>
  <c r="R10" i="34"/>
  <c r="T10" i="34"/>
  <c r="V12" i="34"/>
  <c r="R12" i="34"/>
  <c r="T12" i="34"/>
  <c r="G15" i="34"/>
  <c r="O15" i="34"/>
  <c r="V15" i="34"/>
  <c r="G20" i="34"/>
  <c r="O20" i="34"/>
  <c r="U20" i="34"/>
  <c r="U22" i="34"/>
  <c r="Q22" i="34"/>
  <c r="T22" i="34"/>
  <c r="U24" i="34"/>
  <c r="Q24" i="34"/>
  <c r="T24" i="34"/>
  <c r="U26" i="34"/>
  <c r="Q26" i="34"/>
  <c r="T26" i="34"/>
  <c r="U28" i="34"/>
  <c r="Q28" i="34"/>
  <c r="T28" i="34"/>
  <c r="U30" i="34"/>
  <c r="Q30" i="34"/>
  <c r="T30" i="34"/>
  <c r="U32" i="34"/>
  <c r="Q32" i="34"/>
  <c r="T32" i="34"/>
  <c r="U34" i="34"/>
  <c r="Q34" i="34"/>
  <c r="T34" i="34"/>
  <c r="U37" i="34"/>
  <c r="Q37" i="34"/>
  <c r="T37" i="34"/>
  <c r="O37" i="34"/>
  <c r="G37" i="34"/>
  <c r="R37" i="34"/>
  <c r="S38" i="34"/>
  <c r="T17" i="34"/>
  <c r="O17" i="34"/>
  <c r="G17" i="34"/>
  <c r="U14" i="34"/>
  <c r="Q14" i="34"/>
  <c r="T14" i="34"/>
  <c r="S17" i="34"/>
  <c r="Q20" i="34"/>
  <c r="V34" i="34"/>
  <c r="U36" i="34"/>
  <c r="Q36" i="34"/>
  <c r="T36" i="34"/>
  <c r="O36" i="34"/>
  <c r="G36" i="34"/>
  <c r="R36" i="34"/>
  <c r="U40" i="34"/>
  <c r="Q40" i="34"/>
  <c r="T40" i="34"/>
  <c r="O40" i="34"/>
  <c r="G40" i="34"/>
  <c r="R40" i="34"/>
  <c r="U15" i="34"/>
  <c r="Q15" i="34"/>
  <c r="T20" i="34"/>
  <c r="U38" i="34"/>
  <c r="Q38" i="34"/>
  <c r="T38" i="34"/>
  <c r="O38" i="34"/>
  <c r="G38" i="34"/>
  <c r="Q10" i="34"/>
  <c r="V11" i="34"/>
  <c r="R11" i="34"/>
  <c r="T11" i="34"/>
  <c r="Q12" i="34"/>
  <c r="V13" i="34"/>
  <c r="R13" i="34"/>
  <c r="T13" i="34"/>
  <c r="G14" i="34"/>
  <c r="O14" i="34"/>
  <c r="V14" i="34"/>
  <c r="S15" i="34"/>
  <c r="S42" i="34" s="1"/>
  <c r="T16" i="34"/>
  <c r="O16" i="34"/>
  <c r="G16" i="34"/>
  <c r="Q16" i="34"/>
  <c r="V16" i="34"/>
  <c r="U17" i="34"/>
  <c r="S20" i="34"/>
  <c r="U21" i="34"/>
  <c r="Q21" i="34"/>
  <c r="T21" i="34"/>
  <c r="R22" i="34"/>
  <c r="U23" i="34"/>
  <c r="Q23" i="34"/>
  <c r="T23" i="34"/>
  <c r="R24" i="34"/>
  <c r="U25" i="34"/>
  <c r="Q25" i="34"/>
  <c r="T25" i="34"/>
  <c r="R26" i="34"/>
  <c r="U27" i="34"/>
  <c r="Q27" i="34"/>
  <c r="T27" i="34"/>
  <c r="R28" i="34"/>
  <c r="U29" i="34"/>
  <c r="Q29" i="34"/>
  <c r="T29" i="34"/>
  <c r="R30" i="34"/>
  <c r="U31" i="34"/>
  <c r="Q31" i="34"/>
  <c r="T31" i="34"/>
  <c r="R32" i="34"/>
  <c r="U33" i="34"/>
  <c r="Q33" i="34"/>
  <c r="T33" i="34"/>
  <c r="R34" i="34"/>
  <c r="U35" i="34"/>
  <c r="Q35" i="34"/>
  <c r="T35" i="34"/>
  <c r="O35" i="34"/>
  <c r="G35" i="34"/>
  <c r="R35" i="34"/>
  <c r="S36" i="34"/>
  <c r="V37" i="34"/>
  <c r="U39" i="34"/>
  <c r="Q39" i="34"/>
  <c r="T39" i="34"/>
  <c r="O39" i="34"/>
  <c r="G39" i="34"/>
  <c r="R39" i="34"/>
  <c r="S40" i="34"/>
  <c r="G10" i="33"/>
  <c r="O10" i="33"/>
  <c r="S10" i="33"/>
  <c r="U14" i="33"/>
  <c r="Q14" i="33"/>
  <c r="T14" i="33"/>
  <c r="O14" i="33"/>
  <c r="G14" i="33"/>
  <c r="R14" i="33"/>
  <c r="V20" i="33"/>
  <c r="R20" i="33"/>
  <c r="U20" i="33"/>
  <c r="Q20" i="33"/>
  <c r="U22" i="33"/>
  <c r="Q22" i="33"/>
  <c r="T22" i="33"/>
  <c r="O22" i="33"/>
  <c r="G22" i="33"/>
  <c r="U26" i="33"/>
  <c r="Q26" i="33"/>
  <c r="T26" i="33"/>
  <c r="O26" i="33"/>
  <c r="G26" i="33"/>
  <c r="R26" i="33"/>
  <c r="U30" i="33"/>
  <c r="Q30" i="33"/>
  <c r="T30" i="33"/>
  <c r="O30" i="33"/>
  <c r="G30" i="33"/>
  <c r="R34" i="33"/>
  <c r="U38" i="33"/>
  <c r="Q38" i="33"/>
  <c r="T38" i="33"/>
  <c r="O38" i="33"/>
  <c r="G38" i="33"/>
  <c r="R38" i="33"/>
  <c r="S14" i="33"/>
  <c r="O20" i="33"/>
  <c r="R21" i="33"/>
  <c r="R25" i="33"/>
  <c r="S30" i="33"/>
  <c r="V14" i="33"/>
  <c r="S20" i="33"/>
  <c r="V22" i="33"/>
  <c r="U24" i="33"/>
  <c r="Q24" i="33"/>
  <c r="T24" i="33"/>
  <c r="O24" i="33"/>
  <c r="G24" i="33"/>
  <c r="R24" i="33"/>
  <c r="V26" i="33"/>
  <c r="U28" i="33"/>
  <c r="Q28" i="33"/>
  <c r="T28" i="33"/>
  <c r="O28" i="33"/>
  <c r="G28" i="33"/>
  <c r="R28" i="33"/>
  <c r="V30" i="33"/>
  <c r="U32" i="33"/>
  <c r="Q32" i="33"/>
  <c r="T32" i="33"/>
  <c r="O32" i="33"/>
  <c r="G32" i="33"/>
  <c r="R32" i="33"/>
  <c r="U36" i="33"/>
  <c r="Q36" i="33"/>
  <c r="T36" i="33"/>
  <c r="O36" i="33"/>
  <c r="G36" i="33"/>
  <c r="R36" i="33"/>
  <c r="V38" i="33"/>
  <c r="U40" i="33"/>
  <c r="Q40" i="33"/>
  <c r="T40" i="33"/>
  <c r="O40" i="33"/>
  <c r="G40" i="33"/>
  <c r="R40" i="33"/>
  <c r="R22" i="33"/>
  <c r="R30" i="33"/>
  <c r="U34" i="33"/>
  <c r="Q34" i="33"/>
  <c r="T34" i="33"/>
  <c r="O34" i="33"/>
  <c r="G34" i="33"/>
  <c r="G20" i="33"/>
  <c r="U21" i="33"/>
  <c r="Q21" i="33"/>
  <c r="T21" i="33"/>
  <c r="O21" i="33"/>
  <c r="G21" i="33"/>
  <c r="S22" i="33"/>
  <c r="U25" i="33"/>
  <c r="Q25" i="33"/>
  <c r="T25" i="33"/>
  <c r="O25" i="33"/>
  <c r="G25" i="33"/>
  <c r="S26" i="33"/>
  <c r="U29" i="33"/>
  <c r="Q29" i="33"/>
  <c r="T29" i="33"/>
  <c r="O29" i="33"/>
  <c r="G29" i="33"/>
  <c r="R29" i="33"/>
  <c r="U33" i="33"/>
  <c r="Q33" i="33"/>
  <c r="T33" i="33"/>
  <c r="O33" i="33"/>
  <c r="G33" i="33"/>
  <c r="R33" i="33"/>
  <c r="S34" i="33"/>
  <c r="U37" i="33"/>
  <c r="Q37" i="33"/>
  <c r="T37" i="33"/>
  <c r="O37" i="33"/>
  <c r="G37" i="33"/>
  <c r="R37" i="33"/>
  <c r="S38" i="33"/>
  <c r="V10" i="33"/>
  <c r="R10" i="33"/>
  <c r="U10" i="33"/>
  <c r="Q10" i="33"/>
  <c r="V11" i="33"/>
  <c r="R11" i="33"/>
  <c r="U11" i="33"/>
  <c r="Q11" i="33"/>
  <c r="V12" i="33"/>
  <c r="R12" i="33"/>
  <c r="U12" i="33"/>
  <c r="Q12" i="33"/>
  <c r="V13" i="33"/>
  <c r="R13" i="33"/>
  <c r="U13" i="33"/>
  <c r="Q13" i="33"/>
  <c r="U15" i="33"/>
  <c r="Q15" i="33"/>
  <c r="T15" i="33"/>
  <c r="O15" i="33"/>
  <c r="G15" i="33"/>
  <c r="R15" i="33"/>
  <c r="T20" i="33"/>
  <c r="V21" i="33"/>
  <c r="U23" i="33"/>
  <c r="Q23" i="33"/>
  <c r="T23" i="33"/>
  <c r="O23" i="33"/>
  <c r="G23" i="33"/>
  <c r="R23" i="33"/>
  <c r="S24" i="33"/>
  <c r="V25" i="33"/>
  <c r="U27" i="33"/>
  <c r="Q27" i="33"/>
  <c r="T27" i="33"/>
  <c r="O27" i="33"/>
  <c r="G27" i="33"/>
  <c r="R27" i="33"/>
  <c r="S28" i="33"/>
  <c r="V29" i="33"/>
  <c r="U31" i="33"/>
  <c r="Q31" i="33"/>
  <c r="T31" i="33"/>
  <c r="O31" i="33"/>
  <c r="G31" i="33"/>
  <c r="R31" i="33"/>
  <c r="S32" i="33"/>
  <c r="V33" i="33"/>
  <c r="U35" i="33"/>
  <c r="Q35" i="33"/>
  <c r="T35" i="33"/>
  <c r="O35" i="33"/>
  <c r="G35" i="33"/>
  <c r="R35" i="33"/>
  <c r="S36" i="33"/>
  <c r="V37" i="33"/>
  <c r="U39" i="33"/>
  <c r="Q39" i="33"/>
  <c r="T39" i="33"/>
  <c r="O39" i="33"/>
  <c r="G39" i="33"/>
  <c r="R39" i="33"/>
  <c r="S40" i="33"/>
  <c r="S16" i="33"/>
  <c r="R18" i="33"/>
  <c r="V18" i="33"/>
  <c r="R19" i="33"/>
  <c r="V19" i="33"/>
  <c r="G16" i="33"/>
  <c r="O16" i="33"/>
  <c r="U17" i="31"/>
  <c r="G17" i="31"/>
  <c r="O17" i="31"/>
  <c r="R17" i="31"/>
  <c r="V35" i="31"/>
  <c r="V34" i="31"/>
  <c r="S23" i="31"/>
  <c r="S30" i="31"/>
  <c r="R16" i="31"/>
  <c r="T17" i="31"/>
  <c r="G18" i="31"/>
  <c r="O18" i="31"/>
  <c r="G19" i="31"/>
  <c r="O19" i="31"/>
  <c r="R32" i="31"/>
  <c r="R34" i="31"/>
  <c r="R36" i="31"/>
  <c r="R38" i="31"/>
  <c r="R40" i="31"/>
  <c r="T16" i="31"/>
  <c r="Q18" i="31"/>
  <c r="Q19" i="31"/>
  <c r="S24" i="31"/>
  <c r="S28" i="31"/>
  <c r="U19" i="31"/>
  <c r="G16" i="31"/>
  <c r="O16" i="31"/>
  <c r="U16" i="31"/>
  <c r="Q17" i="31"/>
  <c r="V17" i="31"/>
  <c r="T19" i="31"/>
  <c r="S22" i="31"/>
  <c r="R33" i="31"/>
  <c r="R35" i="31"/>
  <c r="R37" i="31"/>
  <c r="R39" i="31"/>
  <c r="V13" i="31"/>
  <c r="G13" i="31"/>
  <c r="V10" i="31"/>
  <c r="V12" i="31"/>
  <c r="G11" i="31"/>
  <c r="O11" i="31"/>
  <c r="S11" i="31"/>
  <c r="V11" i="31"/>
  <c r="G10" i="31"/>
  <c r="O10" i="31"/>
  <c r="G12" i="31"/>
  <c r="O12" i="31"/>
  <c r="R25" i="31"/>
  <c r="R29" i="31"/>
  <c r="R10" i="31"/>
  <c r="U11" i="31"/>
  <c r="Q11" i="31"/>
  <c r="T11" i="31"/>
  <c r="R12" i="31"/>
  <c r="U13" i="31"/>
  <c r="Q13" i="31"/>
  <c r="T13" i="31"/>
  <c r="T15" i="31"/>
  <c r="O15" i="31"/>
  <c r="G15" i="31"/>
  <c r="Q15" i="31"/>
  <c r="V15" i="31"/>
  <c r="S18" i="31"/>
  <c r="V18" i="31"/>
  <c r="R18" i="31"/>
  <c r="U18" i="31"/>
  <c r="S20" i="31"/>
  <c r="U24" i="31"/>
  <c r="Q24" i="31"/>
  <c r="T24" i="31"/>
  <c r="O24" i="31"/>
  <c r="G24" i="31"/>
  <c r="R24" i="31"/>
  <c r="S25" i="31"/>
  <c r="U28" i="31"/>
  <c r="Q28" i="31"/>
  <c r="T28" i="31"/>
  <c r="O28" i="31"/>
  <c r="G28" i="31"/>
  <c r="R28" i="31"/>
  <c r="S29" i="31"/>
  <c r="T14" i="31"/>
  <c r="O14" i="31"/>
  <c r="G14" i="31"/>
  <c r="V14" i="31"/>
  <c r="U21" i="31"/>
  <c r="Q21" i="31"/>
  <c r="T21" i="31"/>
  <c r="O21" i="31"/>
  <c r="G21" i="31"/>
  <c r="R21" i="31"/>
  <c r="S14" i="31"/>
  <c r="V21" i="31"/>
  <c r="U23" i="31"/>
  <c r="Q23" i="31"/>
  <c r="T23" i="31"/>
  <c r="O23" i="31"/>
  <c r="G23" i="31"/>
  <c r="R23" i="31"/>
  <c r="U27" i="31"/>
  <c r="Q27" i="31"/>
  <c r="T27" i="31"/>
  <c r="O27" i="31"/>
  <c r="G27" i="31"/>
  <c r="R27" i="31"/>
  <c r="U31" i="31"/>
  <c r="Q31" i="31"/>
  <c r="T31" i="31"/>
  <c r="O31" i="31"/>
  <c r="G31" i="31"/>
  <c r="S31" i="31"/>
  <c r="R31" i="31"/>
  <c r="Q14" i="31"/>
  <c r="U25" i="31"/>
  <c r="Q25" i="31"/>
  <c r="T25" i="31"/>
  <c r="O25" i="31"/>
  <c r="G25" i="31"/>
  <c r="U29" i="31"/>
  <c r="Q29" i="31"/>
  <c r="T29" i="31"/>
  <c r="O29" i="31"/>
  <c r="G29" i="31"/>
  <c r="U10" i="31"/>
  <c r="Q10" i="31"/>
  <c r="T10" i="31"/>
  <c r="U12" i="31"/>
  <c r="Q12" i="31"/>
  <c r="T12" i="31"/>
  <c r="U14" i="31"/>
  <c r="V20" i="31"/>
  <c r="R20" i="31"/>
  <c r="U20" i="31"/>
  <c r="Q20" i="31"/>
  <c r="U22" i="31"/>
  <c r="Q22" i="31"/>
  <c r="T22" i="31"/>
  <c r="O22" i="31"/>
  <c r="G22" i="31"/>
  <c r="R22" i="31"/>
  <c r="U26" i="31"/>
  <c r="Q26" i="31"/>
  <c r="T26" i="31"/>
  <c r="O26" i="31"/>
  <c r="G26" i="31"/>
  <c r="R26" i="31"/>
  <c r="S27" i="31"/>
  <c r="U30" i="31"/>
  <c r="Q30" i="31"/>
  <c r="T30" i="31"/>
  <c r="O30" i="31"/>
  <c r="G30" i="31"/>
  <c r="R30" i="31"/>
  <c r="V31" i="31"/>
  <c r="S32" i="31"/>
  <c r="S33" i="31"/>
  <c r="S34" i="31"/>
  <c r="S35" i="31"/>
  <c r="S36" i="31"/>
  <c r="S37" i="31"/>
  <c r="S38" i="31"/>
  <c r="S39" i="31"/>
  <c r="S40" i="31"/>
  <c r="R19" i="31"/>
  <c r="V19" i="31"/>
  <c r="G32" i="31"/>
  <c r="O32" i="31"/>
  <c r="T32" i="31"/>
  <c r="G33" i="31"/>
  <c r="O33" i="31"/>
  <c r="T33" i="31"/>
  <c r="G34" i="31"/>
  <c r="O34" i="31"/>
  <c r="T34" i="31"/>
  <c r="G35" i="31"/>
  <c r="O35" i="31"/>
  <c r="T35" i="31"/>
  <c r="G36" i="31"/>
  <c r="O36" i="31"/>
  <c r="T36" i="31"/>
  <c r="G37" i="31"/>
  <c r="O37" i="31"/>
  <c r="T37" i="31"/>
  <c r="G38" i="31"/>
  <c r="O38" i="31"/>
  <c r="T38" i="31"/>
  <c r="G39" i="31"/>
  <c r="O39" i="31"/>
  <c r="T39" i="31"/>
  <c r="G40" i="31"/>
  <c r="O40" i="31"/>
  <c r="T40" i="31"/>
  <c r="Q32" i="31"/>
  <c r="Q33" i="31"/>
  <c r="Q34" i="31"/>
  <c r="Q35" i="31"/>
  <c r="Q36" i="31"/>
  <c r="Q37" i="31"/>
  <c r="Q38" i="31"/>
  <c r="Q39" i="31"/>
  <c r="Q40" i="31"/>
  <c r="G11" i="30"/>
  <c r="O11" i="30"/>
  <c r="G13" i="30"/>
  <c r="O13" i="30"/>
  <c r="S14" i="30"/>
  <c r="R15" i="30"/>
  <c r="G18" i="30"/>
  <c r="O18" i="30"/>
  <c r="U18" i="30"/>
  <c r="U20" i="30"/>
  <c r="Q20" i="30"/>
  <c r="T20" i="30"/>
  <c r="T22" i="30"/>
  <c r="O22" i="30"/>
  <c r="G22" i="30"/>
  <c r="Q22" i="30"/>
  <c r="V22" i="30"/>
  <c r="S24" i="30"/>
  <c r="R25" i="30"/>
  <c r="U29" i="30"/>
  <c r="Q29" i="30"/>
  <c r="T29" i="30"/>
  <c r="O29" i="30"/>
  <c r="G29" i="30"/>
  <c r="R29" i="30"/>
  <c r="S30" i="30"/>
  <c r="U33" i="30"/>
  <c r="Q33" i="30"/>
  <c r="T33" i="30"/>
  <c r="O33" i="30"/>
  <c r="G33" i="30"/>
  <c r="R33" i="30"/>
  <c r="S34" i="30"/>
  <c r="U37" i="30"/>
  <c r="Q37" i="30"/>
  <c r="T37" i="30"/>
  <c r="O37" i="30"/>
  <c r="G37" i="30"/>
  <c r="R37" i="30"/>
  <c r="S38" i="30"/>
  <c r="U11" i="30"/>
  <c r="Q11" i="30"/>
  <c r="T11" i="30"/>
  <c r="U13" i="30"/>
  <c r="Q13" i="30"/>
  <c r="T18" i="30"/>
  <c r="T21" i="30"/>
  <c r="O21" i="30"/>
  <c r="G21" i="30"/>
  <c r="Q21" i="30"/>
  <c r="V21" i="30"/>
  <c r="U26" i="30"/>
  <c r="Q26" i="30"/>
  <c r="T26" i="30"/>
  <c r="O26" i="30"/>
  <c r="G26" i="30"/>
  <c r="R34" i="30"/>
  <c r="U10" i="30"/>
  <c r="Q10" i="30"/>
  <c r="T10" i="30"/>
  <c r="R11" i="30"/>
  <c r="U12" i="30"/>
  <c r="Q12" i="30"/>
  <c r="T12" i="30"/>
  <c r="R13" i="30"/>
  <c r="V19" i="30"/>
  <c r="R19" i="30"/>
  <c r="T19" i="30"/>
  <c r="G20" i="30"/>
  <c r="O20" i="30"/>
  <c r="V20" i="30"/>
  <c r="S21" i="30"/>
  <c r="R22" i="30"/>
  <c r="T23" i="30"/>
  <c r="O23" i="30"/>
  <c r="G23" i="30"/>
  <c r="Q23" i="30"/>
  <c r="V23" i="30"/>
  <c r="V26" i="30"/>
  <c r="U28" i="30"/>
  <c r="Q28" i="30"/>
  <c r="T28" i="30"/>
  <c r="O28" i="30"/>
  <c r="G28" i="30"/>
  <c r="R28" i="30"/>
  <c r="S29" i="30"/>
  <c r="U32" i="30"/>
  <c r="Q32" i="30"/>
  <c r="T32" i="30"/>
  <c r="O32" i="30"/>
  <c r="G32" i="30"/>
  <c r="R32" i="30"/>
  <c r="S33" i="30"/>
  <c r="U36" i="30"/>
  <c r="Q36" i="30"/>
  <c r="T36" i="30"/>
  <c r="O36" i="30"/>
  <c r="G36" i="30"/>
  <c r="R36" i="30"/>
  <c r="S37" i="30"/>
  <c r="U40" i="30"/>
  <c r="Q40" i="30"/>
  <c r="T40" i="30"/>
  <c r="G40" i="30"/>
  <c r="R40" i="30"/>
  <c r="T13" i="30"/>
  <c r="T15" i="30"/>
  <c r="O15" i="30"/>
  <c r="G15" i="30"/>
  <c r="Q15" i="30"/>
  <c r="V15" i="30"/>
  <c r="V18" i="30"/>
  <c r="R18" i="30"/>
  <c r="U25" i="30"/>
  <c r="T25" i="30"/>
  <c r="O25" i="30"/>
  <c r="G25" i="30"/>
  <c r="Q25" i="30"/>
  <c r="R26" i="30"/>
  <c r="U30" i="30"/>
  <c r="Q30" i="30"/>
  <c r="T30" i="30"/>
  <c r="O30" i="30"/>
  <c r="G30" i="30"/>
  <c r="R30" i="30"/>
  <c r="U34" i="30"/>
  <c r="Q34" i="30"/>
  <c r="T34" i="30"/>
  <c r="O34" i="30"/>
  <c r="G34" i="30"/>
  <c r="U38" i="30"/>
  <c r="Q38" i="30"/>
  <c r="T38" i="30"/>
  <c r="O38" i="30"/>
  <c r="G38" i="30"/>
  <c r="R38" i="30"/>
  <c r="S11" i="30"/>
  <c r="S13" i="30"/>
  <c r="T14" i="30"/>
  <c r="O14" i="30"/>
  <c r="G14" i="30"/>
  <c r="Q14" i="30"/>
  <c r="V14" i="30"/>
  <c r="U15" i="30"/>
  <c r="S18" i="30"/>
  <c r="R20" i="30"/>
  <c r="U21" i="30"/>
  <c r="T24" i="30"/>
  <c r="O24" i="30"/>
  <c r="G24" i="30"/>
  <c r="Q24" i="30"/>
  <c r="V24" i="30"/>
  <c r="V42" i="30" s="1"/>
  <c r="V25" i="30"/>
  <c r="U27" i="30"/>
  <c r="Q27" i="30"/>
  <c r="T27" i="30"/>
  <c r="O27" i="30"/>
  <c r="G27" i="30"/>
  <c r="R27" i="30"/>
  <c r="U31" i="30"/>
  <c r="Q31" i="30"/>
  <c r="T31" i="30"/>
  <c r="O31" i="30"/>
  <c r="G31" i="30"/>
  <c r="R31" i="30"/>
  <c r="U35" i="30"/>
  <c r="Q35" i="30"/>
  <c r="T35" i="30"/>
  <c r="O35" i="30"/>
  <c r="G35" i="30"/>
  <c r="R35" i="30"/>
  <c r="U39" i="30"/>
  <c r="Q39" i="30"/>
  <c r="T39" i="30"/>
  <c r="O39" i="30"/>
  <c r="G39" i="30"/>
  <c r="R39" i="30"/>
  <c r="V34" i="27"/>
  <c r="G13" i="27"/>
  <c r="O13" i="27"/>
  <c r="R15" i="27"/>
  <c r="G16" i="27"/>
  <c r="O16" i="27"/>
  <c r="U16" i="27"/>
  <c r="G20" i="27"/>
  <c r="O20" i="27"/>
  <c r="S24" i="27"/>
  <c r="V27" i="27"/>
  <c r="V29" i="27"/>
  <c r="V31" i="27"/>
  <c r="V33" i="27"/>
  <c r="V35" i="27"/>
  <c r="V37" i="27"/>
  <c r="V12" i="27"/>
  <c r="S13" i="27"/>
  <c r="S15" i="27"/>
  <c r="Q16" i="27"/>
  <c r="V16" i="27"/>
  <c r="R17" i="27"/>
  <c r="U18" i="27"/>
  <c r="T19" i="27"/>
  <c r="T20" i="27"/>
  <c r="R28" i="27"/>
  <c r="R30" i="27"/>
  <c r="R32" i="27"/>
  <c r="R34" i="27"/>
  <c r="R36" i="27"/>
  <c r="R38" i="27"/>
  <c r="T16" i="27"/>
  <c r="R16" i="27"/>
  <c r="T17" i="27"/>
  <c r="U19" i="27"/>
  <c r="S22" i="27"/>
  <c r="S26" i="27"/>
  <c r="V38" i="27"/>
  <c r="R27" i="27"/>
  <c r="R29" i="27"/>
  <c r="R31" i="27"/>
  <c r="R33" i="27"/>
  <c r="R35" i="27"/>
  <c r="R37" i="27"/>
  <c r="Q14" i="27"/>
  <c r="U21" i="27"/>
  <c r="Q21" i="27"/>
  <c r="T21" i="27"/>
  <c r="O21" i="27"/>
  <c r="G21" i="27"/>
  <c r="R21" i="27"/>
  <c r="U25" i="27"/>
  <c r="Q25" i="27"/>
  <c r="T25" i="27"/>
  <c r="O25" i="27"/>
  <c r="G25" i="27"/>
  <c r="R25" i="27"/>
  <c r="U11" i="27"/>
  <c r="Q11" i="27"/>
  <c r="T11" i="27"/>
  <c r="U13" i="27"/>
  <c r="Q13" i="27"/>
  <c r="T13" i="27"/>
  <c r="T15" i="27"/>
  <c r="O15" i="27"/>
  <c r="G15" i="27"/>
  <c r="Q15" i="27"/>
  <c r="V15" i="27"/>
  <c r="S21" i="27"/>
  <c r="U24" i="27"/>
  <c r="Q24" i="27"/>
  <c r="T24" i="27"/>
  <c r="O24" i="27"/>
  <c r="G24" i="27"/>
  <c r="R24" i="27"/>
  <c r="S25" i="27"/>
  <c r="V21" i="27"/>
  <c r="U23" i="27"/>
  <c r="Q23" i="27"/>
  <c r="T23" i="27"/>
  <c r="O23" i="27"/>
  <c r="G23" i="27"/>
  <c r="R23" i="27"/>
  <c r="V25" i="27"/>
  <c r="T14" i="27"/>
  <c r="O14" i="27"/>
  <c r="G14" i="27"/>
  <c r="V14" i="27"/>
  <c r="S14" i="27"/>
  <c r="U10" i="27"/>
  <c r="Q10" i="27"/>
  <c r="T10" i="27"/>
  <c r="U12" i="27"/>
  <c r="Q12" i="27"/>
  <c r="T12" i="27"/>
  <c r="U14" i="27"/>
  <c r="V20" i="27"/>
  <c r="R20" i="27"/>
  <c r="U20" i="27"/>
  <c r="Q20" i="27"/>
  <c r="U22" i="27"/>
  <c r="Q22" i="27"/>
  <c r="T22" i="27"/>
  <c r="O22" i="27"/>
  <c r="G22" i="27"/>
  <c r="R22" i="27"/>
  <c r="S23" i="27"/>
  <c r="U26" i="27"/>
  <c r="Q26" i="27"/>
  <c r="T26" i="27"/>
  <c r="O26" i="27"/>
  <c r="G26" i="27"/>
  <c r="R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R18" i="27"/>
  <c r="V18" i="27"/>
  <c r="R19" i="27"/>
  <c r="V19" i="27"/>
  <c r="G27" i="27"/>
  <c r="O27" i="27"/>
  <c r="T27" i="27"/>
  <c r="G28" i="27"/>
  <c r="O28" i="27"/>
  <c r="T28" i="27"/>
  <c r="G29" i="27"/>
  <c r="O29" i="27"/>
  <c r="T29" i="27"/>
  <c r="G30" i="27"/>
  <c r="O30" i="27"/>
  <c r="T30" i="27"/>
  <c r="G31" i="27"/>
  <c r="O31" i="27"/>
  <c r="W31" i="27" s="1"/>
  <c r="X31" i="27" s="1"/>
  <c r="X41" i="27" s="1"/>
  <c r="T31" i="27"/>
  <c r="G32" i="27"/>
  <c r="O32" i="27"/>
  <c r="T32" i="27"/>
  <c r="G33" i="27"/>
  <c r="O33" i="27"/>
  <c r="T33" i="27"/>
  <c r="G34" i="27"/>
  <c r="O34" i="27"/>
  <c r="T34" i="27"/>
  <c r="G35" i="27"/>
  <c r="O35" i="27"/>
  <c r="T35" i="27"/>
  <c r="G36" i="27"/>
  <c r="O36" i="27"/>
  <c r="T36" i="27"/>
  <c r="G37" i="27"/>
  <c r="O37" i="27"/>
  <c r="T37" i="27"/>
  <c r="G38" i="27"/>
  <c r="O38" i="27"/>
  <c r="T38" i="27"/>
  <c r="G39" i="27"/>
  <c r="T39" i="27"/>
  <c r="G40" i="27"/>
  <c r="T40" i="27"/>
  <c r="Q27" i="27"/>
  <c r="Q28" i="27"/>
  <c r="Q29" i="27"/>
  <c r="Q30" i="27"/>
  <c r="Q32" i="27"/>
  <c r="Q33" i="27"/>
  <c r="Q34" i="27"/>
  <c r="Q35" i="27"/>
  <c r="Q36" i="27"/>
  <c r="Q37" i="27"/>
  <c r="Q38" i="27"/>
  <c r="Q39" i="27"/>
  <c r="Q40" i="27"/>
  <c r="O10" i="26"/>
  <c r="V10" i="26"/>
  <c r="G10" i="26"/>
  <c r="V36" i="26"/>
  <c r="V37" i="26"/>
  <c r="V30" i="26"/>
  <c r="V29" i="26"/>
  <c r="G16" i="26"/>
  <c r="O16" i="26"/>
  <c r="V16" i="26"/>
  <c r="Q16" i="26"/>
  <c r="U16" i="26"/>
  <c r="R15" i="26"/>
  <c r="U15" i="26"/>
  <c r="T17" i="26"/>
  <c r="U19" i="26"/>
  <c r="T16" i="26"/>
  <c r="G17" i="26"/>
  <c r="O17" i="26"/>
  <c r="U17" i="26"/>
  <c r="Q18" i="26"/>
  <c r="G19" i="26"/>
  <c r="O19" i="26"/>
  <c r="R28" i="26"/>
  <c r="R30" i="26"/>
  <c r="R32" i="26"/>
  <c r="R34" i="26"/>
  <c r="R36" i="26"/>
  <c r="R38" i="26"/>
  <c r="R40" i="26"/>
  <c r="R17" i="26"/>
  <c r="T19" i="26"/>
  <c r="S23" i="26"/>
  <c r="R27" i="26"/>
  <c r="R29" i="26"/>
  <c r="R31" i="26"/>
  <c r="R33" i="26"/>
  <c r="R35" i="26"/>
  <c r="R37" i="26"/>
  <c r="R39" i="26"/>
  <c r="V11" i="26"/>
  <c r="V13" i="26"/>
  <c r="G13" i="26"/>
  <c r="O13" i="26"/>
  <c r="G12" i="26"/>
  <c r="O12" i="26"/>
  <c r="R13" i="26"/>
  <c r="G11" i="26"/>
  <c r="O11" i="26"/>
  <c r="R11" i="26"/>
  <c r="V12" i="26"/>
  <c r="R26" i="26"/>
  <c r="R10" i="26"/>
  <c r="U11" i="26"/>
  <c r="Q11" i="26"/>
  <c r="T11" i="26"/>
  <c r="R12" i="26"/>
  <c r="U13" i="26"/>
  <c r="Q13" i="26"/>
  <c r="T13" i="26"/>
  <c r="T15" i="26"/>
  <c r="O15" i="26"/>
  <c r="G15" i="26"/>
  <c r="Q15" i="26"/>
  <c r="V15" i="26"/>
  <c r="V18" i="26"/>
  <c r="R18" i="26"/>
  <c r="T18" i="26"/>
  <c r="G20" i="26"/>
  <c r="O20" i="26"/>
  <c r="U21" i="26"/>
  <c r="Q21" i="26"/>
  <c r="T21" i="26"/>
  <c r="O21" i="26"/>
  <c r="G21" i="26"/>
  <c r="R21" i="26"/>
  <c r="S22" i="26"/>
  <c r="U25" i="26"/>
  <c r="Q25" i="26"/>
  <c r="T25" i="26"/>
  <c r="O25" i="26"/>
  <c r="G25" i="26"/>
  <c r="R25" i="26"/>
  <c r="T14" i="26"/>
  <c r="O14" i="26"/>
  <c r="G14" i="26"/>
  <c r="V14" i="26"/>
  <c r="R22" i="26"/>
  <c r="S14" i="26"/>
  <c r="U24" i="26"/>
  <c r="Q24" i="26"/>
  <c r="T24" i="26"/>
  <c r="O24" i="26"/>
  <c r="G24" i="26"/>
  <c r="R24" i="26"/>
  <c r="Q14" i="26"/>
  <c r="V20" i="26"/>
  <c r="R20" i="26"/>
  <c r="U20" i="26"/>
  <c r="Q20" i="26"/>
  <c r="U22" i="26"/>
  <c r="Q22" i="26"/>
  <c r="T22" i="26"/>
  <c r="O22" i="26"/>
  <c r="G22" i="26"/>
  <c r="U26" i="26"/>
  <c r="Q26" i="26"/>
  <c r="T26" i="26"/>
  <c r="O26" i="26"/>
  <c r="G26" i="26"/>
  <c r="S26" i="26"/>
  <c r="U10" i="26"/>
  <c r="Q10" i="26"/>
  <c r="T10" i="26"/>
  <c r="U12" i="26"/>
  <c r="Q12" i="26"/>
  <c r="T12" i="26"/>
  <c r="U14" i="26"/>
  <c r="T20" i="26"/>
  <c r="U23" i="26"/>
  <c r="Q23" i="26"/>
  <c r="T23" i="26"/>
  <c r="O23" i="26"/>
  <c r="G23" i="26"/>
  <c r="R23" i="26"/>
  <c r="S24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R19" i="26"/>
  <c r="V19" i="26"/>
  <c r="G27" i="26"/>
  <c r="O27" i="26"/>
  <c r="T27" i="26"/>
  <c r="G28" i="26"/>
  <c r="O28" i="26"/>
  <c r="T28" i="26"/>
  <c r="G29" i="26"/>
  <c r="O29" i="26"/>
  <c r="T29" i="26"/>
  <c r="G30" i="26"/>
  <c r="O30" i="26"/>
  <c r="T30" i="26"/>
  <c r="G31" i="26"/>
  <c r="O31" i="26"/>
  <c r="T31" i="26"/>
  <c r="G32" i="26"/>
  <c r="O32" i="26"/>
  <c r="T32" i="26"/>
  <c r="G33" i="26"/>
  <c r="O33" i="26"/>
  <c r="T33" i="26"/>
  <c r="G34" i="26"/>
  <c r="O34" i="26"/>
  <c r="T34" i="26"/>
  <c r="G35" i="26"/>
  <c r="O35" i="26"/>
  <c r="T35" i="26"/>
  <c r="G36" i="26"/>
  <c r="O36" i="26"/>
  <c r="T36" i="26"/>
  <c r="G37" i="26"/>
  <c r="O37" i="26"/>
  <c r="T37" i="26"/>
  <c r="G38" i="26"/>
  <c r="O38" i="26"/>
  <c r="T38" i="26"/>
  <c r="G39" i="26"/>
  <c r="O39" i="26"/>
  <c r="W39" i="26" s="1"/>
  <c r="X39" i="26" s="1"/>
  <c r="X41" i="26" s="1"/>
  <c r="T39" i="26"/>
  <c r="G40" i="26"/>
  <c r="O40" i="26"/>
  <c r="T40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40" i="26"/>
  <c r="C41" i="23"/>
  <c r="Q29" i="41" l="1"/>
  <c r="Q41" i="41" s="1"/>
  <c r="P25" i="16" s="1"/>
  <c r="Q31" i="27"/>
  <c r="Q41" i="27" s="1"/>
  <c r="Q39" i="26"/>
  <c r="Q41" i="26" s="1"/>
  <c r="T42" i="33"/>
  <c r="S42" i="33"/>
  <c r="V42" i="37"/>
  <c r="S42" i="30"/>
  <c r="R42" i="30"/>
  <c r="H26" i="44" s="1"/>
  <c r="R42" i="41"/>
  <c r="P26" i="44" s="1"/>
  <c r="V42" i="41"/>
  <c r="S42" i="41"/>
  <c r="T42" i="41"/>
  <c r="U42" i="41"/>
  <c r="T42" i="39"/>
  <c r="T42" i="40"/>
  <c r="Q41" i="40"/>
  <c r="M25" i="16" s="1"/>
  <c r="V42" i="40"/>
  <c r="S42" i="40"/>
  <c r="R42" i="40"/>
  <c r="M26" i="44" s="1"/>
  <c r="U42" i="40"/>
  <c r="S42" i="39"/>
  <c r="U42" i="39"/>
  <c r="Q41" i="39"/>
  <c r="J25" i="16" s="1"/>
  <c r="R42" i="39"/>
  <c r="J26" i="44" s="1"/>
  <c r="V42" i="39"/>
  <c r="U42" i="37"/>
  <c r="Q41" i="37"/>
  <c r="O25" i="16" s="1"/>
  <c r="S42" i="37"/>
  <c r="R42" i="37"/>
  <c r="O26" i="44" s="1"/>
  <c r="T42" i="37"/>
  <c r="S42" i="36"/>
  <c r="V42" i="36"/>
  <c r="R42" i="36"/>
  <c r="T42" i="36"/>
  <c r="U42" i="36"/>
  <c r="Q41" i="36"/>
  <c r="N25" i="16" s="1"/>
  <c r="U42" i="34"/>
  <c r="Q41" i="34"/>
  <c r="L25" i="16" s="1"/>
  <c r="T42" i="34"/>
  <c r="V42" i="34"/>
  <c r="R42" i="34"/>
  <c r="Q41" i="33"/>
  <c r="K25" i="16" s="1"/>
  <c r="U42" i="33"/>
  <c r="R42" i="33"/>
  <c r="V42" i="33"/>
  <c r="S42" i="31"/>
  <c r="V42" i="31"/>
  <c r="Q41" i="31"/>
  <c r="I25" i="16" s="1"/>
  <c r="R42" i="31"/>
  <c r="U42" i="31"/>
  <c r="T42" i="31"/>
  <c r="U42" i="30"/>
  <c r="T42" i="30"/>
  <c r="Q41" i="30"/>
  <c r="H25" i="16" s="1"/>
  <c r="S42" i="27"/>
  <c r="R42" i="27"/>
  <c r="F26" i="44" s="1"/>
  <c r="V42" i="27"/>
  <c r="T42" i="27"/>
  <c r="U42" i="27"/>
  <c r="V42" i="26"/>
  <c r="S42" i="26"/>
  <c r="U42" i="26"/>
  <c r="R42" i="26"/>
  <c r="T42" i="26"/>
  <c r="V10" i="23"/>
  <c r="U15" i="23"/>
  <c r="U11" i="23"/>
  <c r="U12" i="23"/>
  <c r="U18" i="23"/>
  <c r="U19" i="23"/>
  <c r="U25" i="23"/>
  <c r="U26" i="23"/>
  <c r="U32" i="23"/>
  <c r="U33" i="23"/>
  <c r="U35" i="23"/>
  <c r="U36" i="23"/>
  <c r="U39" i="23"/>
  <c r="U40" i="23"/>
  <c r="V11" i="23"/>
  <c r="V12" i="23"/>
  <c r="V18" i="23"/>
  <c r="V19" i="23"/>
  <c r="V25" i="23"/>
  <c r="V26" i="23"/>
  <c r="V32" i="23"/>
  <c r="V33" i="23"/>
  <c r="V36" i="23"/>
  <c r="V39" i="23"/>
  <c r="V40" i="23"/>
  <c r="E6" i="16"/>
  <c r="E5" i="16"/>
  <c r="E4" i="16"/>
  <c r="N13" i="23"/>
  <c r="N14" i="23"/>
  <c r="N15" i="23"/>
  <c r="N16" i="23"/>
  <c r="T22" i="23"/>
  <c r="Q11" i="23"/>
  <c r="Q12" i="23"/>
  <c r="Q18" i="23"/>
  <c r="Q19" i="23"/>
  <c r="Q25" i="23"/>
  <c r="Q26" i="23"/>
  <c r="Q32" i="23"/>
  <c r="Q33" i="23"/>
  <c r="Q39" i="23"/>
  <c r="Q40" i="23"/>
  <c r="T11" i="23"/>
  <c r="T12" i="23"/>
  <c r="T18" i="23"/>
  <c r="T19" i="23"/>
  <c r="T25" i="23"/>
  <c r="T26" i="23"/>
  <c r="T32" i="23"/>
  <c r="T33" i="23"/>
  <c r="T39" i="23"/>
  <c r="T40" i="23"/>
  <c r="S39" i="23"/>
  <c r="R38" i="23"/>
  <c r="V37" i="23"/>
  <c r="T36" i="23"/>
  <c r="U31" i="23"/>
  <c r="V30" i="23"/>
  <c r="S29" i="23"/>
  <c r="T28" i="23"/>
  <c r="Q27" i="23"/>
  <c r="S25" i="23"/>
  <c r="T24" i="23"/>
  <c r="R23" i="23"/>
  <c r="S21" i="23"/>
  <c r="S20" i="23"/>
  <c r="U16" i="23"/>
  <c r="V17" i="23"/>
  <c r="R40" i="23"/>
  <c r="N40" i="23"/>
  <c r="K40" i="23"/>
  <c r="N39" i="23"/>
  <c r="K39" i="23"/>
  <c r="N38" i="23"/>
  <c r="K38" i="23"/>
  <c r="N37" i="23"/>
  <c r="K37" i="23"/>
  <c r="N36" i="23"/>
  <c r="K36" i="23"/>
  <c r="N35" i="23"/>
  <c r="K35" i="23"/>
  <c r="N34" i="23"/>
  <c r="K34" i="23"/>
  <c r="S33" i="23"/>
  <c r="R33" i="23"/>
  <c r="N33" i="23"/>
  <c r="K33" i="23"/>
  <c r="G33" i="23"/>
  <c r="N32" i="23"/>
  <c r="K32" i="23"/>
  <c r="S32" i="23"/>
  <c r="N31" i="23"/>
  <c r="K31" i="23"/>
  <c r="N30" i="23"/>
  <c r="K30" i="23"/>
  <c r="N29" i="23"/>
  <c r="K29" i="23"/>
  <c r="N28" i="23"/>
  <c r="K28" i="23"/>
  <c r="N27" i="23"/>
  <c r="K27" i="23"/>
  <c r="S26" i="23"/>
  <c r="R26" i="23"/>
  <c r="N26" i="23"/>
  <c r="K26" i="23"/>
  <c r="G26" i="23"/>
  <c r="N25" i="23"/>
  <c r="K25" i="23"/>
  <c r="N24" i="23"/>
  <c r="K24" i="23"/>
  <c r="N23" i="23"/>
  <c r="K23" i="23"/>
  <c r="N22" i="23"/>
  <c r="K22" i="23"/>
  <c r="N21" i="23"/>
  <c r="K21" i="23"/>
  <c r="N20" i="23"/>
  <c r="K20" i="23"/>
  <c r="N19" i="23"/>
  <c r="K19" i="23"/>
  <c r="N18" i="23"/>
  <c r="K18" i="23"/>
  <c r="N17" i="23"/>
  <c r="K17" i="23"/>
  <c r="K16" i="23"/>
  <c r="K15" i="23"/>
  <c r="K14" i="23"/>
  <c r="V14" i="23"/>
  <c r="K13" i="23"/>
  <c r="V13" i="23"/>
  <c r="S12" i="23"/>
  <c r="N12" i="23"/>
  <c r="K12" i="23"/>
  <c r="G12" i="23"/>
  <c r="R12" i="23"/>
  <c r="S11" i="23"/>
  <c r="R11" i="23"/>
  <c r="N11" i="23"/>
  <c r="K11" i="23"/>
  <c r="G11" i="23"/>
  <c r="N10" i="23"/>
  <c r="K10" i="23"/>
  <c r="E26" i="16" l="1"/>
  <c r="E26" i="44"/>
  <c r="Q26" i="44" s="1"/>
  <c r="G21" i="44" s="1"/>
  <c r="E25" i="16"/>
  <c r="E25" i="44"/>
  <c r="F25" i="16"/>
  <c r="F25" i="44"/>
  <c r="F27" i="44" s="1"/>
  <c r="H26" i="16"/>
  <c r="P25" i="44"/>
  <c r="P27" i="44" s="1"/>
  <c r="O25" i="44"/>
  <c r="O27" i="44" s="1"/>
  <c r="N25" i="44"/>
  <c r="N27" i="44" s="1"/>
  <c r="M25" i="44"/>
  <c r="M27" i="44" s="1"/>
  <c r="L25" i="44"/>
  <c r="L27" i="44" s="1"/>
  <c r="K25" i="44"/>
  <c r="K27" i="44" s="1"/>
  <c r="J25" i="44"/>
  <c r="J27" i="44" s="1"/>
  <c r="I25" i="44"/>
  <c r="I27" i="44" s="1"/>
  <c r="H25" i="44"/>
  <c r="H27" i="44" s="1"/>
  <c r="F27" i="16"/>
  <c r="M26" i="16"/>
  <c r="I27" i="16"/>
  <c r="M27" i="16"/>
  <c r="P27" i="16"/>
  <c r="I26" i="16"/>
  <c r="L26" i="16"/>
  <c r="O26" i="16"/>
  <c r="J27" i="16"/>
  <c r="K27" i="16"/>
  <c r="F26" i="16"/>
  <c r="K26" i="16"/>
  <c r="O27" i="16"/>
  <c r="J26" i="16"/>
  <c r="P26" i="16"/>
  <c r="L27" i="16"/>
  <c r="AD21" i="26"/>
  <c r="AD20" i="26"/>
  <c r="E27" i="16"/>
  <c r="AB15" i="26"/>
  <c r="AD17" i="26" s="1"/>
  <c r="AD19" i="26"/>
  <c r="H27" i="16"/>
  <c r="N27" i="16"/>
  <c r="N26" i="16"/>
  <c r="V24" i="23"/>
  <c r="U30" i="23"/>
  <c r="V15" i="23"/>
  <c r="V16" i="23"/>
  <c r="V31" i="23"/>
  <c r="U21" i="23"/>
  <c r="U14" i="23"/>
  <c r="S27" i="23"/>
  <c r="V27" i="23"/>
  <c r="V20" i="23"/>
  <c r="U27" i="23"/>
  <c r="U13" i="23"/>
  <c r="S37" i="23"/>
  <c r="U37" i="23"/>
  <c r="V38" i="23"/>
  <c r="U10" i="23"/>
  <c r="U29" i="23"/>
  <c r="V28" i="23"/>
  <c r="U23" i="23"/>
  <c r="V35" i="23"/>
  <c r="V23" i="23"/>
  <c r="U38" i="23"/>
  <c r="U34" i="23"/>
  <c r="U22" i="23"/>
  <c r="V34" i="23"/>
  <c r="V22" i="23"/>
  <c r="U17" i="23"/>
  <c r="V29" i="23"/>
  <c r="V21" i="23"/>
  <c r="U28" i="23"/>
  <c r="U24" i="23"/>
  <c r="U20" i="23"/>
  <c r="O36" i="23"/>
  <c r="Q36" i="23" s="1"/>
  <c r="R31" i="23"/>
  <c r="S34" i="23"/>
  <c r="R28" i="23"/>
  <c r="S23" i="23"/>
  <c r="G28" i="23"/>
  <c r="G31" i="23"/>
  <c r="S31" i="23"/>
  <c r="G37" i="23"/>
  <c r="R35" i="23"/>
  <c r="T31" i="23"/>
  <c r="G21" i="23"/>
  <c r="R30" i="23"/>
  <c r="T17" i="23"/>
  <c r="S38" i="23"/>
  <c r="T38" i="23"/>
  <c r="T34" i="23"/>
  <c r="Q37" i="23"/>
  <c r="T27" i="23"/>
  <c r="T23" i="23"/>
  <c r="Q23" i="23"/>
  <c r="O15" i="23"/>
  <c r="Q15" i="23" s="1"/>
  <c r="T15" i="23"/>
  <c r="G15" i="23"/>
  <c r="R15" i="23"/>
  <c r="S15" i="23"/>
  <c r="S28" i="23"/>
  <c r="T35" i="23"/>
  <c r="G35" i="23"/>
  <c r="T30" i="23"/>
  <c r="S10" i="23"/>
  <c r="Q29" i="23"/>
  <c r="G10" i="23"/>
  <c r="R24" i="23"/>
  <c r="O29" i="23"/>
  <c r="T10" i="23"/>
  <c r="T21" i="23"/>
  <c r="Q24" i="23"/>
  <c r="G24" i="23"/>
  <c r="S24" i="23"/>
  <c r="G29" i="23"/>
  <c r="R29" i="23"/>
  <c r="G36" i="23"/>
  <c r="R36" i="23"/>
  <c r="T37" i="23"/>
  <c r="T29" i="23"/>
  <c r="Q17" i="23"/>
  <c r="R21" i="23"/>
  <c r="S36" i="23"/>
  <c r="Q38" i="23"/>
  <c r="Q30" i="23"/>
  <c r="Q21" i="23"/>
  <c r="G22" i="23"/>
  <c r="R22" i="23"/>
  <c r="O22" i="23"/>
  <c r="S22" i="23"/>
  <c r="Q22" i="23"/>
  <c r="T20" i="23"/>
  <c r="Q20" i="23"/>
  <c r="G16" i="23"/>
  <c r="R16" i="23"/>
  <c r="T16" i="23"/>
  <c r="O16" i="23"/>
  <c r="Q16" i="23" s="1"/>
  <c r="S16" i="23"/>
  <c r="T14" i="23"/>
  <c r="T13" i="23"/>
  <c r="G13" i="23"/>
  <c r="R10" i="23"/>
  <c r="R14" i="23"/>
  <c r="R13" i="23"/>
  <c r="S13" i="23"/>
  <c r="G38" i="23"/>
  <c r="S35" i="23"/>
  <c r="R37" i="23"/>
  <c r="O37" i="23"/>
  <c r="S30" i="23"/>
  <c r="O30" i="23"/>
  <c r="G30" i="23"/>
  <c r="O23" i="23"/>
  <c r="G23" i="23"/>
  <c r="R18" i="23"/>
  <c r="R19" i="23"/>
  <c r="S19" i="23"/>
  <c r="G17" i="23"/>
  <c r="S17" i="23"/>
  <c r="O20" i="23"/>
  <c r="O25" i="23"/>
  <c r="O32" i="23"/>
  <c r="O34" i="23"/>
  <c r="Q34" i="23" s="1"/>
  <c r="O39" i="23"/>
  <c r="O12" i="23"/>
  <c r="S14" i="23"/>
  <c r="R17" i="23"/>
  <c r="S18" i="23"/>
  <c r="O19" i="23"/>
  <c r="G20" i="23"/>
  <c r="G25" i="23"/>
  <c r="G27" i="23"/>
  <c r="G32" i="23"/>
  <c r="G34" i="23"/>
  <c r="G39" i="23"/>
  <c r="S40" i="23"/>
  <c r="O18" i="23"/>
  <c r="G19" i="23"/>
  <c r="R20" i="23"/>
  <c r="O21" i="23"/>
  <c r="O24" i="23"/>
  <c r="R25" i="23"/>
  <c r="O26" i="23"/>
  <c r="R27" i="23"/>
  <c r="O28" i="23"/>
  <c r="Q28" i="23" s="1"/>
  <c r="O31" i="23"/>
  <c r="Q31" i="23" s="1"/>
  <c r="R32" i="23"/>
  <c r="O33" i="23"/>
  <c r="R34" i="23"/>
  <c r="O35" i="23"/>
  <c r="Q35" i="23" s="1"/>
  <c r="O38" i="23"/>
  <c r="R39" i="23"/>
  <c r="O40" i="23"/>
  <c r="O27" i="23"/>
  <c r="O14" i="23"/>
  <c r="Q14" i="23" s="1"/>
  <c r="O10" i="23"/>
  <c r="Q10" i="23" s="1"/>
  <c r="O11" i="23"/>
  <c r="O13" i="23"/>
  <c r="Q13" i="23" s="1"/>
  <c r="G14" i="23"/>
  <c r="O17" i="23"/>
  <c r="G18" i="23"/>
  <c r="G40" i="23"/>
  <c r="E27" i="44" l="1"/>
  <c r="Q41" i="23"/>
  <c r="G25" i="16" s="1"/>
  <c r="T42" i="23"/>
  <c r="V42" i="23"/>
  <c r="S42" i="23"/>
  <c r="U42" i="23"/>
  <c r="R42" i="23"/>
  <c r="G25" i="44" l="1"/>
  <c r="G26" i="16"/>
  <c r="G27" i="16"/>
  <c r="P28" i="16"/>
  <c r="O28" i="16"/>
  <c r="N28" i="16"/>
  <c r="M28" i="16"/>
  <c r="L28" i="16"/>
  <c r="K28" i="16"/>
  <c r="J28" i="16"/>
  <c r="I28" i="16"/>
  <c r="H28" i="16"/>
  <c r="F28" i="16"/>
  <c r="D10" i="16"/>
  <c r="Y9" i="16" s="1"/>
  <c r="Y12" i="16" s="1"/>
  <c r="E12" i="16" l="1"/>
  <c r="G27" i="44"/>
  <c r="Q25" i="44"/>
  <c r="Q27" i="44" s="1"/>
  <c r="G28" i="16"/>
  <c r="G17" i="44" l="1"/>
  <c r="G18" i="44" s="1"/>
  <c r="E13" i="44"/>
  <c r="G20" i="44" s="1"/>
  <c r="G22" i="44" s="1"/>
  <c r="Q27" i="16"/>
  <c r="Q26" i="16"/>
  <c r="G21" i="16" s="1"/>
  <c r="Q25" i="16" l="1"/>
  <c r="Q28" i="16" s="1"/>
  <c r="G17" i="16" s="1"/>
  <c r="E28" i="16" l="1"/>
  <c r="E13" i="16"/>
  <c r="G18" i="16"/>
  <c r="G20" i="16" l="1"/>
  <c r="G2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tc={57E8B911-3F92-4805-92BA-908BA61814F8}</author>
    <author>tc={44B13314-94F3-4C98-A2D1-8F7878014F15}</author>
    <author>tc={32836A39-DFEE-4F9F-A528-D4644DB66BC7}</author>
    <author>tc={2A307A72-7216-47DF-B0F4-D8D4B08AF675}</author>
    <author>tc={B7C5B1EA-7DF0-4106-A23E-41DD1D3CF139}</author>
    <author>tc={AAF18E73-0E4D-428A-ACCD-ACEE5433B6BB}</author>
    <author>tc={58E37293-AB1A-4147-904F-8A98F53E9A1C}</author>
    <author>tc={64F31060-01D4-4634-8764-16B9594F5C31}</author>
    <author>tc={1C62A344-6137-41B1-B5AE-043A163B5E8D}</author>
  </authors>
  <commentList>
    <comment ref="B4" authorId="0" shapeId="0" xr:uid="{57E8B911-3F92-4805-92BA-908BA61814F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příjmení, jméno a titul zaměstnance.</t>
      </text>
    </comment>
    <comment ref="B5" authorId="1" shapeId="0" xr:uid="{44B13314-94F3-4C98-A2D1-8F7878014F1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osobní číslo zaměstnance.</t>
      </text>
    </comment>
    <comment ref="B7" authorId="2" shapeId="0" xr:uid="{32836A39-DFEE-4F9F-A528-D4644DB66BC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číslo a zkratku útvaru, pro který bude zaměstnanec pracovat (útvar je uveden v uzavřené dohodě o pracích konaných mimo pracovní poměr), např. 94 - OP.</t>
      </text>
    </comment>
    <comment ref="B8" authorId="3" shapeId="0" xr:uid="{2A307A72-7216-47DF-B0F4-D8D4B08AF6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hodinovou sazbu uvedenou v dohodě o pracích konaných mimo pracovní poměr, např. 180 (nevpisujte Kč - doplní se samo).</t>
      </text>
    </comment>
    <comment ref="B10" authorId="4" shapeId="0" xr:uid="{B7C5B1EA-7DF0-4106-A23E-41DD1D3CF1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datum platnosti smlouvy - OD, např. 2.1.2024.
Pokud byla dohoda platná v předchozím kalendářním roce, uveďte datum 1.1. aktuálního roku. Např. dohoda byla uzavřena na období 1.10.2023 - 30.6.2026, pak do tohoto pole vyplňte 1.1.2024.</t>
      </text>
    </comment>
    <comment ref="B11" authorId="5" shapeId="0" xr:uid="{AAF18E73-0E4D-428A-ACCD-ACEE5433B6B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datum platnosti smlouvy - DO, např. 31.12.2024.</t>
      </text>
    </comment>
    <comment ref="D13" authorId="6" shapeId="0" xr:uid="{58E37293-AB1A-4147-904F-8A98F53E9A1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zdroj financování (např. státní rozpočet).  V případě hrazení osobních nákladů z finančních prostředků mino státní rozpočet je z důvodu způsobilosti osobních nákladů nutné uvést: název Operačního programu, číslo  a název projektu (aktuální údaje si vždy vyžádejte od příslušné projektové manažerky).</t>
      </text>
    </comment>
    <comment ref="C15" authorId="7" shapeId="0" xr:uid="{64F31060-01D4-4634-8764-16B9594F5C3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jméno představeného / vedoucího zaměstnance, který práci přebírá (je uveden v uzavřené dohodě o pracích konaných mimo pracovní poměr). 
</t>
      </text>
    </comment>
    <comment ref="C17" authorId="8" shapeId="0" xr:uid="{1C62A344-6137-41B1-B5AE-043A163B5E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jméno představeného, který je příjemcem nebo vlastníkem projektu, např. Ing. Bc. Radmila Outlá, MBA.
Toto pole vyplňte pouze v případě, že je zdroj financování jiný, než státní rozpočet. Pokud je zdroj financování státní rozpočet, zůstane toto pole prázdné.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tc={53BBB118-AE16-450A-AE36-69B9F0E5DE14}</author>
    <author>tc={13C5A82E-6288-4580-AD7D-9C8B07C2DF15}</author>
    <author>tc={3CF6A0C5-6DD3-48C5-BECD-3DAA962BB25A}</author>
    <author>tc={78B8ABA6-940B-4F07-8F82-46AED46A28AD}</author>
    <author>tc={87FF3DD8-C4F0-4DD3-AB6E-4091213B94E6}</author>
    <author>tc={60D1AF75-AFA2-4745-95EC-A044AAF50C55}</author>
    <author>tc={775BB544-8CB5-4DDF-A352-6BEC292D80E1}</author>
    <author>tc={B7A49684-D7D8-4962-83E7-ED48D729477A}</author>
    <author>tc={59007131-A2C4-4306-85CB-CB5E75835501}</author>
    <author>tc={474AE930-76AD-4806-8D15-C2C996E2E2A6}</author>
  </authors>
  <commentList>
    <comment ref="A1" authorId="0" shapeId="0" xr:uid="{00000000-0006-0000-08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8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8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8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8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8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8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8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8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474AE930-76AD-4806-8D15-C2C996E2E2A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tc={1AA9CCDA-7E32-4CC9-B356-0F5DD504EE3D}</author>
    <author>tc={B5663351-7C20-441A-897B-F02B6D148321}</author>
    <author>tc={A6B5D02F-EE70-4E83-A1BA-193543748C3A}</author>
    <author>tc={5F4B9958-C9FF-4A6A-B43F-61D2D6D960FE}</author>
    <author>tc={195D266B-23D6-4E29-AEE0-C2876F57563C}</author>
    <author>tc={2E6CE620-A7A7-4256-8243-59DDF181587D}</author>
    <author>tc={C2FD02CC-CF25-480D-B5B6-EA42782ECD66}</author>
    <author>tc={483C7953-1A16-4A97-ABA6-39E5F8522D81}</author>
    <author>tc={096F8C9B-0846-4471-98FD-2B640832FC40}</author>
    <author>tc={27D40C59-657A-47E9-8FE2-2727F62DF80D}</author>
  </authors>
  <commentList>
    <comment ref="A1" authorId="0" shapeId="0" xr:uid="{00000000-0006-0000-09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9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9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9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9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9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9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9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9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27D40C59-657A-47E9-8FE2-2727F62DF80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tc={8C6CAA3B-A33A-4F8B-9CFD-34A78165FB20}</author>
    <author>tc={05D34F5D-CCE7-420D-B0CA-82D1111F8247}</author>
    <author>tc={928D4C1A-A47E-4B5D-B5FC-470146BEEC06}</author>
    <author>tc={485827E7-2D1A-4EBB-A6D8-302E47F441F6}</author>
    <author>tc={7FC5CA09-415A-405E-AD67-2C070B7031CF}</author>
    <author>tc={BD614846-FB62-4DD5-A144-8ABD21980707}</author>
    <author>tc={B9379BE3-BA78-4284-A806-2C8AFEA84D6B}</author>
    <author>tc={755BF474-CA61-472E-A3DE-F70D82B78D10}</author>
    <author>tc={9DAD9B52-AAB4-4D5B-A988-0A7E5784637A}</author>
    <author>tc={BC0A4FED-3FB6-4614-B6DA-9A039C2C3F7A}</author>
  </authors>
  <commentList>
    <comment ref="A1" authorId="0" shapeId="0" xr:uid="{00000000-0006-0000-0A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A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A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A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A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A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A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A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A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BC0A4FED-3FB6-4614-B6DA-9A039C2C3F7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tc={2CC0E76B-56A6-4318-880C-FB7047715E81}</author>
    <author>tc={9F4BF659-251F-49B7-B69D-EF58D9C4CC2D}</author>
    <author>tc={A3C323F8-662E-43E5-9329-9A2D46FFDAAC}</author>
    <author>tc={0B37651B-5487-4451-80BF-CE66A0803DF0}</author>
    <author>tc={B8362614-D94B-4975-ABB5-33E2375A0EC5}</author>
    <author>tc={86195B5C-475C-4A0F-A82A-85A49F251B49}</author>
    <author>tc={67CC4132-4903-4F15-AFF9-20BD4AA7AC8B}</author>
    <author>tc={3CE85D3D-E27B-4797-AAFA-921971D2F05D}</author>
    <author>tc={E0BA401E-C53E-476C-98D8-149A6CB78D5B}</author>
    <author>tc={9D9AF71F-20BF-4169-BA9B-5AFA7A6DE65C}</author>
  </authors>
  <commentList>
    <comment ref="A1" authorId="0" shapeId="0" xr:uid="{00000000-0006-0000-0B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B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B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B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B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B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B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B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B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9D9AF71F-20BF-4169-BA9B-5AFA7A6DE65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tc={B14A55AF-5BC7-4D37-8092-8A34237777A8}</author>
    <author>tc={9BB0D2B7-5291-4E3F-A39E-5A3FA74EE2B3}</author>
    <author>tc={62104F1F-ADF0-4891-A918-1441CBE37ECC}</author>
    <author>tc={C741AAC2-9D17-4A8E-B50E-B82D6DBC5FEA}</author>
    <author>tc={2BB58417-69AC-4DC9-BA9F-6D5F6EE5FA8B}</author>
    <author>tc={99EE9864-8444-4075-81BD-002E36945120}</author>
    <author>tc={EF980EC4-0AF0-482B-BFB9-578FA4E5445A}</author>
    <author>tc={AA1DF45A-7D01-4623-9F81-DD5871A28A2E}</author>
    <author>tc={71792087-5A82-4DAA-B001-F4A4ACE6C9FA}</author>
    <author>tc={10CB329D-C1B6-48BD-BCD0-B4FA0FCC1F12}</author>
  </authors>
  <commentList>
    <comment ref="A1" authorId="0" shapeId="0" xr:uid="{00000000-0006-0000-00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0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0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0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0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0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0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0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0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00000000-0006-0000-0000-000010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tc={6C5BA4AC-17FA-414E-94F5-56C931590E91}</author>
    <author>tc={E7B4FD03-672C-43DE-9958-9F03D5251A15}</author>
    <author>tc={5D4A269F-E28D-48F7-B1FD-46E424C00B79}</author>
    <author>tc={C39A715F-7979-4E93-A639-71C95244502C}</author>
    <author>tc={6D46EBC5-6DB6-4A6B-8B2B-FBB73B70A9FE}</author>
    <author>tc={6CB35191-120B-4D6C-81D2-800C0A787041}</author>
    <author>tc={C04CC73E-F6A1-4C81-8EF3-2E407741743C}</author>
    <author>tc={D9F2D651-314F-436D-9354-DD0C9B1A25F4}</author>
    <author>tc={5B777014-8B46-425C-8278-A8514AB01737}</author>
    <author>tc={8334B59A-89D2-4916-A60E-4FFBFFCFFFCD}</author>
  </authors>
  <commentList>
    <comment ref="A1" authorId="0" shapeId="0" xr:uid="{00000000-0006-0000-01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1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1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1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1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1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1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1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1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334B59A-89D2-4916-A60E-4FFBFFCFFFC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tc={D22BA840-C6E6-4C1B-AF4A-FEEDF8A92AC0}</author>
    <author>tc={8733FA33-BBA0-4E07-8B52-3375DDFF8137}</author>
    <author>tc={0C494F9B-BFC0-41C5-A1FC-D034C99A71A7}</author>
    <author>tc={E1048926-2B1B-41F6-ABD6-E7CFF25593EC}</author>
    <author>tc={CE88B571-6C95-4EFF-A587-4F7D0998157D}</author>
    <author>tc={8A0A2AF8-4D5C-49F3-85F3-C53C496EFA3F}</author>
    <author>tc={E52463A7-1F22-42F8-8013-D9B80A30CBED}</author>
    <author>tc={EC200CF4-3E82-4FBF-8608-039377F2F1E6}</author>
    <author>tc={129C5FAA-EE5C-4E0B-877A-6A42EED761CB}</author>
    <author>tc={3F9E02D5-AE50-44BE-92C8-CEDCC313BE5D}</author>
  </authors>
  <commentList>
    <comment ref="A1" authorId="0" shapeId="0" xr:uid="{00000000-0006-0000-02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2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2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2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2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2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2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2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2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3F9E02D5-AE50-44BE-92C8-CEDCC313BE5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tc={10A4B76D-56A6-4055-AEBE-73452815A149}</author>
    <author>tc={1C26FC83-60DA-41A3-8331-54795627E0C1}</author>
    <author>tc={4F35F489-6FC4-42C6-891C-CDF91F07DDF2}</author>
    <author>tc={AC873B86-AF6C-4117-BE83-71B0115CE604}</author>
    <author>tc={EA9F2A9F-BF20-446D-87B4-72163D568E61}</author>
    <author>tc={44BAB3F4-742A-407D-81E1-6A1EF2597F4F}</author>
    <author>tc={A147047F-5FB2-43A5-B280-16462522ED15}</author>
    <author>tc={F6453C24-3AB0-434E-95BE-7F739CC4AE99}</author>
    <author>tc={5DF72054-0489-42B9-B321-46D6370C8766}</author>
    <author>tc={B3AF86C7-54F7-44E3-AFE4-961E3A6A6E3D}</author>
  </authors>
  <commentList>
    <comment ref="A1" authorId="0" shapeId="0" xr:uid="{00000000-0006-0000-03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3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3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3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3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3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3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3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3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B3AF86C7-54F7-44E3-AFE4-961E3A6A6E3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tc={158CD3BD-DC1A-4D24-9A1F-ECAC460C3593}</author>
    <author>tc={490FFC61-4416-48E6-812D-61C40122FC4D}</author>
    <author>tc={7306AC57-53DB-4EA7-801C-82867F828645}</author>
    <author>tc={E06B75F5-4A57-4E77-92BF-B66EFADDECA6}</author>
    <author>tc={8AAD7EAF-F2E4-4751-839C-E75C55012D6E}</author>
    <author>tc={D6A07E55-42FB-44A5-8156-1D75CA37417C}</author>
    <author>tc={56D5AB34-1560-41F6-A275-6D82D92FB5A6}</author>
    <author>tc={A5F69AC0-5A23-4814-A5E5-8AE71C5F7B9F}</author>
    <author>tc={6580E535-D116-4951-8F2C-B456B752BB02}</author>
    <author>tc={819C12C2-53FC-4FC8-A514-B3D8CB756C7B}</author>
  </authors>
  <commentList>
    <comment ref="A1" authorId="0" shapeId="0" xr:uid="{00000000-0006-0000-04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4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4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4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4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4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4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4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4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19C12C2-53FC-4FC8-A514-B3D8CB756C7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tc={1577F2A8-60F8-46EC-8709-25D94C43F32D}</author>
    <author>tc={60A54050-FCA3-45C6-BBB6-E221EC5A0F80}</author>
    <author>tc={EBB937AC-546B-4E5B-A2E0-D1E2303DFEB2}</author>
    <author>tc={168FF3FE-0E82-4A8E-91BD-EA1DE8358F10}</author>
    <author>tc={D89207E2-D268-4D08-B390-C0D9B4EF8DBC}</author>
    <author>tc={6D8963C6-092E-4C14-A2FE-A76F068DC5D0}</author>
    <author>tc={DECB973E-8CEF-45BC-BF2C-F8E1573A212B}</author>
    <author>tc={0A0C645C-CE5D-4A3A-81D5-DE7FC5F5F910}</author>
    <author>tc={C5BF23C4-4328-4DE3-9D8B-F202D05131FB}</author>
    <author>tc={19BB3724-817D-4747-BE78-5DEBD0EC2106}</author>
  </authors>
  <commentList>
    <comment ref="A1" authorId="0" shapeId="0" xr:uid="{00000000-0006-0000-05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5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5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5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5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5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5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5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5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19BB3724-817D-4747-BE78-5DEBD0EC210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tc={7EFB7262-DBAE-4C87-9030-ED8D95DA8D17}</author>
    <author>tc={C95C5718-B89C-400F-AD8B-45E1E9A8AE83}</author>
    <author>tc={AB1DA079-E89F-45BD-9205-F0736612ABC6}</author>
    <author>tc={97A99375-C090-4865-87BF-B6E85A2BED6D}</author>
    <author>tc={93025AAF-56EC-4E40-AA36-591B417CD7CF}</author>
    <author>tc={F134DA60-FD6C-420E-8E94-2E7CF8438087}</author>
    <author>tc={E8248BC0-1550-43DF-98A4-C5D65484F75B}</author>
    <author>tc={93C02CC7-7EB9-4862-96B0-0FBD801E4789}</author>
    <author>tc={C13C1AFA-A9C6-4357-845D-323DC9C08A13}</author>
    <author>tc={E34B5ED1-6559-4F83-A183-2E958B28D0A5}</author>
  </authors>
  <commentList>
    <comment ref="A1" authorId="0" shapeId="0" xr:uid="{00000000-0006-0000-06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6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6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6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6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6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6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6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6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E34B5ED1-6559-4F83-A183-2E958B28D0A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tc={E9456B97-875A-41C2-B439-5660B12631DD}</author>
    <author>tc={9EB37D6B-C983-45B9-BA2B-30E5282ED8BB}</author>
    <author>tc={EB450190-812A-4D88-9610-57D7CBF2FD58}</author>
    <author>tc={9C8F3C2C-0DD8-425B-A47E-6E263A92F673}</author>
    <author>tc={A7AA5E90-D1F5-4734-9811-C0BAA0E0FFA4}</author>
    <author>tc={DD85D213-8510-42F1-BDD7-D524C04A844E}</author>
    <author>tc={FE6EB0FF-782A-4537-A6FD-CFDC6F15491E}</author>
    <author>tc={BC730EC9-5ED2-4B07-AE2F-A5D67D3F43F1}</author>
    <author>tc={39E6FF2F-DB43-44CB-B557-A93085D12A55}</author>
    <author>tc={8E119AFA-1A0C-4C96-8F0B-06C729D59AAF}</author>
  </authors>
  <commentList>
    <comment ref="A1" authorId="0" shapeId="0" xr:uid="{00000000-0006-0000-07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7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7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7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7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7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7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7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7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E119AFA-1A0C-4C96-8F0B-06C729D59AA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sharedStrings.xml><?xml version="1.0" encoding="utf-8"?>
<sst xmlns="http://schemas.openxmlformats.org/spreadsheetml/2006/main" count="1582" uniqueCount="152">
  <si>
    <t>Datum</t>
  </si>
  <si>
    <t>Rozvrh pracovní doby</t>
  </si>
  <si>
    <t xml:space="preserve">Zaměstnanec: </t>
  </si>
  <si>
    <t xml:space="preserve">Měsíc / rok: </t>
  </si>
  <si>
    <t>Útvar:</t>
  </si>
  <si>
    <t>Podpis zaměstnance:</t>
  </si>
  <si>
    <t>Začátek výkonu práce</t>
  </si>
  <si>
    <t>Konec výkonu práce</t>
  </si>
  <si>
    <t>Dovolená</t>
  </si>
  <si>
    <t>data</t>
  </si>
  <si>
    <t>Přestávka</t>
  </si>
  <si>
    <t>pondělí</t>
  </si>
  <si>
    <t>úterý</t>
  </si>
  <si>
    <t>středa</t>
  </si>
  <si>
    <t>čtvrtek</t>
  </si>
  <si>
    <t>pátek</t>
  </si>
  <si>
    <t>sobota</t>
  </si>
  <si>
    <t>neděle</t>
  </si>
  <si>
    <t>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</si>
  <si>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</si>
  <si>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</si>
  <si>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</si>
  <si>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</si>
  <si>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</si>
  <si>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</si>
  <si>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</si>
  <si>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</si>
  <si>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</si>
  <si>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</si>
  <si>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</si>
  <si>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  2024</t>
  </si>
  <si>
    <t>únor 2024</t>
  </si>
  <si>
    <t>březen 2024</t>
  </si>
  <si>
    <t>duben 2024</t>
  </si>
  <si>
    <t>květen 2024</t>
  </si>
  <si>
    <t>červen 2024</t>
  </si>
  <si>
    <t>červenec 2024</t>
  </si>
  <si>
    <t>srpen 2024</t>
  </si>
  <si>
    <t>září 2024</t>
  </si>
  <si>
    <t>říjen 2024</t>
  </si>
  <si>
    <t>listopad 2024</t>
  </si>
  <si>
    <t>prosinec 2024</t>
  </si>
  <si>
    <t>Plán</t>
  </si>
  <si>
    <t>Práce</t>
  </si>
  <si>
    <t xml:space="preserve">Příloha č. 4 k Zásadám, kterými se stanoví podmínky k uzavírání dohod o pracích konaných mimo 
pracovní poměr na Ministerstvu pro místní rozvoj </t>
  </si>
  <si>
    <t>Potvrzení o provedení práce a příkaz k výplatě odměny</t>
  </si>
  <si>
    <t xml:space="preserve">• v období: </t>
  </si>
  <si>
    <t xml:space="preserve">• v kvalitě: požadované v souladu se zadáním, </t>
  </si>
  <si>
    <t xml:space="preserve">• v rozsahu: </t>
  </si>
  <si>
    <t>hodin (viz. Potvrzení o provedení práce),</t>
  </si>
  <si>
    <t xml:space="preserve">• v hodinové odměně: </t>
  </si>
  <si>
    <t xml:space="preserve">Za vykonanou práci náleží odměna ve výši:  </t>
  </si>
  <si>
    <t xml:space="preserve">Práci převzal:                                                     </t>
  </si>
  <si>
    <t>podpis zaměstnance útvaru,</t>
  </si>
  <si>
    <t>který práci převzal</t>
  </si>
  <si>
    <t>S výplatou odměny souhlasí:</t>
  </si>
  <si>
    <t>V Praze dne:</t>
  </si>
  <si>
    <t>Výpočet dovolené DPČ</t>
  </si>
  <si>
    <t>Jméno zaměstnance:</t>
  </si>
  <si>
    <t>Osobní číslo:</t>
  </si>
  <si>
    <t xml:space="preserve">Útvar: </t>
  </si>
  <si>
    <t>Dohoda uzavřena od:</t>
  </si>
  <si>
    <t>Dohoda uzavřena do:</t>
  </si>
  <si>
    <t>Aktuální datum:</t>
  </si>
  <si>
    <t xml:space="preserve">Splněna délka doby zaměstnání: </t>
  </si>
  <si>
    <r>
      <t xml:space="preserve">Pokud není u obou podmínek </t>
    </r>
    <r>
      <rPr>
        <b/>
        <sz val="10"/>
        <color rgb="FFFF0000"/>
        <rFont val="Arial"/>
        <family val="2"/>
        <charset val="238"/>
      </rPr>
      <t>ano</t>
    </r>
    <r>
      <rPr>
        <sz val="10"/>
        <color rgb="FFFF0000"/>
        <rFont val="Arial"/>
        <family val="2"/>
        <charset val="238"/>
      </rPr>
      <t xml:space="preserve"> - nevznikl zaměstnanci nárok na dovolenou!!!!</t>
    </r>
  </si>
  <si>
    <t xml:space="preserve">Splněn počet odpracovaných hodin: </t>
  </si>
  <si>
    <t xml:space="preserve">Fiktivní týdenní pracovní doba: </t>
  </si>
  <si>
    <t xml:space="preserve">Počet týdnů v roce: </t>
  </si>
  <si>
    <t xml:space="preserve">Počet odpracovaných hodin / počet týdnů v roce: </t>
  </si>
  <si>
    <t xml:space="preserve">Počet celých odpracovaných týdnů: </t>
  </si>
  <si>
    <t>Počet týdnů dovolené:</t>
  </si>
  <si>
    <t>Nárok na dovolenou (v hodinách):</t>
  </si>
  <si>
    <t>Vyčerpaná dovolená (v hodinách):</t>
  </si>
  <si>
    <t xml:space="preserve">Zůstatek dovolené (v hodinách): </t>
  </si>
  <si>
    <t>leden</t>
  </si>
  <si>
    <t>Celkem</t>
  </si>
  <si>
    <t>Počet odpracovaných hodin</t>
  </si>
  <si>
    <t>Čerpaná dovolená v hodinách</t>
  </si>
  <si>
    <t>Překážky v práci*</t>
  </si>
  <si>
    <t>Skutečnost</t>
  </si>
  <si>
    <t>Přestávka na jídlo a oddech
(povinná)</t>
  </si>
  <si>
    <t>Nemoc</t>
  </si>
  <si>
    <t>-</t>
  </si>
  <si>
    <t>Data</t>
  </si>
  <si>
    <t>Počet hodin výkonu práce</t>
  </si>
  <si>
    <t>Druh dohody</t>
  </si>
  <si>
    <t>Dohoda o pracovní činnosti</t>
  </si>
  <si>
    <t xml:space="preserve">na základě: </t>
  </si>
  <si>
    <t xml:space="preserve">Sjednaná práce byla vykonána: </t>
  </si>
  <si>
    <t>začátek</t>
  </si>
  <si>
    <t>konec</t>
  </si>
  <si>
    <t xml:space="preserve">Přestávka </t>
  </si>
  <si>
    <t>Překážky
na straně</t>
  </si>
  <si>
    <t>• počet hodin čerpané dovolené:</t>
  </si>
  <si>
    <t>Odměna za vykonanou práci bude hrazena z finančních prostředků: </t>
  </si>
  <si>
    <t>příjemce nebo vlastník projektu</t>
  </si>
  <si>
    <t>podpis zaměstnance oprávněného</t>
  </si>
  <si>
    <t>k udělení souhlasu k výplatě</t>
  </si>
  <si>
    <t>Celkem ostatní:</t>
  </si>
  <si>
    <t>Celkem odpracováno:</t>
  </si>
  <si>
    <t>Vysvětlivky</t>
  </si>
  <si>
    <t>Takto zbarvená pole prosíme vyplnit</t>
  </si>
  <si>
    <t>Takto zbarvená pole se vyplňují sama</t>
  </si>
  <si>
    <t xml:space="preserve">Rozvrh pracovní doby: </t>
  </si>
  <si>
    <t>Sloupec:</t>
  </si>
  <si>
    <t>Skutečnost (ručně upravte pouze v případě změny)</t>
  </si>
  <si>
    <t>Sloupec obsahuje  vzorce nemazat</t>
  </si>
  <si>
    <t>Placený svátek</t>
  </si>
  <si>
    <t>Zaměstnanec - překážka</t>
  </si>
  <si>
    <t>Zaměstnavatel - překážka</t>
  </si>
  <si>
    <t>Z takto zbarvených polí je nutné vybrat hodnoty do pole "počet hodin placených překážek"</t>
  </si>
  <si>
    <t>Vyplňte, prosím, počet hodin, které má zaměstnanec v daném dni odpracovat. Pokud je počet hodin vyšší než 6, musí se vyplnit sloupec "Přestávka na jídlo a oddech (povinná)". Pokud se přestávka nevyplní, pole zůstane červené. Délku přestávky vyberte z rozevíracího seznamu.</t>
  </si>
  <si>
    <t>Evidence pracovní doby</t>
  </si>
  <si>
    <t>zaměst-navatele</t>
  </si>
  <si>
    <t>zaměst-nance (bez nemoci)</t>
  </si>
  <si>
    <t>Počet hodin</t>
  </si>
  <si>
    <t xml:space="preserve">Výkon práce / dovolená / překážky </t>
  </si>
  <si>
    <t>Odpraco-vané
hodiny</t>
  </si>
  <si>
    <t>• počet hodin placených překážek:</t>
  </si>
  <si>
    <t>Dohoda o provedení práce</t>
  </si>
  <si>
    <t>JUDr. Pavel Dvořák</t>
  </si>
  <si>
    <t>• počet hodin pracovní neschopnosti:</t>
  </si>
  <si>
    <t xml:space="preserve">Skutečnost
</t>
  </si>
  <si>
    <t>Z rozbalovacího seznamu vyberte, prosím, zda v daném dni bude zaměstnanec pracovat, čerpat dovolenou nebo mu bude proplacen státní svátek.</t>
  </si>
  <si>
    <t xml:space="preserve">Pozn.: Směna může být odpracována od 6:00 do 20:00. Směna nesmí být delší než 12 hodin. 
V případě směny delší než 6 hodin je nutné zaměstnanci poskytnou přestávku na jídlo a oddech v minimální délce 30 minut. </t>
  </si>
  <si>
    <t xml:space="preserve">Zaměstnanec neměl v Rozvrhu práce na pondělí 8.1.2024 naplánovanou žádnou směnu, na úterý 9.1.2024 měl naplánovou práci v rozsahu 8 hodin. Dne 9.1.2024 bylo ve sloupečku "Počet hodin výkonu práce"  uvedeno 8 hodin a ve sloupečku "Plán" bylo uvedeno "práce". Zaměstnanec ale o víkendu onemocněl a od pondělí 8.1.2024 byl v pracovní neschopnosti. Protože na pondělí 8.1. neměl v Rozvrhu pracovní doby naplánováno nic, nic se v pondělí 8.1. měnit nebude. Na 9.1. měl ale naplánovou práci. Ve sloupečcích "Počet hodin výkonu práce" a "Plán" se nic měnit nebude, změní se pouze sloupeček "Skutečnost". Tam se z rozbalovacího seznamu vybere nemoc.  </t>
  </si>
  <si>
    <t>Ve sloupci jsou uvedená stejná data (načítají se sama), jako ve sloupci "Plán". Pokud dojde k neočekávané změně a zaměstnanec nebude vykonávat činnost dle sloupce "Plán" (práce nebo dovolená), upravíte ve sloupci "Skutečnost" činnost.</t>
  </si>
  <si>
    <t>Výpočet dovolené DPP</t>
  </si>
  <si>
    <t>Příklad:</t>
  </si>
  <si>
    <t>*U DPČ se do odpracované doby zahrnují také doby uvedené v § 348 odst. 1 zákoníku práce.</t>
  </si>
  <si>
    <t>přestávka</t>
  </si>
  <si>
    <t>Hodinová sazba:</t>
  </si>
  <si>
    <t>Zaměstnanec</t>
  </si>
  <si>
    <t>Zaměstnanec, který bude přebírat práci:</t>
  </si>
  <si>
    <t>Příjemce nebo vlastník projektu:</t>
  </si>
  <si>
    <t>Takto zbarvená pole se vyplňují sama, ale je možné je ručně přepsat</t>
  </si>
  <si>
    <t>Datum platnosti smlouvy</t>
  </si>
  <si>
    <t>Do</t>
  </si>
  <si>
    <t>je pole větší než 1.1.2024</t>
  </si>
  <si>
    <t>je Do větší než od</t>
  </si>
  <si>
    <t>Do - od &gt;= 28</t>
  </si>
  <si>
    <t>dnes - od &gt;=28</t>
  </si>
  <si>
    <t xml:space="preserve">Součet: </t>
  </si>
  <si>
    <t xml:space="preserve"> (pro rok 2024)</t>
  </si>
  <si>
    <t>Od není prázdné</t>
  </si>
  <si>
    <t>Do není prázdné</t>
  </si>
  <si>
    <t>Jde o DPČ</t>
  </si>
  <si>
    <t>Jde o DPP</t>
  </si>
  <si>
    <t xml:space="preserve">Vyplňte, prosím, údaje výše (budou se načítat do ostatních listů). Bez vyplněných údajů nebude tento soubor fungovat. </t>
  </si>
  <si>
    <t>Druh dohody vyberte z rozbalovacího seznamu.</t>
  </si>
  <si>
    <t>Veškeré údaje výše (až na osobní číslo a jméno příjemce nebo vlastníka projektu) naleznete v uzavřené dohodě o pracích konaných mimo pracovní poměr.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</si>
</sst>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[$-F400]h:mm:ss\ AM/PM"/>
    <numFmt numFmtId="165" formatCode="h:mm;@"/>
    <numFmt numFmtId="166" formatCode="[h]:mm;@"/>
    <numFmt numFmtId="167" formatCode="_-* #,##0.00\ [$Kč-405]_-;\-* #,##0.00\ [$Kč-405]_-;_-* &quot;-&quot;??\ [$Kč-405]_-;_-@_-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2344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rgb="FF023444"/>
      <name val="Arial"/>
      <family val="2"/>
      <charset val="238"/>
    </font>
    <font>
      <i/>
      <sz val="8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b/>
      <sz val="7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0" fillId="0" borderId="0" xfId="0" applyNumberFormat="1"/>
    <xf numFmtId="165" fontId="0" fillId="0" borderId="0" xfId="0" applyNumberFormat="1"/>
    <xf numFmtId="0" fontId="0" fillId="0" borderId="0" xfId="0" applyFill="1"/>
    <xf numFmtId="166" fontId="5" fillId="0" borderId="0" xfId="0" applyNumberFormat="1" applyFont="1" applyBorder="1" applyAlignment="1">
      <alignment vertical="center"/>
    </xf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" fillId="0" borderId="9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1" fillId="3" borderId="0" xfId="2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6" fontId="0" fillId="3" borderId="0" xfId="0" applyNumberFormat="1" applyFill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166" fontId="5" fillId="4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4" fillId="0" borderId="0" xfId="0" applyFont="1" applyAlignment="1"/>
    <xf numFmtId="0" fontId="20" fillId="5" borderId="0" xfId="0" applyFont="1" applyFill="1" applyAlignment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166" fontId="1" fillId="3" borderId="0" xfId="0" applyNumberFormat="1" applyFont="1" applyFill="1" applyAlignment="1">
      <alignment horizontal="center" vertical="top"/>
    </xf>
    <xf numFmtId="165" fontId="11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/>
    </xf>
    <xf numFmtId="0" fontId="5" fillId="3" borderId="0" xfId="0" applyNumberFormat="1" applyFont="1" applyFill="1" applyAlignment="1" applyProtection="1">
      <alignment horizontal="left" vertical="center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6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2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1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44" fontId="1" fillId="3" borderId="0" xfId="2" applyFont="1" applyFill="1" applyAlignment="1" applyProtection="1">
      <alignment horizontal="left" vertical="top"/>
    </xf>
    <xf numFmtId="14" fontId="0" fillId="2" borderId="6" xfId="2" applyNumberFormat="1" applyFont="1" applyFill="1" applyBorder="1" applyAlignment="1" applyProtection="1">
      <alignment vertical="center"/>
      <protection locked="0"/>
    </xf>
    <xf numFmtId="14" fontId="0" fillId="3" borderId="0" xfId="0" applyNumberFormat="1" applyFill="1" applyAlignment="1" applyProtection="1">
      <alignment vertical="center"/>
    </xf>
    <xf numFmtId="14" fontId="0" fillId="3" borderId="7" xfId="0" applyNumberFormat="1" applyFill="1" applyBorder="1" applyAlignment="1" applyProtection="1">
      <alignment vertical="center"/>
    </xf>
    <xf numFmtId="2" fontId="24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horizontal="center" vertical="center" wrapText="1"/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left" vertical="center" wrapText="1"/>
      <protection hidden="1"/>
    </xf>
    <xf numFmtId="165" fontId="6" fillId="3" borderId="1" xfId="0" applyNumberFormat="1" applyFont="1" applyFill="1" applyBorder="1" applyAlignment="1" applyProtection="1">
      <alignment vertical="center"/>
      <protection hidden="1"/>
    </xf>
    <xf numFmtId="166" fontId="0" fillId="8" borderId="0" xfId="0" applyNumberForma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14" fontId="0" fillId="0" borderId="0" xfId="0" applyNumberFormat="1"/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7" fontId="0" fillId="2" borderId="6" xfId="2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vertical="center"/>
    </xf>
    <xf numFmtId="0" fontId="0" fillId="0" borderId="0" xfId="0" applyFill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3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0" fillId="8" borderId="7" xfId="0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3">
    <cellStyle name="Měna" xfId="2" builtinId="4"/>
    <cellStyle name="Měna 2" xfId="1" xr:uid="{00000000-0005-0000-0000-000001000000}"/>
    <cellStyle name="Normální" xfId="0" builtinId="0"/>
  </cellStyles>
  <dxfs count="61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živatel" id="{7000678F-76F3-479C-A7DC-71014BDA1926}" userId="uživatel" providerId="Non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2-28T07:40:07.40" personId="{7000678F-76F3-479C-A7DC-71014BDA1926}" id="{57E8B911-3F92-4805-92BA-908BA61814F8}">
    <text>Zadejte, prosím, příjmení, jméno a titul zaměstnance.</text>
  </threadedComment>
  <threadedComment ref="B5" dT="2024-02-28T07:40:13.30" personId="{7000678F-76F3-479C-A7DC-71014BDA1926}" id="{44B13314-94F3-4C98-A2D1-8F7878014F15}">
    <text>Zadejte, prosím, osobní číslo zaměstnance.</text>
  </threadedComment>
  <threadedComment ref="B7" dT="2024-02-28T07:40:24.83" personId="{7000678F-76F3-479C-A7DC-71014BDA1926}" id="{32836A39-DFEE-4F9F-A528-D4644DB66BC7}">
    <text>Zadejte, prosím, číslo a zkratku útvaru, pro který bude zaměstnanec pracovat (útvar je uveden v uzavřené dohodě o pracích konaných mimo pracovní poměr), např. 94 - OP.</text>
  </threadedComment>
  <threadedComment ref="B8" dT="2024-02-28T07:40:24.83" personId="{7000678F-76F3-479C-A7DC-71014BDA1926}" id="{2A307A72-7216-47DF-B0F4-D8D4B08AF675}">
    <text>Zadejte, prosím, hodinovou sazbu uvedenou v dohodě o pracích konaných mimo pracovní poměr, např. 180 (nevpisujte Kč - doplní se samo).</text>
  </threadedComment>
  <threadedComment ref="B10" dT="2024-02-28T07:40:24.83" personId="{7000678F-76F3-479C-A7DC-71014BDA1926}" id="{B7C5B1EA-7DF0-4106-A23E-41DD1D3CF139}">
    <text>Zadejte, prosím, datum platnosti smlouvy - OD, např. 2.1.2024.
Pokud byla dohoda platná v předchozím kalendářním roce, uveďte datum 1.1. aktuálního roku. Např. dohoda byla uzavřena na období 1.10.2023 - 30.6.2026, pak do tohoto pole vyplňte 1.1.2024.</text>
  </threadedComment>
  <threadedComment ref="B11" dT="2024-02-28T07:40:24.83" personId="{7000678F-76F3-479C-A7DC-71014BDA1926}" id="{AAF18E73-0E4D-428A-ACCD-ACEE5433B6BB}">
    <text>Zadejte, prosím, datum platnosti smlouvy - DO, např. 31.12.2024.</text>
  </threadedComment>
  <threadedComment ref="D13" dT="2024-02-28T07:40:07.40" personId="{7000678F-76F3-479C-A7DC-71014BDA1926}" id="{58E37293-AB1A-4147-904F-8A98F53E9A1C}">
    <text>Zadejte, prosím, zdroj financování (např. státní rozpočet).  V případě hrazení osobních nákladů z finančních prostředků mino státní rozpočet je z důvodu způsobilosti osobních nákladů nutné uvést: název Operačního programu, číslo  a název projektu (aktuální údaje si vždy vyžádejte od příslušné projektové manažerky).</text>
  </threadedComment>
  <threadedComment ref="C15" dT="2024-02-28T07:40:24.83" personId="{7000678F-76F3-479C-A7DC-71014BDA1926}" id="{64F31060-01D4-4634-8764-16B9594F5C31}">
    <text xml:space="preserve">Zadejte, prosím, jméno představeného / vedoucího zaměstnance, který práci přebírá (je uveden v uzavřené dohodě o pracích konaných mimo pracovní poměr). 
</text>
  </threadedComment>
  <threadedComment ref="C17" dT="2024-02-28T07:40:24.83" personId="{7000678F-76F3-479C-A7DC-71014BDA1926}" id="{1C62A344-6137-41B1-B5AE-043A163B5E8D}">
    <text>Zadejte, prosím, jméno představeného, který je příjemcem nebo vlastníkem projektu, např. Ing. Bc. Radmila Outlá, MBA.
Toto pole vyplňte pouze v případě, že je zdroj financování jiný, než státní rozpočet. Pokud je zdroj financování státní rozpočet, zůstane toto pole prázdné.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53BBB118-AE16-450A-AE36-69B9F0E5DE14}">
    <text xml:space="preserve">Vyplňte, prosím, béžová pole.
</text>
  </threadedComment>
  <threadedComment ref="C8" dT="2024-02-28T07:40:32.22" personId="{7000678F-76F3-479C-A7DC-71014BDA1926}" id="{13C5A82E-6288-4580-AD7D-9C8B07C2DF15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3CF6A0C5-6DD3-48C5-BECD-3DAA962BB25A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78B8ABA6-940B-4F07-8F82-46AED46A28AD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87FF3DD8-C4F0-4DD3-AB6E-4091213B94E6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0D1AF75-AFA2-4745-95EC-A044AAF50C55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775BB544-8CB5-4DDF-A352-6BEC292D80E1}">
    <text xml:space="preserve">Pole se vyplňuje automaticky, pokud je ve sloupci "Skutečnost" zadáno "práce"
</text>
  </threadedComment>
  <threadedComment ref="P8" dT="2024-02-28T07:44:36.34" personId="{7000678F-76F3-479C-A7DC-71014BDA1926}" id="{B7A49684-D7D8-4962-83E7-ED48D729477A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9007131-A2C4-4306-85CB-CB5E75835501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474AE930-76AD-4806-8D15-C2C996E2E2A6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AA9CCDA-7E32-4CC9-B356-0F5DD504EE3D}">
    <text xml:space="preserve">Vyplňte, prosím, béžová pole.
</text>
  </threadedComment>
  <threadedComment ref="C8" dT="2024-02-28T07:40:32.22" personId="{7000678F-76F3-479C-A7DC-71014BDA1926}" id="{B5663351-7C20-441A-897B-F02B6D148321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6B5D02F-EE70-4E83-A1BA-193543748C3A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5F4B9958-C9FF-4A6A-B43F-61D2D6D960FE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195D266B-23D6-4E29-AEE0-C2876F57563C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2E6CE620-A7A7-4256-8243-59DDF181587D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C2FD02CC-CF25-480D-B5B6-EA42782ECD66}">
    <text xml:space="preserve">Pole se vyplňuje automaticky, pokud je ve sloupci "Skutečnost" zadáno "práce"
</text>
  </threadedComment>
  <threadedComment ref="P8" dT="2024-02-28T07:44:36.34" personId="{7000678F-76F3-479C-A7DC-71014BDA1926}" id="{483C7953-1A16-4A97-ABA6-39E5F8522D81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096F8C9B-0846-4471-98FD-2B640832FC40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27D40C59-657A-47E9-8FE2-2727F62DF80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8C6CAA3B-A33A-4F8B-9CFD-34A78165FB20}">
    <text xml:space="preserve">Vyplňte, prosím, béžová pole.
</text>
  </threadedComment>
  <threadedComment ref="C8" dT="2024-02-28T07:40:32.22" personId="{7000678F-76F3-479C-A7DC-71014BDA1926}" id="{05D34F5D-CCE7-420D-B0CA-82D1111F8247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928D4C1A-A47E-4B5D-B5FC-470146BEEC06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485827E7-2D1A-4EBB-A6D8-302E47F441F6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7FC5CA09-415A-405E-AD67-2C070B7031CF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BD614846-FB62-4DD5-A144-8ABD21980707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B9379BE3-BA78-4284-A806-2C8AFEA84D6B}">
    <text xml:space="preserve">Pole se vyplňuje automaticky, pokud je ve sloupci "Skutečnost" zadáno "práce"
</text>
  </threadedComment>
  <threadedComment ref="P8" dT="2024-02-28T07:44:36.34" personId="{7000678F-76F3-479C-A7DC-71014BDA1926}" id="{755BF474-CA61-472E-A3DE-F70D82B78D10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9DAD9B52-AAB4-4D5B-A988-0A7E5784637A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BC0A4FED-3FB6-4614-B6DA-9A039C2C3F7A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2CC0E76B-56A6-4318-880C-FB7047715E81}">
    <text xml:space="preserve">Vyplňte, prosím, béžová pole.
</text>
  </threadedComment>
  <threadedComment ref="C8" dT="2024-02-28T07:40:32.22" personId="{7000678F-76F3-479C-A7DC-71014BDA1926}" id="{9F4BF659-251F-49B7-B69D-EF58D9C4CC2D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3C323F8-662E-43E5-9329-9A2D46FFDAAC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0B37651B-5487-4451-80BF-CE66A0803DF0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B8362614-D94B-4975-ABB5-33E2375A0EC5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86195B5C-475C-4A0F-A82A-85A49F251B49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67CC4132-4903-4F15-AFF9-20BD4AA7AC8B}">
    <text xml:space="preserve">Pole se vyplňuje automaticky, pokud je ve sloupci "Skutečnost" zadáno "práce"
</text>
  </threadedComment>
  <threadedComment ref="P8" dT="2024-02-28T07:44:36.34" personId="{7000678F-76F3-479C-A7DC-71014BDA1926}" id="{3CE85D3D-E27B-4797-AAFA-921971D2F05D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E0BA401E-C53E-476C-98D8-149A6CB78D5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9D9AF71F-20BF-4169-BA9B-5AFA7A6DE65C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B14A55AF-5BC7-4D37-8092-8A34237777A8}">
    <text xml:space="preserve">Vyplňte, prosím, béžová pole.
</text>
  </threadedComment>
  <threadedComment ref="C8" dT="2024-02-28T07:40:32.22" personId="{7000678F-76F3-479C-A7DC-71014BDA1926}" id="{9BB0D2B7-5291-4E3F-A39E-5A3FA74EE2B3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62104F1F-ADF0-4891-A918-1441CBE37ECC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C741AAC2-9D17-4A8E-B50E-B82D6DBC5FEA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2BB58417-69AC-4DC9-BA9F-6D5F6EE5FA8B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99EE9864-8444-4075-81BD-002E36945120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F980EC4-0AF0-482B-BFB9-578FA4E5445A}">
    <text xml:space="preserve">Pole se vyplňuje automaticky, pokud je ve sloupci "Skutečnost" zadáno "práce"
</text>
  </threadedComment>
  <threadedComment ref="P8" dT="2024-02-28T07:44:36.34" personId="{7000678F-76F3-479C-A7DC-71014BDA1926}" id="{AA1DF45A-7D01-4623-9F81-DD5871A28A2E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71792087-5A82-4DAA-B001-F4A4ACE6C9FA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10CB329D-C1B6-48BD-BCD0-B4FA0FCC1F12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6C5BA4AC-17FA-414E-94F5-56C931590E91}">
    <text xml:space="preserve">Vyplňte, prosím, béžová pole.
</text>
  </threadedComment>
  <threadedComment ref="C8" dT="2024-02-28T07:40:32.22" personId="{7000678F-76F3-479C-A7DC-71014BDA1926}" id="{E7B4FD03-672C-43DE-9958-9F03D5251A15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5D4A269F-E28D-48F7-B1FD-46E424C00B79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C39A715F-7979-4E93-A639-71C95244502C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6D46EBC5-6DB6-4A6B-8B2B-FBB73B70A9FE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CB35191-120B-4D6C-81D2-800C0A787041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C04CC73E-F6A1-4C81-8EF3-2E407741743C}">
    <text xml:space="preserve">Pole se vyplňuje automaticky, pokud je ve sloupci "Skutečnost" zadáno "práce"
</text>
  </threadedComment>
  <threadedComment ref="P8" dT="2024-02-28T07:44:36.34" personId="{7000678F-76F3-479C-A7DC-71014BDA1926}" id="{D9F2D651-314F-436D-9354-DD0C9B1A25F4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B777014-8B46-425C-8278-A8514AB01737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334B59A-89D2-4916-A60E-4FFBFFCFFFC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D22BA840-C6E6-4C1B-AF4A-FEEDF8A92AC0}">
    <text xml:space="preserve">Vyplňte, prosím, béžová pole.
</text>
  </threadedComment>
  <threadedComment ref="C8" dT="2024-02-28T07:40:32.22" personId="{7000678F-76F3-479C-A7DC-71014BDA1926}" id="{8733FA33-BBA0-4E07-8B52-3375DDFF8137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0C494F9B-BFC0-41C5-A1FC-D034C99A71A7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E1048926-2B1B-41F6-ABD6-E7CFF25593EC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CE88B571-6C95-4EFF-A587-4F7D0998157D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8A0A2AF8-4D5C-49F3-85F3-C53C496EFA3F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52463A7-1F22-42F8-8013-D9B80A30CBED}">
    <text xml:space="preserve">Pole se vyplňuje automaticky, pokud je ve sloupci "Skutečnost" zadáno "práce"
</text>
  </threadedComment>
  <threadedComment ref="P8" dT="2024-02-28T07:44:36.34" personId="{7000678F-76F3-479C-A7DC-71014BDA1926}" id="{EC200CF4-3E82-4FBF-8608-039377F2F1E6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129C5FAA-EE5C-4E0B-877A-6A42EED761C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3F9E02D5-AE50-44BE-92C8-CEDCC313BE5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0A4B76D-56A6-4055-AEBE-73452815A149}">
    <text xml:space="preserve">Vyplňte, prosím, béžová pole.
</text>
  </threadedComment>
  <threadedComment ref="C8" dT="2024-02-28T07:40:32.22" personId="{7000678F-76F3-479C-A7DC-71014BDA1926}" id="{1C26FC83-60DA-41A3-8331-54795627E0C1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4F35F489-6FC4-42C6-891C-CDF91F07DDF2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AC873B86-AF6C-4117-BE83-71B0115CE604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EA9F2A9F-BF20-446D-87B4-72163D568E61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44BAB3F4-742A-407D-81E1-6A1EF2597F4F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A147047F-5FB2-43A5-B280-16462522ED15}">
    <text xml:space="preserve">Pole se vyplňuje automaticky, pokud je ve sloupci "Skutečnost" zadáno "práce"
</text>
  </threadedComment>
  <threadedComment ref="P8" dT="2024-02-28T07:44:36.34" personId="{7000678F-76F3-479C-A7DC-71014BDA1926}" id="{F6453C24-3AB0-434E-95BE-7F739CC4AE99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DF72054-0489-42B9-B321-46D6370C8766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B3AF86C7-54F7-44E3-AFE4-961E3A6A6E3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58CD3BD-DC1A-4D24-9A1F-ECAC460C3593}">
    <text xml:space="preserve">Vyplňte, prosím, béžová pole.
</text>
  </threadedComment>
  <threadedComment ref="C8" dT="2024-02-28T07:40:32.22" personId="{7000678F-76F3-479C-A7DC-71014BDA1926}" id="{490FFC61-4416-48E6-812D-61C40122FC4D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7306AC57-53DB-4EA7-801C-82867F828645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E06B75F5-4A57-4E77-92BF-B66EFADDECA6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8AAD7EAF-F2E4-4751-839C-E75C55012D6E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D6A07E55-42FB-44A5-8156-1D75CA37417C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56D5AB34-1560-41F6-A275-6D82D92FB5A6}">
    <text xml:space="preserve">Pole se vyplňuje automaticky, pokud je ve sloupci "Skutečnost" zadáno "práce"
</text>
  </threadedComment>
  <threadedComment ref="P8" dT="2024-02-28T07:44:36.34" personId="{7000678F-76F3-479C-A7DC-71014BDA1926}" id="{A5F69AC0-5A23-4814-A5E5-8AE71C5F7B9F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6580E535-D116-4951-8F2C-B456B752BB02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19C12C2-53FC-4FC8-A514-B3D8CB756C7B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577F2A8-60F8-46EC-8709-25D94C43F32D}">
    <text xml:space="preserve">Vyplňte, prosím, béžová pole.
</text>
  </threadedComment>
  <threadedComment ref="C8" dT="2024-02-28T07:40:32.22" personId="{7000678F-76F3-479C-A7DC-71014BDA1926}" id="{60A54050-FCA3-45C6-BBB6-E221EC5A0F80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EBB937AC-546B-4E5B-A2E0-D1E2303DFEB2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168FF3FE-0E82-4A8E-91BD-EA1DE8358F10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D89207E2-D268-4D08-B390-C0D9B4EF8DBC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D8963C6-092E-4C14-A2FE-A76F068DC5D0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DECB973E-8CEF-45BC-BF2C-F8E1573A212B}">
    <text xml:space="preserve">Pole se vyplňuje automaticky, pokud je ve sloupci "Skutečnost" zadáno "práce"
</text>
  </threadedComment>
  <threadedComment ref="P8" dT="2024-02-28T07:44:36.34" personId="{7000678F-76F3-479C-A7DC-71014BDA1926}" id="{0A0C645C-CE5D-4A3A-81D5-DE7FC5F5F910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C5BF23C4-4328-4DE3-9D8B-F202D05131F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19BB3724-817D-4747-BE78-5DEBD0EC2106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7EFB7262-DBAE-4C87-9030-ED8D95DA8D17}">
    <text xml:space="preserve">Vyplňte, prosím, béžová pole.
</text>
  </threadedComment>
  <threadedComment ref="C8" dT="2024-02-28T07:40:32.22" personId="{7000678F-76F3-479C-A7DC-71014BDA1926}" id="{C95C5718-B89C-400F-AD8B-45E1E9A8AE83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B1DA079-E89F-45BD-9205-F0736612ABC6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97A99375-C090-4865-87BF-B6E85A2BED6D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93025AAF-56EC-4E40-AA36-591B417CD7CF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F134DA60-FD6C-420E-8E94-2E7CF8438087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8248BC0-1550-43DF-98A4-C5D65484F75B}">
    <text xml:space="preserve">Pole se vyplňuje automaticky, pokud je ve sloupci "Skutečnost" zadáno "práce"
</text>
  </threadedComment>
  <threadedComment ref="P8" dT="2024-02-28T07:44:36.34" personId="{7000678F-76F3-479C-A7DC-71014BDA1926}" id="{93C02CC7-7EB9-4862-96B0-0FBD801E4789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C13C1AFA-A9C6-4357-845D-323DC9C08A13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E34B5ED1-6559-4F83-A183-2E958B28D0A5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E9456B97-875A-41C2-B439-5660B12631DD}">
    <text xml:space="preserve">Vyplňte, prosím, béžová pole.
</text>
  </threadedComment>
  <threadedComment ref="C8" dT="2024-02-28T07:40:32.22" personId="{7000678F-76F3-479C-A7DC-71014BDA1926}" id="{9EB37D6B-C983-45B9-BA2B-30E5282ED8BB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EB450190-812A-4D88-9610-57D7CBF2FD58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9C8F3C2C-0DD8-425B-A47E-6E263A92F673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A7AA5E90-D1F5-4734-9811-C0BAA0E0FFA4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DD85D213-8510-42F1-BDD7-D524C04A844E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FE6EB0FF-782A-4537-A6FD-CFDC6F15491E}">
    <text xml:space="preserve">Pole se vyplňuje automaticky, pokud je ve sloupci "Skutečnost" zadáno "práce"
</text>
  </threadedComment>
  <threadedComment ref="P8" dT="2024-02-28T07:44:36.34" personId="{7000678F-76F3-479C-A7DC-71014BDA1926}" id="{BC730EC9-5ED2-4B07-AE2F-A5D67D3F43F1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39E6FF2F-DB43-44CB-B557-A93085D12A55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E119AFA-1A0C-4C96-8F0B-06C729D59AAF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4787-6746-47CC-AF42-93A3E0A3C19F}">
  <dimension ref="A2:L20"/>
  <sheetViews>
    <sheetView showGridLines="0" tabSelected="1" zoomScaleNormal="100" workbookViewId="0">
      <selection activeCell="A21" sqref="A21"/>
    </sheetView>
  </sheetViews>
  <sheetFormatPr defaultRowHeight="16.5" customHeight="1" x14ac:dyDescent="0.2"/>
  <cols>
    <col min="1" max="1" width="17.85546875" customWidth="1"/>
    <col min="2" max="2" width="14.5703125" customWidth="1"/>
    <col min="3" max="3" width="18.28515625" customWidth="1"/>
    <col min="12" max="12" width="12.42578125" customWidth="1"/>
  </cols>
  <sheetData>
    <row r="2" spans="1:12" ht="16.5" customHeight="1" x14ac:dyDescent="0.2">
      <c r="A2" s="130" t="s">
        <v>133</v>
      </c>
      <c r="B2" s="130"/>
      <c r="C2" s="130"/>
    </row>
    <row r="4" spans="1:12" ht="16.5" customHeight="1" x14ac:dyDescent="0.2">
      <c r="A4" s="25" t="s">
        <v>2</v>
      </c>
      <c r="B4" s="133"/>
      <c r="C4" s="133"/>
    </row>
    <row r="5" spans="1:12" ht="16.5" customHeight="1" x14ac:dyDescent="0.2">
      <c r="A5" s="25" t="s">
        <v>59</v>
      </c>
      <c r="B5" s="124"/>
      <c r="C5" s="125"/>
    </row>
    <row r="6" spans="1:12" ht="16.5" customHeight="1" x14ac:dyDescent="0.2">
      <c r="A6" s="25" t="s">
        <v>86</v>
      </c>
      <c r="B6" s="132"/>
      <c r="C6" s="132"/>
      <c r="D6" s="128" t="s">
        <v>150</v>
      </c>
    </row>
    <row r="7" spans="1:12" ht="16.5" customHeight="1" x14ac:dyDescent="0.2">
      <c r="A7" s="25" t="s">
        <v>4</v>
      </c>
      <c r="B7" s="124"/>
      <c r="C7" s="125"/>
    </row>
    <row r="8" spans="1:12" ht="16.5" customHeight="1" x14ac:dyDescent="0.2">
      <c r="A8" s="25" t="s">
        <v>132</v>
      </c>
      <c r="B8" s="126"/>
      <c r="C8" s="127"/>
    </row>
    <row r="10" spans="1:12" ht="22.5" customHeight="1" x14ac:dyDescent="0.2">
      <c r="A10" s="25" t="s">
        <v>61</v>
      </c>
      <c r="B10" s="111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12" ht="22.5" customHeight="1" x14ac:dyDescent="0.2">
      <c r="A11" s="25" t="s">
        <v>62</v>
      </c>
      <c r="B11" s="111"/>
    </row>
    <row r="13" spans="1:12" ht="27.75" customHeight="1" x14ac:dyDescent="0.2">
      <c r="A13" s="25" t="s">
        <v>95</v>
      </c>
      <c r="D13" s="131"/>
      <c r="E13" s="131"/>
      <c r="F13" s="131"/>
      <c r="G13" s="131"/>
      <c r="H13" s="131"/>
      <c r="I13" s="131"/>
      <c r="J13" s="131"/>
      <c r="K13" s="131"/>
      <c r="L13" s="131"/>
    </row>
    <row r="15" spans="1:12" ht="16.5" customHeight="1" x14ac:dyDescent="0.2">
      <c r="A15" s="25" t="s">
        <v>134</v>
      </c>
      <c r="C15" s="132"/>
      <c r="D15" s="132"/>
    </row>
    <row r="17" spans="1:12" ht="20.25" customHeight="1" x14ac:dyDescent="0.2">
      <c r="A17" s="25" t="s">
        <v>135</v>
      </c>
      <c r="C17" s="132"/>
      <c r="D17" s="132"/>
      <c r="E17" s="134"/>
      <c r="F17" s="134"/>
      <c r="G17" s="134"/>
      <c r="H17" s="134"/>
      <c r="I17" s="134"/>
      <c r="J17" s="134"/>
      <c r="K17" s="134"/>
      <c r="L17" s="134"/>
    </row>
    <row r="19" spans="1:12" ht="16.5" customHeight="1" x14ac:dyDescent="0.2">
      <c r="A19" s="4" t="s">
        <v>149</v>
      </c>
    </row>
    <row r="20" spans="1:12" ht="16.5" customHeight="1" x14ac:dyDescent="0.2">
      <c r="A20" s="2" t="s">
        <v>151</v>
      </c>
    </row>
  </sheetData>
  <sheetProtection algorithmName="SHA-512" hashValue="xHYmlbjK1EEyZhHaaYKidwTdmH//qiXFrdHQiAX79YgM+qRpO041o55YulUTOusqFWNV90DJqU+cFSO8sr+aIg==" saltValue="v03XsQMvkmZHnkUGo4RoMw==" spinCount="100000" sheet="1" objects="1" scenarios="1"/>
  <mergeCells count="8">
    <mergeCell ref="A2:C2"/>
    <mergeCell ref="D13:L13"/>
    <mergeCell ref="C15:D15"/>
    <mergeCell ref="C17:D17"/>
    <mergeCell ref="B4:C4"/>
    <mergeCell ref="B6:C6"/>
    <mergeCell ref="C10:L10"/>
    <mergeCell ref="E17:L17"/>
  </mergeCells>
  <pageMargins left="0.7" right="0.7" top="0.78740157499999996" bottom="0.78740157499999996" header="0.3" footer="0.3"/>
  <pageSetup paperSize="9" scale="7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7FA8D2-21BD-4530-A7A8-23BDA86A1AE3}">
          <x14:formula1>
            <xm:f>data!$H$2:$H$4</xm:f>
          </x14:formula1>
          <xm:sqref>B6:C6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38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září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45536</v>
      </c>
      <c r="B10" s="19" t="s">
        <v>17</v>
      </c>
      <c r="C10" s="76" t="s">
        <v>83</v>
      </c>
      <c r="D10" s="74"/>
      <c r="E10" s="76" t="s">
        <v>83</v>
      </c>
      <c r="F10" s="105" t="str">
        <f t="shared" ref="F10:F12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45536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45537</v>
      </c>
      <c r="B11" s="19" t="s">
        <v>11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45537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45538</v>
      </c>
      <c r="B12" s="19" t="s">
        <v>12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45538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45539</v>
      </c>
      <c r="B13" s="19" t="s">
        <v>13</v>
      </c>
      <c r="C13" s="73"/>
      <c r="D13" s="74"/>
      <c r="E13" s="75"/>
      <c r="F13" s="105">
        <f t="shared" ref="F13:F16" si="14">IF(E13="-","",E13)</f>
        <v>0</v>
      </c>
      <c r="G13" s="82" t="str">
        <f t="shared" si="1"/>
        <v/>
      </c>
      <c r="H13" t="str">
        <f t="shared" si="11"/>
        <v>nic</v>
      </c>
      <c r="K13" s="14">
        <f t="shared" si="2"/>
        <v>45539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září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45540</v>
      </c>
      <c r="B14" s="19" t="s">
        <v>14</v>
      </c>
      <c r="C14" s="73"/>
      <c r="D14" s="74"/>
      <c r="E14" s="75"/>
      <c r="F14" s="105">
        <f t="shared" si="14"/>
        <v>0</v>
      </c>
      <c r="G14" s="82" t="str">
        <f t="shared" si="1"/>
        <v/>
      </c>
      <c r="H14" t="str">
        <f t="shared" si="11"/>
        <v>nic</v>
      </c>
      <c r="K14" s="14">
        <f t="shared" si="2"/>
        <v>45540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45541</v>
      </c>
      <c r="B15" s="19" t="s">
        <v>15</v>
      </c>
      <c r="C15" s="73"/>
      <c r="D15" s="74"/>
      <c r="E15" s="75"/>
      <c r="F15" s="105">
        <f t="shared" si="14"/>
        <v>0</v>
      </c>
      <c r="G15" s="82" t="str">
        <f t="shared" si="1"/>
        <v/>
      </c>
      <c r="H15" t="str">
        <f t="shared" si="11"/>
        <v>nic</v>
      </c>
      <c r="K15" s="14">
        <f t="shared" si="2"/>
        <v>45541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45542</v>
      </c>
      <c r="B16" s="19" t="s">
        <v>16</v>
      </c>
      <c r="C16" s="76" t="s">
        <v>83</v>
      </c>
      <c r="D16" s="74"/>
      <c r="E16" s="76" t="s">
        <v>83</v>
      </c>
      <c r="F16" s="105" t="str">
        <f t="shared" si="14"/>
        <v/>
      </c>
      <c r="G16" s="82" t="str">
        <f t="shared" si="1"/>
        <v/>
      </c>
      <c r="H16" t="str">
        <f t="shared" si="11"/>
        <v>nic</v>
      </c>
      <c r="K16" s="14">
        <f t="shared" si="2"/>
        <v>45542</v>
      </c>
      <c r="L16" s="44"/>
      <c r="M16" s="44"/>
      <c r="N16" s="118" t="str">
        <f t="shared" si="3"/>
        <v/>
      </c>
      <c r="O16" s="118" t="str">
        <f t="shared" si="4"/>
        <v/>
      </c>
      <c r="P16" s="104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45543</v>
      </c>
      <c r="B17" s="19" t="s">
        <v>17</v>
      </c>
      <c r="C17" s="76" t="s">
        <v>83</v>
      </c>
      <c r="D17" s="74"/>
      <c r="E17" s="76" t="s">
        <v>83</v>
      </c>
      <c r="F17" s="105" t="str">
        <f t="shared" ref="F17:F40" si="15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45543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45544</v>
      </c>
      <c r="B18" s="19" t="s">
        <v>11</v>
      </c>
      <c r="C18" s="73"/>
      <c r="D18" s="74"/>
      <c r="E18" s="75"/>
      <c r="F18" s="105">
        <f t="shared" si="15"/>
        <v>0</v>
      </c>
      <c r="G18" s="82" t="str">
        <f t="shared" si="1"/>
        <v/>
      </c>
      <c r="H18" t="str">
        <f t="shared" si="11"/>
        <v>nic</v>
      </c>
      <c r="K18" s="14">
        <f t="shared" si="2"/>
        <v>45544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45545</v>
      </c>
      <c r="B19" s="19" t="s">
        <v>12</v>
      </c>
      <c r="C19" s="73"/>
      <c r="D19" s="74"/>
      <c r="E19" s="75"/>
      <c r="F19" s="105">
        <f t="shared" si="15"/>
        <v>0</v>
      </c>
      <c r="G19" s="82" t="str">
        <f t="shared" si="1"/>
        <v/>
      </c>
      <c r="H19" t="str">
        <f t="shared" si="11"/>
        <v>nic</v>
      </c>
      <c r="K19" s="14">
        <f t="shared" si="2"/>
        <v>45545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45546</v>
      </c>
      <c r="B20" s="19" t="s">
        <v>13</v>
      </c>
      <c r="C20" s="73"/>
      <c r="D20" s="74"/>
      <c r="E20" s="75"/>
      <c r="F20" s="105">
        <f t="shared" si="15"/>
        <v>0</v>
      </c>
      <c r="G20" s="82" t="str">
        <f t="shared" si="1"/>
        <v/>
      </c>
      <c r="H20" t="str">
        <f t="shared" si="11"/>
        <v>nic</v>
      </c>
      <c r="K20" s="14">
        <f t="shared" si="2"/>
        <v>45546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45547</v>
      </c>
      <c r="B21" s="19" t="s">
        <v>14</v>
      </c>
      <c r="C21" s="73"/>
      <c r="D21" s="74"/>
      <c r="E21" s="75"/>
      <c r="F21" s="105">
        <f t="shared" si="15"/>
        <v>0</v>
      </c>
      <c r="G21" s="82" t="str">
        <f t="shared" si="1"/>
        <v/>
      </c>
      <c r="H21" t="str">
        <f t="shared" si="11"/>
        <v>nic</v>
      </c>
      <c r="K21" s="14">
        <f t="shared" si="2"/>
        <v>45547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45548</v>
      </c>
      <c r="B22" s="19" t="s">
        <v>15</v>
      </c>
      <c r="C22" s="73"/>
      <c r="D22" s="74"/>
      <c r="E22" s="75"/>
      <c r="F22" s="105">
        <f t="shared" si="15"/>
        <v>0</v>
      </c>
      <c r="G22" s="82" t="str">
        <f t="shared" si="1"/>
        <v/>
      </c>
      <c r="H22" t="str">
        <f t="shared" si="11"/>
        <v>nic</v>
      </c>
      <c r="K22" s="14">
        <f t="shared" si="2"/>
        <v>45548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45549</v>
      </c>
      <c r="B23" s="19" t="s">
        <v>16</v>
      </c>
      <c r="C23" s="76" t="s">
        <v>83</v>
      </c>
      <c r="D23" s="74"/>
      <c r="E23" s="76" t="s">
        <v>83</v>
      </c>
      <c r="F23" s="105" t="str">
        <f t="shared" si="15"/>
        <v/>
      </c>
      <c r="G23" s="82" t="str">
        <f t="shared" si="1"/>
        <v/>
      </c>
      <c r="H23" t="str">
        <f t="shared" si="11"/>
        <v>nic</v>
      </c>
      <c r="K23" s="14">
        <f t="shared" si="2"/>
        <v>45549</v>
      </c>
      <c r="L23" s="44"/>
      <c r="M23" s="44"/>
      <c r="N23" s="118" t="str">
        <f t="shared" si="3"/>
        <v/>
      </c>
      <c r="O23" s="118" t="str">
        <f t="shared" si="4"/>
        <v/>
      </c>
      <c r="P23" s="104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45550</v>
      </c>
      <c r="B24" s="19" t="s">
        <v>17</v>
      </c>
      <c r="C24" s="76" t="s">
        <v>83</v>
      </c>
      <c r="D24" s="74"/>
      <c r="E24" s="76" t="s">
        <v>83</v>
      </c>
      <c r="F24" s="105" t="str">
        <f t="shared" si="15"/>
        <v/>
      </c>
      <c r="G24" s="82" t="str">
        <f t="shared" si="1"/>
        <v/>
      </c>
      <c r="H24" t="str">
        <f t="shared" si="11"/>
        <v>nic</v>
      </c>
      <c r="K24" s="14">
        <f t="shared" si="2"/>
        <v>45550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45551</v>
      </c>
      <c r="B25" s="19" t="s">
        <v>11</v>
      </c>
      <c r="C25" s="73"/>
      <c r="D25" s="74"/>
      <c r="E25" s="75"/>
      <c r="F25" s="105">
        <f t="shared" si="15"/>
        <v>0</v>
      </c>
      <c r="G25" s="82" t="str">
        <f t="shared" si="1"/>
        <v/>
      </c>
      <c r="H25" t="str">
        <f t="shared" si="11"/>
        <v>nic</v>
      </c>
      <c r="K25" s="14">
        <f t="shared" si="2"/>
        <v>45551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45552</v>
      </c>
      <c r="B26" s="19" t="s">
        <v>12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45552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45553</v>
      </c>
      <c r="B27" s="19" t="s">
        <v>13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45553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45554</v>
      </c>
      <c r="B28" s="19" t="s">
        <v>14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45554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45555</v>
      </c>
      <c r="B29" s="19" t="s">
        <v>15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45555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45556</v>
      </c>
      <c r="B30" s="19" t="s">
        <v>16</v>
      </c>
      <c r="C30" s="76" t="s">
        <v>83</v>
      </c>
      <c r="D30" s="74"/>
      <c r="E30" s="76" t="s">
        <v>83</v>
      </c>
      <c r="F30" s="105" t="str">
        <f t="shared" si="15"/>
        <v/>
      </c>
      <c r="G30" s="82" t="str">
        <f t="shared" si="1"/>
        <v/>
      </c>
      <c r="H30" t="str">
        <f t="shared" si="11"/>
        <v>nic</v>
      </c>
      <c r="K30" s="14">
        <f t="shared" si="2"/>
        <v>45556</v>
      </c>
      <c r="L30" s="44"/>
      <c r="M30" s="44"/>
      <c r="N30" s="118" t="str">
        <f t="shared" si="3"/>
        <v/>
      </c>
      <c r="O30" s="118" t="str">
        <f t="shared" si="4"/>
        <v/>
      </c>
      <c r="P30" s="104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45557</v>
      </c>
      <c r="B31" s="19" t="s">
        <v>17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45557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45558</v>
      </c>
      <c r="B32" s="19" t="s">
        <v>11</v>
      </c>
      <c r="C32" s="73"/>
      <c r="D32" s="74"/>
      <c r="E32" s="75"/>
      <c r="F32" s="105">
        <f t="shared" si="15"/>
        <v>0</v>
      </c>
      <c r="G32" s="82" t="str">
        <f t="shared" si="1"/>
        <v/>
      </c>
      <c r="H32" t="str">
        <f t="shared" si="11"/>
        <v>nic</v>
      </c>
      <c r="K32" s="14">
        <f t="shared" si="2"/>
        <v>45558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45559</v>
      </c>
      <c r="B33" s="19" t="s">
        <v>12</v>
      </c>
      <c r="C33" s="73"/>
      <c r="D33" s="74"/>
      <c r="E33" s="75"/>
      <c r="F33" s="105">
        <f t="shared" si="15"/>
        <v>0</v>
      </c>
      <c r="G33" s="82" t="str">
        <f t="shared" si="1"/>
        <v/>
      </c>
      <c r="H33" t="str">
        <f t="shared" si="11"/>
        <v>nic</v>
      </c>
      <c r="K33" s="14">
        <f t="shared" si="2"/>
        <v>45559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45560</v>
      </c>
      <c r="B34" s="19" t="s">
        <v>13</v>
      </c>
      <c r="C34" s="73"/>
      <c r="D34" s="74"/>
      <c r="E34" s="75"/>
      <c r="F34" s="105">
        <f t="shared" si="15"/>
        <v>0</v>
      </c>
      <c r="G34" s="82" t="str">
        <f t="shared" si="1"/>
        <v/>
      </c>
      <c r="H34" t="str">
        <f t="shared" si="11"/>
        <v>nic</v>
      </c>
      <c r="K34" s="14">
        <f t="shared" si="2"/>
        <v>45560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45561</v>
      </c>
      <c r="B35" s="19" t="s">
        <v>14</v>
      </c>
      <c r="C35" s="73"/>
      <c r="D35" s="74"/>
      <c r="E35" s="75"/>
      <c r="F35" s="105">
        <f t="shared" si="15"/>
        <v>0</v>
      </c>
      <c r="G35" s="82" t="str">
        <f t="shared" si="1"/>
        <v/>
      </c>
      <c r="H35" t="str">
        <f t="shared" si="11"/>
        <v>nic</v>
      </c>
      <c r="K35" s="14">
        <f t="shared" si="2"/>
        <v>45561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45562</v>
      </c>
      <c r="B36" s="19" t="s">
        <v>15</v>
      </c>
      <c r="C36" s="73"/>
      <c r="D36" s="74"/>
      <c r="E36" s="75"/>
      <c r="F36" s="105">
        <f t="shared" si="15"/>
        <v>0</v>
      </c>
      <c r="G36" s="82" t="str">
        <f t="shared" si="1"/>
        <v/>
      </c>
      <c r="H36" t="str">
        <f t="shared" si="11"/>
        <v>nic</v>
      </c>
      <c r="K36" s="14">
        <f t="shared" si="2"/>
        <v>45562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45563</v>
      </c>
      <c r="B37" s="19" t="s">
        <v>16</v>
      </c>
      <c r="C37" s="76" t="s">
        <v>83</v>
      </c>
      <c r="D37" s="74"/>
      <c r="E37" s="76" t="s">
        <v>83</v>
      </c>
      <c r="F37" s="105" t="str">
        <f t="shared" si="15"/>
        <v/>
      </c>
      <c r="G37" s="82" t="str">
        <f t="shared" si="1"/>
        <v/>
      </c>
      <c r="H37" t="str">
        <f t="shared" si="11"/>
        <v>nic</v>
      </c>
      <c r="K37" s="14">
        <f t="shared" si="2"/>
        <v>45563</v>
      </c>
      <c r="L37" s="44"/>
      <c r="M37" s="44"/>
      <c r="N37" s="118" t="str">
        <f t="shared" si="3"/>
        <v/>
      </c>
      <c r="O37" s="118" t="str">
        <f t="shared" si="4"/>
        <v/>
      </c>
      <c r="P37" s="104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45564</v>
      </c>
      <c r="B38" s="19" t="s">
        <v>17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45564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45565</v>
      </c>
      <c r="B39" s="19" t="s">
        <v>11</v>
      </c>
      <c r="C39" s="73"/>
      <c r="D39" s="74"/>
      <c r="E39" s="75"/>
      <c r="F39" s="105">
        <f t="shared" si="15"/>
        <v>0</v>
      </c>
      <c r="G39" s="82" t="str">
        <f t="shared" si="1"/>
        <v/>
      </c>
      <c r="H39" t="str">
        <f t="shared" si="11"/>
        <v>nic</v>
      </c>
      <c r="K39" s="14">
        <f t="shared" si="2"/>
        <v>45565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15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WXLFEY8Cq/GqyITRePurl2NFAf6/L9I1LXXGyxyRAgySDGW9nr9AJxqQ2ZV/AHJ1LaTfFi5sXCoSMvQWkPbsiw==" saltValue="uCQaJ5fz2HrIsA38aBda+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243" priority="86" timePeriod="lastWeek">
      <formula>AND(TODAY()-ROUNDDOWN(M42,0)&gt;=(WEEKDAY(TODAY())),TODAY()-ROUNDDOWN(M42,0)&lt;(WEEKDAY(TODAY())+7))</formula>
    </cfRule>
  </conditionalFormatting>
  <conditionalFormatting sqref="L41">
    <cfRule type="timePeriod" dxfId="242" priority="87" timePeriod="lastWeek">
      <formula>AND(TODAY()-ROUNDDOWN(L41,0)&gt;=(WEEKDAY(TODAY())),TODAY()-ROUNDDOWN(L41,0)&lt;(WEEKDAY(TODAY())+7))</formula>
    </cfRule>
  </conditionalFormatting>
  <conditionalFormatting sqref="O41">
    <cfRule type="timePeriod" dxfId="241" priority="85" timePeriod="lastWeek">
      <formula>AND(TODAY()-ROUNDDOWN(O41,0)&gt;=(WEEKDAY(TODAY())),TODAY()-ROUNDDOWN(O41,0)&lt;(WEEKDAY(TODAY())+7))</formula>
    </cfRule>
  </conditionalFormatting>
  <conditionalFormatting sqref="Q10:Q41">
    <cfRule type="timePeriod" dxfId="240" priority="84" timePeriod="lastWeek">
      <formula>AND(TODAY()-ROUNDDOWN(Q10,0)&gt;=(WEEKDAY(TODAY())),TODAY()-ROUNDDOWN(Q10,0)&lt;(WEEKDAY(TODAY())+7))</formula>
    </cfRule>
  </conditionalFormatting>
  <conditionalFormatting sqref="R42:V42">
    <cfRule type="timePeriod" dxfId="239" priority="83" timePeriod="lastWeek">
      <formula>AND(TODAY()-ROUNDDOWN(R42,0)&gt;=(WEEKDAY(TODAY())),TODAY()-ROUNDDOWN(R42,0)&lt;(WEEKDAY(TODAY())+7))</formula>
    </cfRule>
  </conditionalFormatting>
  <conditionalFormatting sqref="N10:O39">
    <cfRule type="timePeriod" dxfId="238" priority="82" timePeriod="lastWeek">
      <formula>AND(TODAY()-ROUNDDOWN(N10,0)&gt;=(WEEKDAY(TODAY())),TODAY()-ROUNDDOWN(N10,0)&lt;(WEEKDAY(TODAY())+7))</formula>
    </cfRule>
  </conditionalFormatting>
  <conditionalFormatting sqref="L10:L39">
    <cfRule type="timePeriod" dxfId="237" priority="81" timePeriod="lastWeek">
      <formula>AND(TODAY()-ROUNDDOWN(L10,0)&gt;=(WEEKDAY(TODAY())),TODAY()-ROUNDDOWN(L10,0)&lt;(WEEKDAY(TODAY())+7))</formula>
    </cfRule>
  </conditionalFormatting>
  <conditionalFormatting sqref="C11:C15 C18:C22 C25:C29 C32:C36 C39">
    <cfRule type="cellIs" dxfId="236" priority="62" operator="greaterThan">
      <formula>12</formula>
    </cfRule>
    <cfRule type="timePeriod" dxfId="235" priority="80" timePeriod="lastWeek">
      <formula>AND(TODAY()-ROUNDDOWN(C11,0)&gt;=(WEEKDAY(TODAY())),TODAY()-ROUNDDOWN(C11,0)&lt;(WEEKDAY(TODAY())+7))</formula>
    </cfRule>
  </conditionalFormatting>
  <conditionalFormatting sqref="C11:C15 C18:C22 C25:C29 C32:C36 C39">
    <cfRule type="timePeriod" dxfId="234" priority="79" timePeriod="lastWeek">
      <formula>AND(TODAY()-ROUNDDOWN(C11,0)&gt;=(WEEKDAY(TODAY())),TODAY()-ROUNDDOWN(C11,0)&lt;(WEEKDAY(TODAY())+7))</formula>
    </cfRule>
  </conditionalFormatting>
  <conditionalFormatting sqref="D11:D15 D18:D22 D25:D29 D32:D36 D39">
    <cfRule type="timePeriod" dxfId="233" priority="78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timePeriod" dxfId="232" priority="77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timePeriod" dxfId="231" priority="76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expression" dxfId="230" priority="73">
      <formula>$G11="chybí přestávka"</formula>
    </cfRule>
  </conditionalFormatting>
  <conditionalFormatting sqref="M10:M39">
    <cfRule type="expression" dxfId="229" priority="72">
      <formula>$D10&gt;0</formula>
    </cfRule>
  </conditionalFormatting>
  <conditionalFormatting sqref="M10:M39">
    <cfRule type="expression" dxfId="228" priority="60">
      <formula>$H10="chyba"</formula>
    </cfRule>
  </conditionalFormatting>
  <conditionalFormatting sqref="D16:D17">
    <cfRule type="timePeriod" dxfId="227" priority="59" timePeriod="lastWeek">
      <formula>AND(TODAY()-ROUNDDOWN(D16,0)&gt;=(WEEKDAY(TODAY())),TODAY()-ROUNDDOWN(D16,0)&lt;(WEEKDAY(TODAY())+7))</formula>
    </cfRule>
  </conditionalFormatting>
  <conditionalFormatting sqref="D16:D17">
    <cfRule type="timePeriod" dxfId="226" priority="58" timePeriod="lastWeek">
      <formula>AND(TODAY()-ROUNDDOWN(D16,0)&gt;=(WEEKDAY(TODAY())),TODAY()-ROUNDDOWN(D16,0)&lt;(WEEKDAY(TODAY())+7))</formula>
    </cfRule>
  </conditionalFormatting>
  <conditionalFormatting sqref="D16:D17">
    <cfRule type="timePeriod" dxfId="225" priority="57" timePeriod="lastWeek">
      <formula>AND(TODAY()-ROUNDDOWN(D16,0)&gt;=(WEEKDAY(TODAY())),TODAY()-ROUNDDOWN(D16,0)&lt;(WEEKDAY(TODAY())+7))</formula>
    </cfRule>
  </conditionalFormatting>
  <conditionalFormatting sqref="D16:D17">
    <cfRule type="expression" dxfId="224" priority="56">
      <formula>$G16="chybí přestávka"</formula>
    </cfRule>
  </conditionalFormatting>
  <conditionalFormatting sqref="D23:D24">
    <cfRule type="timePeriod" dxfId="223" priority="55" timePeriod="lastWeek">
      <formula>AND(TODAY()-ROUNDDOWN(D23,0)&gt;=(WEEKDAY(TODAY())),TODAY()-ROUNDDOWN(D23,0)&lt;(WEEKDAY(TODAY())+7))</formula>
    </cfRule>
  </conditionalFormatting>
  <conditionalFormatting sqref="D23:D24">
    <cfRule type="timePeriod" dxfId="222" priority="54" timePeriod="lastWeek">
      <formula>AND(TODAY()-ROUNDDOWN(D23,0)&gt;=(WEEKDAY(TODAY())),TODAY()-ROUNDDOWN(D23,0)&lt;(WEEKDAY(TODAY())+7))</formula>
    </cfRule>
  </conditionalFormatting>
  <conditionalFormatting sqref="D23:D24">
    <cfRule type="timePeriod" dxfId="221" priority="53" timePeriod="lastWeek">
      <formula>AND(TODAY()-ROUNDDOWN(D23,0)&gt;=(WEEKDAY(TODAY())),TODAY()-ROUNDDOWN(D23,0)&lt;(WEEKDAY(TODAY())+7))</formula>
    </cfRule>
  </conditionalFormatting>
  <conditionalFormatting sqref="D23:D24">
    <cfRule type="expression" dxfId="220" priority="52">
      <formula>$G23="chybí přestávka"</formula>
    </cfRule>
  </conditionalFormatting>
  <conditionalFormatting sqref="D30:D31">
    <cfRule type="timePeriod" dxfId="219" priority="51" timePeriod="lastWeek">
      <formula>AND(TODAY()-ROUNDDOWN(D30,0)&gt;=(WEEKDAY(TODAY())),TODAY()-ROUNDDOWN(D30,0)&lt;(WEEKDAY(TODAY())+7))</formula>
    </cfRule>
  </conditionalFormatting>
  <conditionalFormatting sqref="D30:D31">
    <cfRule type="timePeriod" dxfId="218" priority="50" timePeriod="lastWeek">
      <formula>AND(TODAY()-ROUNDDOWN(D30,0)&gt;=(WEEKDAY(TODAY())),TODAY()-ROUNDDOWN(D30,0)&lt;(WEEKDAY(TODAY())+7))</formula>
    </cfRule>
  </conditionalFormatting>
  <conditionalFormatting sqref="D30:D31">
    <cfRule type="timePeriod" dxfId="217" priority="49" timePeriod="lastWeek">
      <formula>AND(TODAY()-ROUNDDOWN(D30,0)&gt;=(WEEKDAY(TODAY())),TODAY()-ROUNDDOWN(D30,0)&lt;(WEEKDAY(TODAY())+7))</formula>
    </cfRule>
  </conditionalFormatting>
  <conditionalFormatting sqref="D30:D31">
    <cfRule type="expression" dxfId="216" priority="48">
      <formula>$G30="chybí přestávka"</formula>
    </cfRule>
  </conditionalFormatting>
  <conditionalFormatting sqref="D37:D38">
    <cfRule type="timePeriod" dxfId="215" priority="47" timePeriod="lastWeek">
      <formula>AND(TODAY()-ROUNDDOWN(D37,0)&gt;=(WEEKDAY(TODAY())),TODAY()-ROUNDDOWN(D37,0)&lt;(WEEKDAY(TODAY())+7))</formula>
    </cfRule>
  </conditionalFormatting>
  <conditionalFormatting sqref="D37:D38">
    <cfRule type="timePeriod" dxfId="214" priority="46" timePeriod="lastWeek">
      <formula>AND(TODAY()-ROUNDDOWN(D37,0)&gt;=(WEEKDAY(TODAY())),TODAY()-ROUNDDOWN(D37,0)&lt;(WEEKDAY(TODAY())+7))</formula>
    </cfRule>
  </conditionalFormatting>
  <conditionalFormatting sqref="D37:D38">
    <cfRule type="timePeriod" dxfId="213" priority="45" timePeriod="lastWeek">
      <formula>AND(TODAY()-ROUNDDOWN(D37,0)&gt;=(WEEKDAY(TODAY())),TODAY()-ROUNDDOWN(D37,0)&lt;(WEEKDAY(TODAY())+7))</formula>
    </cfRule>
  </conditionalFormatting>
  <conditionalFormatting sqref="D37:D38">
    <cfRule type="expression" dxfId="212" priority="44">
      <formula>$G37="chybí přestávka"</formula>
    </cfRule>
  </conditionalFormatting>
  <conditionalFormatting sqref="D10">
    <cfRule type="timePeriod" dxfId="211" priority="39" timePeriod="lastWeek">
      <formula>AND(TODAY()-ROUNDDOWN(D10,0)&gt;=(WEEKDAY(TODAY())),TODAY()-ROUNDDOWN(D10,0)&lt;(WEEKDAY(TODAY())+7))</formula>
    </cfRule>
  </conditionalFormatting>
  <conditionalFormatting sqref="D10">
    <cfRule type="timePeriod" dxfId="210" priority="38" timePeriod="lastWeek">
      <formula>AND(TODAY()-ROUNDDOWN(D10,0)&gt;=(WEEKDAY(TODAY())),TODAY()-ROUNDDOWN(D10,0)&lt;(WEEKDAY(TODAY())+7))</formula>
    </cfRule>
  </conditionalFormatting>
  <conditionalFormatting sqref="D10">
    <cfRule type="timePeriod" dxfId="209" priority="37" timePeriod="lastWeek">
      <formula>AND(TODAY()-ROUNDDOWN(D10,0)&gt;=(WEEKDAY(TODAY())),TODAY()-ROUNDDOWN(D10,0)&lt;(WEEKDAY(TODAY())+7))</formula>
    </cfRule>
  </conditionalFormatting>
  <conditionalFormatting sqref="D10">
    <cfRule type="expression" dxfId="208" priority="36">
      <formula>$G10="chybí přestávka"</formula>
    </cfRule>
  </conditionalFormatting>
  <conditionalFormatting sqref="P10">
    <cfRule type="timePeriod" dxfId="207" priority="34" timePeriod="lastWeek">
      <formula>AND(TODAY()-ROUNDDOWN(P10,0)&gt;=(WEEKDAY(TODAY())),TODAY()-ROUNDDOWN(P10,0)&lt;(WEEKDAY(TODAY())+7))</formula>
    </cfRule>
  </conditionalFormatting>
  <conditionalFormatting sqref="P40">
    <cfRule type="timePeriod" dxfId="206" priority="33" timePeriod="lastWeek">
      <formula>AND(TODAY()-ROUNDDOWN(P40,0)&gt;=(WEEKDAY(TODAY())),TODAY()-ROUNDDOWN(P40,0)&lt;(WEEKDAY(TODAY())+7))</formula>
    </cfRule>
  </conditionalFormatting>
  <conditionalFormatting sqref="P17">
    <cfRule type="timePeriod" dxfId="205" priority="29" timePeriod="lastWeek">
      <formula>AND(TODAY()-ROUNDDOWN(P17,0)&gt;=(WEEKDAY(TODAY())),TODAY()-ROUNDDOWN(P17,0)&lt;(WEEKDAY(TODAY())+7))</formula>
    </cfRule>
  </conditionalFormatting>
  <conditionalFormatting sqref="P24">
    <cfRule type="timePeriod" dxfId="204" priority="25" timePeriod="lastWeek">
      <formula>AND(TODAY()-ROUNDDOWN(P24,0)&gt;=(WEEKDAY(TODAY())),TODAY()-ROUNDDOWN(P24,0)&lt;(WEEKDAY(TODAY())+7))</formula>
    </cfRule>
  </conditionalFormatting>
  <conditionalFormatting sqref="P31">
    <cfRule type="timePeriod" dxfId="203" priority="21" timePeriod="lastWeek">
      <formula>AND(TODAY()-ROUNDDOWN(P31,0)&gt;=(WEEKDAY(TODAY())),TODAY()-ROUNDDOWN(P31,0)&lt;(WEEKDAY(TODAY())+7))</formula>
    </cfRule>
  </conditionalFormatting>
  <conditionalFormatting sqref="P38">
    <cfRule type="timePeriod" dxfId="202" priority="18" timePeriod="lastWeek">
      <formula>AND(TODAY()-ROUNDDOWN(P38,0)&gt;=(WEEKDAY(TODAY())),TODAY()-ROUNDDOWN(P38,0)&lt;(WEEKDAY(TODAY())+7))</formula>
    </cfRule>
  </conditionalFormatting>
  <conditionalFormatting sqref="P16">
    <cfRule type="timePeriod" dxfId="201" priority="15" timePeriod="lastWeek">
      <formula>AND(TODAY()-ROUNDDOWN(P16,0)&gt;=(WEEKDAY(TODAY())),TODAY()-ROUNDDOWN(P16,0)&lt;(WEEKDAY(TODAY())+7))</formula>
    </cfRule>
  </conditionalFormatting>
  <conditionalFormatting sqref="P23">
    <cfRule type="timePeriod" dxfId="200" priority="12" timePeriod="lastWeek">
      <formula>AND(TODAY()-ROUNDDOWN(P23,0)&gt;=(WEEKDAY(TODAY())),TODAY()-ROUNDDOWN(P23,0)&lt;(WEEKDAY(TODAY())+7))</formula>
    </cfRule>
  </conditionalFormatting>
  <conditionalFormatting sqref="P30">
    <cfRule type="timePeriod" dxfId="199" priority="10" timePeriod="lastWeek">
      <formula>AND(TODAY()-ROUNDDOWN(P30,0)&gt;=(WEEKDAY(TODAY())),TODAY()-ROUNDDOWN(P30,0)&lt;(WEEKDAY(TODAY())+7))</formula>
    </cfRule>
  </conditionalFormatting>
  <conditionalFormatting sqref="P37">
    <cfRule type="timePeriod" dxfId="198" priority="8" timePeriod="lastWeek">
      <formula>AND(TODAY()-ROUNDDOWN(P37,0)&gt;=(WEEKDAY(TODAY())),TODAY()-ROUNDDOWN(P37,0)&lt;(WEEKDAY(TODAY())+7))</formula>
    </cfRule>
  </conditionalFormatting>
  <conditionalFormatting sqref="D40">
    <cfRule type="timePeriod" dxfId="197" priority="6" timePeriod="lastWeek">
      <formula>AND(TODAY()-ROUNDDOWN(D40,0)&gt;=(WEEKDAY(TODAY())),TODAY()-ROUNDDOWN(D40,0)&lt;(WEEKDAY(TODAY())+7))</formula>
    </cfRule>
  </conditionalFormatting>
  <conditionalFormatting sqref="D40">
    <cfRule type="timePeriod" dxfId="196" priority="5" timePeriod="lastWeek">
      <formula>AND(TODAY()-ROUNDDOWN(D40,0)&gt;=(WEEKDAY(TODAY())),TODAY()-ROUNDDOWN(D40,0)&lt;(WEEKDAY(TODAY())+7))</formula>
    </cfRule>
  </conditionalFormatting>
  <conditionalFormatting sqref="D40">
    <cfRule type="timePeriod" dxfId="195" priority="4" timePeriod="lastWeek">
      <formula>AND(TODAY()-ROUNDDOWN(D40,0)&gt;=(WEEKDAY(TODAY())),TODAY()-ROUNDDOWN(D40,0)&lt;(WEEKDAY(TODAY())+7))</formula>
    </cfRule>
  </conditionalFormatting>
  <conditionalFormatting sqref="D40">
    <cfRule type="expression" dxfId="194" priority="3">
      <formula>$G40="chybí přestávka"</formula>
    </cfRule>
  </conditionalFormatting>
  <conditionalFormatting sqref="W43">
    <cfRule type="timePeriod" dxfId="193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192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8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" id="{54A49888-4212-4381-8816-BFE0BC4F519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35" operator="containsText" id="{57DD49E6-D4BF-4794-BF7E-E0C23C81336F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32" operator="containsText" id="{20EF9873-3F82-495C-ACED-0BFED9167649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P13:P15</xm:sqref>
        </x14:conditionalFormatting>
        <x14:conditionalFormatting xmlns:xm="http://schemas.microsoft.com/office/excel/2006/main">
          <x14:cfRule type="containsText" priority="31" operator="containsText" id="{953DE618-2B04-4748-B3F7-7DEAAECCA6C3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30" operator="containsText" id="{A52AC94D-04C4-42EC-9F4E-D2E56FABB4DF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28" operator="containsText" id="{ECEBFFC6-BCAC-4FE4-8EA7-353621733F94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P20:P22</xm:sqref>
        </x14:conditionalFormatting>
        <x14:conditionalFormatting xmlns:xm="http://schemas.microsoft.com/office/excel/2006/main">
          <x14:cfRule type="containsText" priority="27" operator="containsText" id="{A2BDCF50-8E00-4AF7-9073-A30D5F7D9EB4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26" operator="containsText" id="{1177D6DD-C6C0-4D9E-85A5-23DB4ADCA70B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24" operator="containsText" id="{9687317F-42BA-4607-BCB8-8B3AE47E1E6E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P27:P29</xm:sqref>
        </x14:conditionalFormatting>
        <x14:conditionalFormatting xmlns:xm="http://schemas.microsoft.com/office/excel/2006/main">
          <x14:cfRule type="containsText" priority="23" operator="containsText" id="{36B448AD-A325-4FA0-BFD5-C0EA29C4D8DB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22" operator="containsText" id="{286DCA33-4AD7-4A5A-A0C1-954D4DB39D55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20" operator="containsText" id="{8DA4D840-C035-447A-BD24-66A1A7AE80E3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P34:P36</xm:sqref>
        </x14:conditionalFormatting>
        <x14:conditionalFormatting xmlns:xm="http://schemas.microsoft.com/office/excel/2006/main">
          <x14:cfRule type="containsText" priority="19" operator="containsText" id="{236FA605-DEF7-4242-AFC8-BD6DA071779A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  <x14:conditionalFormatting xmlns:xm="http://schemas.microsoft.com/office/excel/2006/main">
          <x14:cfRule type="containsText" priority="17" operator="containsText" id="{C3E19FBF-0439-4D7D-91A6-FF8F1F44C42B}">
            <xm:f>NOT(ISERROR(SEARCH($F11="Práce",P11)))</xm:f>
            <xm:f>$F11="Práce"</xm:f>
            <x14:dxf>
              <fill>
                <patternFill>
                  <bgColor theme="7" tint="0.79998168889431442"/>
                </patternFill>
              </fill>
            </x14:dxf>
          </x14:cfRule>
          <xm:sqref>P11</xm:sqref>
        </x14:conditionalFormatting>
        <x14:conditionalFormatting xmlns:xm="http://schemas.microsoft.com/office/excel/2006/main">
          <x14:cfRule type="containsText" priority="16" operator="containsText" id="{09AA69B7-6BF7-4A6F-A430-12EC7D7BC9C8}">
            <xm:f>NOT(ISERROR(SEARCH($F16="Práce",P16)))</xm:f>
            <xm:f>$F16="Práce"</xm:f>
            <x14:dxf>
              <fill>
                <patternFill>
                  <bgColor theme="7" tint="0.79998168889431442"/>
                </patternFill>
              </fill>
            </x14:dxf>
          </x14:cfRule>
          <xm:sqref>P16</xm:sqref>
        </x14:conditionalFormatting>
        <x14:conditionalFormatting xmlns:xm="http://schemas.microsoft.com/office/excel/2006/main">
          <x14:cfRule type="containsText" priority="14" operator="containsText" id="{A521769F-49D7-4016-A80A-EF79A9F1B305}">
            <xm:f>NOT(ISERROR(SEARCH($F18="Práce",P18)))</xm:f>
            <xm:f>$F18="Práce"</xm:f>
            <x14:dxf>
              <fill>
                <patternFill>
                  <bgColor theme="7" tint="0.79998168889431442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13" operator="containsText" id="{EF85BA69-ADF1-4BB7-B9EC-5474ACB07CAD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11" operator="containsText" id="{41171E30-B075-44AC-9C34-A6CFC0F13952}">
            <xm:f>NOT(ISERROR(SEARCH($F25="Práce",P25)))</xm:f>
            <xm:f>$F25="Práce"</xm:f>
            <x14:dxf>
              <fill>
                <patternFill>
                  <bgColor theme="7" tint="0.79998168889431442"/>
                </patternFill>
              </fill>
            </x14:dxf>
          </x14:cfRule>
          <xm:sqref>P25</xm:sqref>
        </x14:conditionalFormatting>
        <x14:conditionalFormatting xmlns:xm="http://schemas.microsoft.com/office/excel/2006/main">
          <x14:cfRule type="containsText" priority="9" operator="containsText" id="{89B14125-85B8-4221-B055-AB79B90A1311}">
            <xm:f>NOT(ISERROR(SEARCH($F32="Práce",P32)))</xm:f>
            <xm:f>$F32="Práce"</xm:f>
            <x14:dxf>
              <fill>
                <patternFill>
                  <bgColor theme="7" tint="0.79998168889431442"/>
                </patternFill>
              </fill>
            </x14:dxf>
          </x14:cfRule>
          <xm:sqref>P32</xm:sqref>
        </x14:conditionalFormatting>
        <x14:conditionalFormatting xmlns:xm="http://schemas.microsoft.com/office/excel/2006/main">
          <x14:cfRule type="containsText" priority="7" operator="containsText" id="{EFE3CF9E-4717-46F0-8AE7-D0A5166DF38F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800-000004000000}">
          <x14:formula1>
            <xm:f>data!$E$2:$E$4</xm:f>
          </x14:formula1>
          <xm:sqref>E39 E18:E22 E25:E29 E32:E36 E11:E15</xm:sqref>
        </x14:dataValidation>
        <x14:dataValidation type="list" allowBlank="1" showInputMessage="1" showErrorMessage="1" xr:uid="{00000000-0002-0000-08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8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8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716E2BF7-A1C8-4422-90EF-F344674A9B9D}">
          <x14:formula1>
            <xm:f>data!$I$2:$I$51</xm:f>
          </x14:formula1>
          <xm:sqref>M10:M39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6" sqref="F6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39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říjen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45566</v>
      </c>
      <c r="B10" s="19" t="s">
        <v>12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45566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45567</v>
      </c>
      <c r="B11" s="19" t="s">
        <v>13</v>
      </c>
      <c r="C11" s="73"/>
      <c r="D11" s="74"/>
      <c r="E11" s="75"/>
      <c r="F11" s="105">
        <f t="shared" ref="F11:F13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45567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45568</v>
      </c>
      <c r="B12" s="19" t="s">
        <v>14</v>
      </c>
      <c r="C12" s="73"/>
      <c r="D12" s="74"/>
      <c r="E12" s="75"/>
      <c r="F12" s="105">
        <f t="shared" si="10"/>
        <v>0</v>
      </c>
      <c r="G12" s="82" t="str">
        <f t="shared" si="0"/>
        <v/>
      </c>
      <c r="H12" t="str">
        <f t="shared" si="11"/>
        <v>nic</v>
      </c>
      <c r="K12" s="14">
        <f t="shared" si="1"/>
        <v>45568</v>
      </c>
      <c r="L12" s="44"/>
      <c r="M12" s="44"/>
      <c r="N12" s="118" t="str">
        <f t="shared" si="2"/>
        <v/>
      </c>
      <c r="O12" s="118" t="str">
        <f t="shared" si="3"/>
        <v/>
      </c>
      <c r="P12" s="102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45569</v>
      </c>
      <c r="B13" s="19" t="s">
        <v>15</v>
      </c>
      <c r="C13" s="73"/>
      <c r="D13" s="74"/>
      <c r="E13" s="75"/>
      <c r="F13" s="105">
        <f t="shared" si="10"/>
        <v>0</v>
      </c>
      <c r="G13" s="82" t="str">
        <f t="shared" si="0"/>
        <v/>
      </c>
      <c r="H13" t="str">
        <f t="shared" si="11"/>
        <v>nic</v>
      </c>
      <c r="K13" s="14">
        <f t="shared" si="1"/>
        <v>45569</v>
      </c>
      <c r="L13" s="44"/>
      <c r="M13" s="44"/>
      <c r="N13" s="118" t="str">
        <f t="shared" si="2"/>
        <v/>
      </c>
      <c r="O13" s="118" t="str">
        <f t="shared" si="3"/>
        <v/>
      </c>
      <c r="P13" s="102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říjen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45570</v>
      </c>
      <c r="B14" s="19" t="s">
        <v>16</v>
      </c>
      <c r="C14" s="76" t="s">
        <v>83</v>
      </c>
      <c r="D14" s="74"/>
      <c r="E14" s="76" t="s">
        <v>83</v>
      </c>
      <c r="F14" s="105" t="str">
        <f t="shared" ref="F14:F40" si="14">IF(E14="-","",E14)</f>
        <v/>
      </c>
      <c r="G14" s="82" t="str">
        <f t="shared" si="0"/>
        <v/>
      </c>
      <c r="H14" t="str">
        <f t="shared" si="11"/>
        <v>nic</v>
      </c>
      <c r="K14" s="14">
        <f t="shared" si="1"/>
        <v>45570</v>
      </c>
      <c r="L14" s="44"/>
      <c r="M14" s="44"/>
      <c r="N14" s="118" t="str">
        <f t="shared" si="2"/>
        <v/>
      </c>
      <c r="O14" s="118" t="str">
        <f t="shared" si="3"/>
        <v/>
      </c>
      <c r="P14" s="103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45571</v>
      </c>
      <c r="B15" s="19" t="s">
        <v>17</v>
      </c>
      <c r="C15" s="76" t="s">
        <v>83</v>
      </c>
      <c r="D15" s="74"/>
      <c r="E15" s="76" t="s">
        <v>83</v>
      </c>
      <c r="F15" s="105" t="str">
        <f t="shared" si="14"/>
        <v/>
      </c>
      <c r="G15" s="82" t="str">
        <f t="shared" si="0"/>
        <v/>
      </c>
      <c r="H15" t="str">
        <f t="shared" si="11"/>
        <v>nic</v>
      </c>
      <c r="K15" s="14">
        <f t="shared" si="1"/>
        <v>45571</v>
      </c>
      <c r="L15" s="44"/>
      <c r="M15" s="44"/>
      <c r="N15" s="118" t="str">
        <f t="shared" si="2"/>
        <v/>
      </c>
      <c r="O15" s="118" t="str">
        <f t="shared" si="3"/>
        <v/>
      </c>
      <c r="P15" s="103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45572</v>
      </c>
      <c r="B16" s="19" t="s">
        <v>11</v>
      </c>
      <c r="C16" s="73"/>
      <c r="D16" s="74"/>
      <c r="E16" s="75"/>
      <c r="F16" s="105">
        <f t="shared" si="14"/>
        <v>0</v>
      </c>
      <c r="G16" s="82" t="str">
        <f t="shared" si="0"/>
        <v/>
      </c>
      <c r="H16" t="str">
        <f t="shared" si="11"/>
        <v>nic</v>
      </c>
      <c r="K16" s="14">
        <f t="shared" si="1"/>
        <v>45572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45573</v>
      </c>
      <c r="B17" s="19" t="s">
        <v>12</v>
      </c>
      <c r="C17" s="73"/>
      <c r="D17" s="74"/>
      <c r="E17" s="75"/>
      <c r="F17" s="105">
        <f t="shared" si="14"/>
        <v>0</v>
      </c>
      <c r="G17" s="82" t="str">
        <f t="shared" si="0"/>
        <v/>
      </c>
      <c r="H17" t="str">
        <f t="shared" si="11"/>
        <v>nic</v>
      </c>
      <c r="K17" s="14">
        <f t="shared" si="1"/>
        <v>45573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45574</v>
      </c>
      <c r="B18" s="19" t="s">
        <v>13</v>
      </c>
      <c r="C18" s="73"/>
      <c r="D18" s="74"/>
      <c r="E18" s="75"/>
      <c r="F18" s="105">
        <f t="shared" si="14"/>
        <v>0</v>
      </c>
      <c r="G18" s="82" t="str">
        <f t="shared" si="0"/>
        <v/>
      </c>
      <c r="H18" t="str">
        <f t="shared" si="11"/>
        <v>nic</v>
      </c>
      <c r="K18" s="14">
        <f t="shared" si="1"/>
        <v>45574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45575</v>
      </c>
      <c r="B19" s="19" t="s">
        <v>14</v>
      </c>
      <c r="C19" s="73"/>
      <c r="D19" s="74"/>
      <c r="E19" s="75"/>
      <c r="F19" s="105">
        <f t="shared" si="14"/>
        <v>0</v>
      </c>
      <c r="G19" s="82" t="str">
        <f t="shared" si="0"/>
        <v/>
      </c>
      <c r="H19" t="str">
        <f t="shared" si="11"/>
        <v>nic</v>
      </c>
      <c r="K19" s="14">
        <f t="shared" si="1"/>
        <v>45575</v>
      </c>
      <c r="L19" s="44"/>
      <c r="M19" s="44"/>
      <c r="N19" s="118" t="str">
        <f t="shared" si="2"/>
        <v/>
      </c>
      <c r="O19" s="118" t="str">
        <f t="shared" si="3"/>
        <v/>
      </c>
      <c r="P19" s="102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45576</v>
      </c>
      <c r="B20" s="19" t="s">
        <v>15</v>
      </c>
      <c r="C20" s="73"/>
      <c r="D20" s="74"/>
      <c r="E20" s="75"/>
      <c r="F20" s="105">
        <f t="shared" si="14"/>
        <v>0</v>
      </c>
      <c r="G20" s="82" t="str">
        <f t="shared" si="0"/>
        <v/>
      </c>
      <c r="H20" t="str">
        <f t="shared" si="11"/>
        <v>nic</v>
      </c>
      <c r="K20" s="14">
        <f t="shared" si="1"/>
        <v>45576</v>
      </c>
      <c r="L20" s="44"/>
      <c r="M20" s="44"/>
      <c r="N20" s="118" t="str">
        <f t="shared" si="2"/>
        <v/>
      </c>
      <c r="O20" s="118" t="str">
        <f t="shared" si="3"/>
        <v/>
      </c>
      <c r="P20" s="102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45577</v>
      </c>
      <c r="B21" s="19" t="s">
        <v>16</v>
      </c>
      <c r="C21" s="76" t="s">
        <v>83</v>
      </c>
      <c r="D21" s="74"/>
      <c r="E21" s="76" t="s">
        <v>83</v>
      </c>
      <c r="F21" s="105" t="str">
        <f t="shared" si="14"/>
        <v/>
      </c>
      <c r="G21" s="82" t="str">
        <f t="shared" si="0"/>
        <v/>
      </c>
      <c r="H21" t="str">
        <f t="shared" si="11"/>
        <v>nic</v>
      </c>
      <c r="K21" s="14">
        <f t="shared" si="1"/>
        <v>45577</v>
      </c>
      <c r="L21" s="44"/>
      <c r="M21" s="44"/>
      <c r="N21" s="118" t="str">
        <f t="shared" si="2"/>
        <v/>
      </c>
      <c r="O21" s="118" t="str">
        <f t="shared" si="3"/>
        <v/>
      </c>
      <c r="P21" s="103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45578</v>
      </c>
      <c r="B22" s="19" t="s">
        <v>17</v>
      </c>
      <c r="C22" s="76" t="s">
        <v>83</v>
      </c>
      <c r="D22" s="74"/>
      <c r="E22" s="76" t="s">
        <v>83</v>
      </c>
      <c r="F22" s="105" t="str">
        <f t="shared" si="14"/>
        <v/>
      </c>
      <c r="G22" s="82" t="str">
        <f t="shared" si="0"/>
        <v/>
      </c>
      <c r="H22" t="str">
        <f t="shared" si="11"/>
        <v>nic</v>
      </c>
      <c r="K22" s="14">
        <f t="shared" si="1"/>
        <v>45578</v>
      </c>
      <c r="L22" s="44"/>
      <c r="M22" s="44"/>
      <c r="N22" s="118" t="str">
        <f t="shared" si="2"/>
        <v/>
      </c>
      <c r="O22" s="118" t="str">
        <f t="shared" si="3"/>
        <v/>
      </c>
      <c r="P22" s="103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45579</v>
      </c>
      <c r="B23" s="19" t="s">
        <v>11</v>
      </c>
      <c r="C23" s="73"/>
      <c r="D23" s="74"/>
      <c r="E23" s="75"/>
      <c r="F23" s="105">
        <f t="shared" si="14"/>
        <v>0</v>
      </c>
      <c r="G23" s="82" t="str">
        <f t="shared" si="0"/>
        <v/>
      </c>
      <c r="H23" t="str">
        <f t="shared" si="11"/>
        <v>nic</v>
      </c>
      <c r="K23" s="14">
        <f t="shared" si="1"/>
        <v>45579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45580</v>
      </c>
      <c r="B24" s="19" t="s">
        <v>12</v>
      </c>
      <c r="C24" s="73"/>
      <c r="D24" s="74"/>
      <c r="E24" s="75"/>
      <c r="F24" s="105">
        <f t="shared" si="14"/>
        <v>0</v>
      </c>
      <c r="G24" s="82" t="str">
        <f t="shared" si="0"/>
        <v/>
      </c>
      <c r="H24" t="str">
        <f t="shared" si="11"/>
        <v>nic</v>
      </c>
      <c r="K24" s="14">
        <f t="shared" si="1"/>
        <v>45580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45581</v>
      </c>
      <c r="B25" s="19" t="s">
        <v>13</v>
      </c>
      <c r="C25" s="73"/>
      <c r="D25" s="74"/>
      <c r="E25" s="75"/>
      <c r="F25" s="105">
        <f t="shared" si="14"/>
        <v>0</v>
      </c>
      <c r="G25" s="82" t="str">
        <f t="shared" si="0"/>
        <v/>
      </c>
      <c r="H25" t="str">
        <f t="shared" si="11"/>
        <v>nic</v>
      </c>
      <c r="K25" s="14">
        <f t="shared" si="1"/>
        <v>45581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45582</v>
      </c>
      <c r="B26" s="19" t="s">
        <v>14</v>
      </c>
      <c r="C26" s="73"/>
      <c r="D26" s="74"/>
      <c r="E26" s="75"/>
      <c r="F26" s="105">
        <f t="shared" si="14"/>
        <v>0</v>
      </c>
      <c r="G26" s="82" t="str">
        <f t="shared" si="0"/>
        <v/>
      </c>
      <c r="H26" t="str">
        <f t="shared" si="11"/>
        <v>nic</v>
      </c>
      <c r="K26" s="14">
        <f t="shared" si="1"/>
        <v>45582</v>
      </c>
      <c r="L26" s="44"/>
      <c r="M26" s="44"/>
      <c r="N26" s="118" t="str">
        <f t="shared" si="2"/>
        <v/>
      </c>
      <c r="O26" s="118" t="str">
        <f t="shared" si="3"/>
        <v/>
      </c>
      <c r="P26" s="102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45583</v>
      </c>
      <c r="B27" s="19" t="s">
        <v>15</v>
      </c>
      <c r="C27" s="73"/>
      <c r="D27" s="74"/>
      <c r="E27" s="75"/>
      <c r="F27" s="105">
        <f t="shared" si="14"/>
        <v>0</v>
      </c>
      <c r="G27" s="82" t="str">
        <f t="shared" si="0"/>
        <v/>
      </c>
      <c r="H27" t="str">
        <f t="shared" si="11"/>
        <v>nic</v>
      </c>
      <c r="K27" s="14">
        <f t="shared" si="1"/>
        <v>45583</v>
      </c>
      <c r="L27" s="44"/>
      <c r="M27" s="44"/>
      <c r="N27" s="118" t="str">
        <f t="shared" si="2"/>
        <v/>
      </c>
      <c r="O27" s="118" t="str">
        <f t="shared" si="3"/>
        <v/>
      </c>
      <c r="P27" s="102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45584</v>
      </c>
      <c r="B28" s="19" t="s">
        <v>16</v>
      </c>
      <c r="C28" s="76" t="s">
        <v>83</v>
      </c>
      <c r="D28" s="74"/>
      <c r="E28" s="76" t="s">
        <v>83</v>
      </c>
      <c r="F28" s="105" t="str">
        <f t="shared" si="14"/>
        <v/>
      </c>
      <c r="G28" s="82" t="str">
        <f t="shared" si="0"/>
        <v/>
      </c>
      <c r="H28" t="str">
        <f t="shared" si="11"/>
        <v>nic</v>
      </c>
      <c r="K28" s="14">
        <f t="shared" si="1"/>
        <v>45584</v>
      </c>
      <c r="L28" s="44"/>
      <c r="M28" s="44"/>
      <c r="N28" s="118" t="str">
        <f t="shared" si="2"/>
        <v/>
      </c>
      <c r="O28" s="118" t="str">
        <f t="shared" si="3"/>
        <v/>
      </c>
      <c r="P28" s="103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45585</v>
      </c>
      <c r="B29" s="19" t="s">
        <v>17</v>
      </c>
      <c r="C29" s="76" t="s">
        <v>83</v>
      </c>
      <c r="D29" s="74"/>
      <c r="E29" s="76" t="s">
        <v>83</v>
      </c>
      <c r="F29" s="105" t="str">
        <f t="shared" si="14"/>
        <v/>
      </c>
      <c r="G29" s="82" t="str">
        <f t="shared" si="0"/>
        <v/>
      </c>
      <c r="H29" t="str">
        <f t="shared" si="11"/>
        <v>nic</v>
      </c>
      <c r="K29" s="14">
        <f t="shared" si="1"/>
        <v>45585</v>
      </c>
      <c r="L29" s="44"/>
      <c r="M29" s="44"/>
      <c r="N29" s="118" t="str">
        <f t="shared" si="2"/>
        <v/>
      </c>
      <c r="O29" s="118" t="str">
        <f t="shared" si="3"/>
        <v/>
      </c>
      <c r="P29" s="103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45586</v>
      </c>
      <c r="B30" s="19" t="s">
        <v>11</v>
      </c>
      <c r="C30" s="73"/>
      <c r="D30" s="74"/>
      <c r="E30" s="75"/>
      <c r="F30" s="105">
        <f t="shared" si="14"/>
        <v>0</v>
      </c>
      <c r="G30" s="82" t="str">
        <f t="shared" si="0"/>
        <v/>
      </c>
      <c r="H30" t="str">
        <f t="shared" si="11"/>
        <v>nic</v>
      </c>
      <c r="K30" s="14">
        <f t="shared" si="1"/>
        <v>45586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45587</v>
      </c>
      <c r="B31" s="19" t="s">
        <v>12</v>
      </c>
      <c r="C31" s="73"/>
      <c r="D31" s="74"/>
      <c r="E31" s="75"/>
      <c r="F31" s="105">
        <f t="shared" si="14"/>
        <v>0</v>
      </c>
      <c r="G31" s="82" t="str">
        <f t="shared" si="0"/>
        <v/>
      </c>
      <c r="H31" t="str">
        <f t="shared" si="11"/>
        <v>nic</v>
      </c>
      <c r="K31" s="14">
        <f t="shared" si="1"/>
        <v>45587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45588</v>
      </c>
      <c r="B32" s="19" t="s">
        <v>13</v>
      </c>
      <c r="C32" s="73"/>
      <c r="D32" s="74"/>
      <c r="E32" s="75"/>
      <c r="F32" s="105">
        <f t="shared" si="14"/>
        <v>0</v>
      </c>
      <c r="G32" s="82" t="str">
        <f t="shared" si="0"/>
        <v/>
      </c>
      <c r="H32" t="str">
        <f t="shared" si="11"/>
        <v>nic</v>
      </c>
      <c r="K32" s="14">
        <f t="shared" si="1"/>
        <v>45588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45589</v>
      </c>
      <c r="B33" s="19" t="s">
        <v>14</v>
      </c>
      <c r="C33" s="73"/>
      <c r="D33" s="74"/>
      <c r="E33" s="75"/>
      <c r="F33" s="105">
        <f t="shared" si="14"/>
        <v>0</v>
      </c>
      <c r="G33" s="82" t="str">
        <f t="shared" si="0"/>
        <v/>
      </c>
      <c r="H33" t="str">
        <f t="shared" si="11"/>
        <v>nic</v>
      </c>
      <c r="K33" s="14">
        <f t="shared" si="1"/>
        <v>45589</v>
      </c>
      <c r="L33" s="44"/>
      <c r="M33" s="44"/>
      <c r="N33" s="118" t="str">
        <f t="shared" si="2"/>
        <v/>
      </c>
      <c r="O33" s="118" t="str">
        <f t="shared" si="3"/>
        <v/>
      </c>
      <c r="P33" s="102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45590</v>
      </c>
      <c r="B34" s="19" t="s">
        <v>15</v>
      </c>
      <c r="C34" s="73"/>
      <c r="D34" s="74"/>
      <c r="E34" s="75"/>
      <c r="F34" s="105">
        <f t="shared" si="14"/>
        <v>0</v>
      </c>
      <c r="G34" s="82" t="str">
        <f t="shared" si="0"/>
        <v/>
      </c>
      <c r="H34" t="str">
        <f t="shared" si="11"/>
        <v>nic</v>
      </c>
      <c r="K34" s="14">
        <f t="shared" si="1"/>
        <v>45590</v>
      </c>
      <c r="L34" s="44"/>
      <c r="M34" s="44"/>
      <c r="N34" s="118" t="str">
        <f t="shared" si="2"/>
        <v/>
      </c>
      <c r="O34" s="118" t="str">
        <f t="shared" si="3"/>
        <v/>
      </c>
      <c r="P34" s="102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45591</v>
      </c>
      <c r="B35" s="19" t="s">
        <v>16</v>
      </c>
      <c r="C35" s="76" t="s">
        <v>83</v>
      </c>
      <c r="D35" s="74"/>
      <c r="E35" s="76" t="s">
        <v>83</v>
      </c>
      <c r="F35" s="105" t="str">
        <f t="shared" si="14"/>
        <v/>
      </c>
      <c r="G35" s="82" t="str">
        <f t="shared" si="0"/>
        <v/>
      </c>
      <c r="H35" t="str">
        <f t="shared" si="11"/>
        <v>nic</v>
      </c>
      <c r="K35" s="14">
        <f t="shared" si="1"/>
        <v>45591</v>
      </c>
      <c r="L35" s="44"/>
      <c r="M35" s="44"/>
      <c r="N35" s="118" t="str">
        <f t="shared" si="2"/>
        <v/>
      </c>
      <c r="O35" s="118" t="str">
        <f t="shared" si="3"/>
        <v/>
      </c>
      <c r="P35" s="103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45592</v>
      </c>
      <c r="B36" s="19" t="s">
        <v>17</v>
      </c>
      <c r="C36" s="76" t="s">
        <v>83</v>
      </c>
      <c r="D36" s="74"/>
      <c r="E36" s="76" t="s">
        <v>83</v>
      </c>
      <c r="F36" s="105" t="str">
        <f t="shared" si="14"/>
        <v/>
      </c>
      <c r="G36" s="82" t="str">
        <f t="shared" si="0"/>
        <v/>
      </c>
      <c r="H36" t="str">
        <f t="shared" si="11"/>
        <v>nic</v>
      </c>
      <c r="K36" s="14">
        <f t="shared" si="1"/>
        <v>45592</v>
      </c>
      <c r="L36" s="44"/>
      <c r="M36" s="44"/>
      <c r="N36" s="118" t="str">
        <f t="shared" si="2"/>
        <v/>
      </c>
      <c r="O36" s="118" t="str">
        <f t="shared" si="3"/>
        <v/>
      </c>
      <c r="P36" s="103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94">
        <v>45593</v>
      </c>
      <c r="B37" s="19" t="s">
        <v>11</v>
      </c>
      <c r="C37" s="109"/>
      <c r="D37" s="74"/>
      <c r="E37" s="75"/>
      <c r="F37" s="105">
        <f t="shared" si="14"/>
        <v>0</v>
      </c>
      <c r="G37" s="82" t="str">
        <f t="shared" si="0"/>
        <v/>
      </c>
      <c r="H37" t="str">
        <f t="shared" si="11"/>
        <v>nic</v>
      </c>
      <c r="K37" s="14">
        <f t="shared" si="1"/>
        <v>45593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45594</v>
      </c>
      <c r="B38" s="19" t="s">
        <v>12</v>
      </c>
      <c r="C38" s="73"/>
      <c r="D38" s="74"/>
      <c r="E38" s="75"/>
      <c r="F38" s="105">
        <f t="shared" si="14"/>
        <v>0</v>
      </c>
      <c r="G38" s="82" t="str">
        <f t="shared" si="0"/>
        <v/>
      </c>
      <c r="H38" t="str">
        <f t="shared" si="11"/>
        <v>nic</v>
      </c>
      <c r="K38" s="14">
        <f t="shared" si="1"/>
        <v>45594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45595</v>
      </c>
      <c r="B39" s="19" t="s">
        <v>13</v>
      </c>
      <c r="C39" s="73"/>
      <c r="D39" s="74"/>
      <c r="E39" s="75"/>
      <c r="F39" s="105">
        <f t="shared" si="14"/>
        <v>0</v>
      </c>
      <c r="G39" s="82" t="str">
        <f t="shared" si="0"/>
        <v/>
      </c>
      <c r="H39" t="str">
        <f t="shared" si="11"/>
        <v>nic</v>
      </c>
      <c r="K39" s="14">
        <f t="shared" si="1"/>
        <v>45595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45596</v>
      </c>
      <c r="B40" s="19" t="s">
        <v>14</v>
      </c>
      <c r="C40" s="73"/>
      <c r="D40" s="74"/>
      <c r="E40" s="75"/>
      <c r="F40" s="105">
        <f t="shared" si="14"/>
        <v>0</v>
      </c>
      <c r="G40" s="82" t="str">
        <f t="shared" si="0"/>
        <v/>
      </c>
      <c r="H40" t="str">
        <f t="shared" si="11"/>
        <v>nic</v>
      </c>
      <c r="K40" s="14">
        <f t="shared" si="1"/>
        <v>45596</v>
      </c>
      <c r="L40" s="44"/>
      <c r="M40" s="44"/>
      <c r="N40" s="118" t="str">
        <f t="shared" si="2"/>
        <v/>
      </c>
      <c r="O40" s="118" t="str">
        <f t="shared" si="3"/>
        <v/>
      </c>
      <c r="P40" s="102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5">SUM(S10:S41)</f>
        <v>0</v>
      </c>
      <c r="T42" s="56">
        <f>SUM(T10:T41)</f>
        <v>0</v>
      </c>
      <c r="U42" s="56">
        <f t="shared" si="15"/>
        <v>0</v>
      </c>
      <c r="V42" s="56">
        <f t="shared" si="15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V1dMC+kqJcIi3HbckBCXwdPITZfO7YVX+qcHJoeIvAb3VS30wI0sjSMJ3WzzbwYiPCkD7c8LoTUHnikWExqIFg==" saltValue="Yf1vkhLTnO/wzLLTL6ob4Q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171" priority="55" timePeriod="lastWeek">
      <formula>AND(TODAY()-ROUNDDOWN(M42,0)&gt;=(WEEKDAY(TODAY())),TODAY()-ROUNDDOWN(M42,0)&lt;(WEEKDAY(TODAY())+7))</formula>
    </cfRule>
  </conditionalFormatting>
  <conditionalFormatting sqref="L41">
    <cfRule type="timePeriod" dxfId="170" priority="56" timePeriod="lastWeek">
      <formula>AND(TODAY()-ROUNDDOWN(L41,0)&gt;=(WEEKDAY(TODAY())),TODAY()-ROUNDDOWN(L41,0)&lt;(WEEKDAY(TODAY())+7))</formula>
    </cfRule>
  </conditionalFormatting>
  <conditionalFormatting sqref="O41">
    <cfRule type="timePeriod" dxfId="169" priority="54" timePeriod="lastWeek">
      <formula>AND(TODAY()-ROUNDDOWN(O41,0)&gt;=(WEEKDAY(TODAY())),TODAY()-ROUNDDOWN(O41,0)&lt;(WEEKDAY(TODAY())+7))</formula>
    </cfRule>
  </conditionalFormatting>
  <conditionalFormatting sqref="Q10:Q41">
    <cfRule type="timePeriod" dxfId="168" priority="53" timePeriod="lastWeek">
      <formula>AND(TODAY()-ROUNDDOWN(Q10,0)&gt;=(WEEKDAY(TODAY())),TODAY()-ROUNDDOWN(Q10,0)&lt;(WEEKDAY(TODAY())+7))</formula>
    </cfRule>
  </conditionalFormatting>
  <conditionalFormatting sqref="R42:V42">
    <cfRule type="timePeriod" dxfId="167" priority="52" timePeriod="lastWeek">
      <formula>AND(TODAY()-ROUNDDOWN(R42,0)&gt;=(WEEKDAY(TODAY())),TODAY()-ROUNDDOWN(R42,0)&lt;(WEEKDAY(TODAY())+7))</formula>
    </cfRule>
  </conditionalFormatting>
  <conditionalFormatting sqref="N10:O40">
    <cfRule type="timePeriod" dxfId="166" priority="51" timePeriod="lastWeek">
      <formula>AND(TODAY()-ROUNDDOWN(N10,0)&gt;=(WEEKDAY(TODAY())),TODAY()-ROUNDDOWN(N10,0)&lt;(WEEKDAY(TODAY())+7))</formula>
    </cfRule>
  </conditionalFormatting>
  <conditionalFormatting sqref="L10:L40">
    <cfRule type="timePeriod" dxfId="165" priority="50" timePeriod="lastWeek">
      <formula>AND(TODAY()-ROUNDDOWN(L10,0)&gt;=(WEEKDAY(TODAY())),TODAY()-ROUNDDOWN(L10,0)&lt;(WEEKDAY(TODAY())+7))</formula>
    </cfRule>
  </conditionalFormatting>
  <conditionalFormatting sqref="C16:C20 C23:C27 C30:C34 C37:C40">
    <cfRule type="cellIs" dxfId="164" priority="31" operator="greaterThan">
      <formula>12</formula>
    </cfRule>
    <cfRule type="timePeriod" dxfId="163" priority="49" timePeriod="lastWeek">
      <formula>AND(TODAY()-ROUNDDOWN(C16,0)&gt;=(WEEKDAY(TODAY())),TODAY()-ROUNDDOWN(C16,0)&lt;(WEEKDAY(TODAY())+7))</formula>
    </cfRule>
  </conditionalFormatting>
  <conditionalFormatting sqref="C16:C20 C23:C27 C30:C34 C37:C40">
    <cfRule type="timePeriod" dxfId="162" priority="48" timePeriod="lastWeek">
      <formula>AND(TODAY()-ROUNDDOWN(C16,0)&gt;=(WEEKDAY(TODAY())),TODAY()-ROUNDDOWN(C16,0)&lt;(WEEKDAY(TODAY())+7))</formula>
    </cfRule>
  </conditionalFormatting>
  <conditionalFormatting sqref="D10:D13 D16:D20 D23:D27 D30:D34 D37:D40">
    <cfRule type="timePeriod" dxfId="161" priority="47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timePeriod" dxfId="160" priority="46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timePeriod" dxfId="159" priority="45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expression" dxfId="158" priority="42">
      <formula>$G10="chybí přestávka"</formula>
    </cfRule>
  </conditionalFormatting>
  <conditionalFormatting sqref="M10:M40">
    <cfRule type="expression" dxfId="157" priority="41">
      <formula>$D10&gt;0</formula>
    </cfRule>
  </conditionalFormatting>
  <conditionalFormatting sqref="C10:C13">
    <cfRule type="cellIs" dxfId="156" priority="32" operator="greaterThan">
      <formula>12</formula>
    </cfRule>
    <cfRule type="timePeriod" dxfId="155" priority="38" timePeriod="lastWeek">
      <formula>AND(TODAY()-ROUNDDOWN(C10,0)&gt;=(WEEKDAY(TODAY())),TODAY()-ROUNDDOWN(C10,0)&lt;(WEEKDAY(TODAY())+7))</formula>
    </cfRule>
  </conditionalFormatting>
  <conditionalFormatting sqref="C10:C13">
    <cfRule type="timePeriod" dxfId="154" priority="37" timePeriod="lastWeek">
      <formula>AND(TODAY()-ROUNDDOWN(C10,0)&gt;=(WEEKDAY(TODAY())),TODAY()-ROUNDDOWN(C10,0)&lt;(WEEKDAY(TODAY())+7))</formula>
    </cfRule>
  </conditionalFormatting>
  <conditionalFormatting sqref="M10:M40">
    <cfRule type="expression" dxfId="153" priority="29">
      <formula>$H10="chyba"</formula>
    </cfRule>
  </conditionalFormatting>
  <conditionalFormatting sqref="D14:D15">
    <cfRule type="timePeriod" dxfId="152" priority="28" timePeriod="lastWeek">
      <formula>AND(TODAY()-ROUNDDOWN(D14,0)&gt;=(WEEKDAY(TODAY())),TODAY()-ROUNDDOWN(D14,0)&lt;(WEEKDAY(TODAY())+7))</formula>
    </cfRule>
  </conditionalFormatting>
  <conditionalFormatting sqref="D14:D15">
    <cfRule type="timePeriod" dxfId="151" priority="27" timePeriod="lastWeek">
      <formula>AND(TODAY()-ROUNDDOWN(D14,0)&gt;=(WEEKDAY(TODAY())),TODAY()-ROUNDDOWN(D14,0)&lt;(WEEKDAY(TODAY())+7))</formula>
    </cfRule>
  </conditionalFormatting>
  <conditionalFormatting sqref="D14:D15">
    <cfRule type="timePeriod" dxfId="150" priority="26" timePeriod="lastWeek">
      <formula>AND(TODAY()-ROUNDDOWN(D14,0)&gt;=(WEEKDAY(TODAY())),TODAY()-ROUNDDOWN(D14,0)&lt;(WEEKDAY(TODAY())+7))</formula>
    </cfRule>
  </conditionalFormatting>
  <conditionalFormatting sqref="D14:D15">
    <cfRule type="expression" dxfId="149" priority="25">
      <formula>$G14="chybí přestávka"</formula>
    </cfRule>
  </conditionalFormatting>
  <conditionalFormatting sqref="D21:D22">
    <cfRule type="timePeriod" dxfId="148" priority="24" timePeriod="lastWeek">
      <formula>AND(TODAY()-ROUNDDOWN(D21,0)&gt;=(WEEKDAY(TODAY())),TODAY()-ROUNDDOWN(D21,0)&lt;(WEEKDAY(TODAY())+7))</formula>
    </cfRule>
  </conditionalFormatting>
  <conditionalFormatting sqref="D21:D22">
    <cfRule type="timePeriod" dxfId="147" priority="23" timePeriod="lastWeek">
      <formula>AND(TODAY()-ROUNDDOWN(D21,0)&gt;=(WEEKDAY(TODAY())),TODAY()-ROUNDDOWN(D21,0)&lt;(WEEKDAY(TODAY())+7))</formula>
    </cfRule>
  </conditionalFormatting>
  <conditionalFormatting sqref="D21:D22">
    <cfRule type="timePeriod" dxfId="146" priority="22" timePeriod="lastWeek">
      <formula>AND(TODAY()-ROUNDDOWN(D21,0)&gt;=(WEEKDAY(TODAY())),TODAY()-ROUNDDOWN(D21,0)&lt;(WEEKDAY(TODAY())+7))</formula>
    </cfRule>
  </conditionalFormatting>
  <conditionalFormatting sqref="D21:D22">
    <cfRule type="expression" dxfId="145" priority="21">
      <formula>$G21="chybí přestávka"</formula>
    </cfRule>
  </conditionalFormatting>
  <conditionalFormatting sqref="D28:D29">
    <cfRule type="timePeriod" dxfId="144" priority="20" timePeriod="lastWeek">
      <formula>AND(TODAY()-ROUNDDOWN(D28,0)&gt;=(WEEKDAY(TODAY())),TODAY()-ROUNDDOWN(D28,0)&lt;(WEEKDAY(TODAY())+7))</formula>
    </cfRule>
  </conditionalFormatting>
  <conditionalFormatting sqref="D28:D29">
    <cfRule type="timePeriod" dxfId="143" priority="19" timePeriod="lastWeek">
      <formula>AND(TODAY()-ROUNDDOWN(D28,0)&gt;=(WEEKDAY(TODAY())),TODAY()-ROUNDDOWN(D28,0)&lt;(WEEKDAY(TODAY())+7))</formula>
    </cfRule>
  </conditionalFormatting>
  <conditionalFormatting sqref="D28:D29">
    <cfRule type="timePeriod" dxfId="142" priority="18" timePeriod="lastWeek">
      <formula>AND(TODAY()-ROUNDDOWN(D28,0)&gt;=(WEEKDAY(TODAY())),TODAY()-ROUNDDOWN(D28,0)&lt;(WEEKDAY(TODAY())+7))</formula>
    </cfRule>
  </conditionalFormatting>
  <conditionalFormatting sqref="D28:D29">
    <cfRule type="expression" dxfId="141" priority="17">
      <formula>$G28="chybí přestávka"</formula>
    </cfRule>
  </conditionalFormatting>
  <conditionalFormatting sqref="D35">
    <cfRule type="timePeriod" dxfId="140" priority="16" timePeriod="lastWeek">
      <formula>AND(TODAY()-ROUNDDOWN(D35,0)&gt;=(WEEKDAY(TODAY())),TODAY()-ROUNDDOWN(D35,0)&lt;(WEEKDAY(TODAY())+7))</formula>
    </cfRule>
  </conditionalFormatting>
  <conditionalFormatting sqref="D35">
    <cfRule type="timePeriod" dxfId="139" priority="15" timePeriod="lastWeek">
      <formula>AND(TODAY()-ROUNDDOWN(D35,0)&gt;=(WEEKDAY(TODAY())),TODAY()-ROUNDDOWN(D35,0)&lt;(WEEKDAY(TODAY())+7))</formula>
    </cfRule>
  </conditionalFormatting>
  <conditionalFormatting sqref="D35">
    <cfRule type="timePeriod" dxfId="138" priority="14" timePeriod="lastWeek">
      <formula>AND(TODAY()-ROUNDDOWN(D35,0)&gt;=(WEEKDAY(TODAY())),TODAY()-ROUNDDOWN(D35,0)&lt;(WEEKDAY(TODAY())+7))</formula>
    </cfRule>
  </conditionalFormatting>
  <conditionalFormatting sqref="D35">
    <cfRule type="expression" dxfId="137" priority="13">
      <formula>$G35="chybí přestávka"</formula>
    </cfRule>
  </conditionalFormatting>
  <conditionalFormatting sqref="D36">
    <cfRule type="timePeriod" dxfId="136" priority="12" timePeriod="lastWeek">
      <formula>AND(TODAY()-ROUNDDOWN(D36,0)&gt;=(WEEKDAY(TODAY())),TODAY()-ROUNDDOWN(D36,0)&lt;(WEEKDAY(TODAY())+7))</formula>
    </cfRule>
  </conditionalFormatting>
  <conditionalFormatting sqref="D36">
    <cfRule type="timePeriod" dxfId="135" priority="11" timePeriod="lastWeek">
      <formula>AND(TODAY()-ROUNDDOWN(D36,0)&gt;=(WEEKDAY(TODAY())),TODAY()-ROUNDDOWN(D36,0)&lt;(WEEKDAY(TODAY())+7))</formula>
    </cfRule>
  </conditionalFormatting>
  <conditionalFormatting sqref="D36">
    <cfRule type="timePeriod" dxfId="134" priority="10" timePeriod="lastWeek">
      <formula>AND(TODAY()-ROUNDDOWN(D36,0)&gt;=(WEEKDAY(TODAY())),TODAY()-ROUNDDOWN(D36,0)&lt;(WEEKDAY(TODAY())+7))</formula>
    </cfRule>
  </conditionalFormatting>
  <conditionalFormatting sqref="D36">
    <cfRule type="expression" dxfId="133" priority="9">
      <formula>$G36="chybí přestávka"</formula>
    </cfRule>
  </conditionalFormatting>
  <conditionalFormatting sqref="W43">
    <cfRule type="timePeriod" dxfId="132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131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9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250DE8EF-7005-4423-B5F4-C3F87F72255C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43" operator="containsText" id="{1405B25F-D788-47CD-A37A-9E4908595632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P10:P13</xm:sqref>
        </x14:conditionalFormatting>
        <x14:conditionalFormatting xmlns:xm="http://schemas.microsoft.com/office/excel/2006/main">
          <x14:cfRule type="containsText" priority="36" operator="containsText" id="{30B35F37-AB57-4BBF-95AA-CC42728C75E1}">
            <xm:f>NOT(ISERROR(SEARCH($F14="Práce",P14)))</xm:f>
            <xm:f>$F14="Práce"</xm:f>
            <x14:dxf>
              <fill>
                <patternFill>
                  <bgColor theme="7" tint="0.79998168889431442"/>
                </patternFill>
              </fill>
            </x14:dxf>
          </x14:cfRule>
          <xm:sqref>P14:P16</xm:sqref>
        </x14:conditionalFormatting>
        <x14:conditionalFormatting xmlns:xm="http://schemas.microsoft.com/office/excel/2006/main">
          <x14:cfRule type="containsText" priority="35" operator="containsText" id="{72924D54-03AB-4C6B-A814-02DB268213E1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34" operator="containsText" id="{6CEDDDD3-8C96-4891-AF07-8C2118BB4CB8}">
            <xm:f>NOT(ISERROR(SEARCH($F30="Práce",P30)))</xm:f>
            <xm:f>$F30="Práce"</xm:f>
            <x14:dxf>
              <fill>
                <patternFill>
                  <bgColor theme="7" tint="0.79998168889431442"/>
                </patternFill>
              </fill>
            </x14:dxf>
          </x14:cfRule>
          <xm:sqref>P30</xm:sqref>
        </x14:conditionalFormatting>
        <x14:conditionalFormatting xmlns:xm="http://schemas.microsoft.com/office/excel/2006/main">
          <x14:cfRule type="containsText" priority="33" operator="containsText" id="{A651F7D5-2052-4408-9BB6-BE504A970AD9}">
            <xm:f>NOT(ISERROR(SEARCH($F37="Práce",P37)))</xm:f>
            <xm:f>$F37="Práce"</xm:f>
            <x14:dxf>
              <fill>
                <patternFill>
                  <bgColor theme="7" tint="0.79998168889431442"/>
                </patternFill>
              </fill>
            </x14:dxf>
          </x14:cfRule>
          <xm:sqref>P37:P40</xm:sqref>
        </x14:conditionalFormatting>
        <x14:conditionalFormatting xmlns:xm="http://schemas.microsoft.com/office/excel/2006/main">
          <x14:cfRule type="containsText" priority="8" operator="containsText" id="{8668FEA0-55DB-4034-8F1A-52537436514D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P17:P20</xm:sqref>
        </x14:conditionalFormatting>
        <x14:conditionalFormatting xmlns:xm="http://schemas.microsoft.com/office/excel/2006/main">
          <x14:cfRule type="containsText" priority="7" operator="containsText" id="{AB69A02A-6968-41B6-B161-5849C56324C7}">
            <xm:f>NOT(ISERROR(SEARCH($F21="Práce",P21)))</xm:f>
            <xm:f>$F21="Práce"</xm:f>
            <x14:dxf>
              <fill>
                <patternFill>
                  <bgColor theme="7" tint="0.79998168889431442"/>
                </patternFill>
              </fill>
            </x14:dxf>
          </x14:cfRule>
          <xm:sqref>P21:P22</xm:sqref>
        </x14:conditionalFormatting>
        <x14:conditionalFormatting xmlns:xm="http://schemas.microsoft.com/office/excel/2006/main">
          <x14:cfRule type="containsText" priority="6" operator="containsText" id="{35D95E6E-F18F-48E2-AB4C-89ECE80DA076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P24:P27</xm:sqref>
        </x14:conditionalFormatting>
        <x14:conditionalFormatting xmlns:xm="http://schemas.microsoft.com/office/excel/2006/main">
          <x14:cfRule type="containsText" priority="5" operator="containsText" id="{1F6E66A0-76D1-4EC4-9009-BFA5F6D24F2C}">
            <xm:f>NOT(ISERROR(SEARCH($F28="Práce",P28)))</xm:f>
            <xm:f>$F28="Práce"</xm:f>
            <x14:dxf>
              <fill>
                <patternFill>
                  <bgColor theme="7" tint="0.79998168889431442"/>
                </patternFill>
              </fill>
            </x14:dxf>
          </x14:cfRule>
          <xm:sqref>P28:P29</xm:sqref>
        </x14:conditionalFormatting>
        <x14:conditionalFormatting xmlns:xm="http://schemas.microsoft.com/office/excel/2006/main">
          <x14:cfRule type="containsText" priority="4" operator="containsText" id="{8412D692-8F6A-4DAC-B4A1-393116283513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P31:P34</xm:sqref>
        </x14:conditionalFormatting>
        <x14:conditionalFormatting xmlns:xm="http://schemas.microsoft.com/office/excel/2006/main">
          <x14:cfRule type="containsText" priority="3" operator="containsText" id="{66F4BF87-741F-48D0-AECF-17FE70983441}">
            <xm:f>NOT(ISERROR(SEARCH($F35="Práce",P35)))</xm:f>
            <xm:f>$F35="Práce"</xm:f>
            <x14:dxf>
              <fill>
                <patternFill>
                  <bgColor theme="7" tint="0.79998168889431442"/>
                </patternFill>
              </fill>
            </x14:dxf>
          </x14:cfRule>
          <xm:sqref>P35:P36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9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900-000004000000}">
          <x14:formula1>
            <xm:f>data!$E$2:$E$4</xm:f>
          </x14:formula1>
          <xm:sqref>E16:E20 E23:E27 E38:E40 E30:E34</xm:sqref>
        </x14:dataValidation>
        <x14:dataValidation type="list" allowBlank="1" showInputMessage="1" showErrorMessage="1" xr:uid="{00000000-0002-0000-09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9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900-000008000000}">
          <x14:formula1>
            <xm:f>data!$E$2:$E$5</xm:f>
          </x14:formula1>
          <xm:sqref>E10:E13</xm:sqref>
        </x14:dataValidation>
        <x14:dataValidation type="list" allowBlank="1" showInputMessage="1" showErrorMessage="1" xr:uid="{00000000-0002-0000-0900-000009000000}">
          <x14:formula1>
            <xm:f>data!$F$8:$F$9</xm:f>
          </x14:formula1>
          <xm:sqref>E37</xm:sqref>
        </x14:dataValidation>
        <x14:dataValidation type="list" allowBlank="1" showInputMessage="1" showErrorMessage="1" xr:uid="{00000000-0002-0000-09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6CB29625-5ED2-48FD-8021-E4434D0528EE}">
          <x14:formula1>
            <xm:f>data!$I$2:$I$51</xm:f>
          </x14:formula1>
          <xm:sqref>M10:M40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E3" sqref="E3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40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listopad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45597</v>
      </c>
      <c r="B10" s="19" t="s">
        <v>15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1">A10</f>
        <v>45597</v>
      </c>
      <c r="L10" s="44"/>
      <c r="M10" s="44"/>
      <c r="N10" s="118" t="str">
        <f t="shared" ref="N10:N39" si="2">IFERROR(IF(ISBLANK(M10),"",M10+D10),"chyba")</f>
        <v/>
      </c>
      <c r="O10" s="118" t="str">
        <f t="shared" ref="O10:O39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45598</v>
      </c>
      <c r="B11" s="19" t="s">
        <v>16</v>
      </c>
      <c r="C11" s="76" t="s">
        <v>83</v>
      </c>
      <c r="D11" s="74"/>
      <c r="E11" s="76" t="s">
        <v>83</v>
      </c>
      <c r="F11" s="105" t="str">
        <f t="shared" ref="F11:F40" si="10">IF(E11="-","",E11)</f>
        <v/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45598</v>
      </c>
      <c r="L11" s="44"/>
      <c r="M11" s="44"/>
      <c r="N11" s="118" t="str">
        <f t="shared" si="2"/>
        <v/>
      </c>
      <c r="O11" s="118" t="str">
        <f t="shared" si="3"/>
        <v/>
      </c>
      <c r="P11" s="104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45599</v>
      </c>
      <c r="B12" s="19" t="s">
        <v>17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45599</v>
      </c>
      <c r="L12" s="44"/>
      <c r="M12" s="44"/>
      <c r="N12" s="118" t="str">
        <f t="shared" si="2"/>
        <v/>
      </c>
      <c r="O12" s="118" t="str">
        <f t="shared" si="3"/>
        <v/>
      </c>
      <c r="P12" s="104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45600</v>
      </c>
      <c r="B13" s="19" t="s">
        <v>11</v>
      </c>
      <c r="C13" s="73"/>
      <c r="D13" s="74"/>
      <c r="E13" s="75"/>
      <c r="F13" s="105">
        <f t="shared" si="10"/>
        <v>0</v>
      </c>
      <c r="G13" s="82" t="str">
        <f t="shared" si="0"/>
        <v/>
      </c>
      <c r="H13" t="str">
        <f t="shared" si="11"/>
        <v>nic</v>
      </c>
      <c r="K13" s="14">
        <f t="shared" si="1"/>
        <v>45600</v>
      </c>
      <c r="L13" s="44"/>
      <c r="M13" s="44"/>
      <c r="N13" s="118" t="str">
        <f t="shared" si="2"/>
        <v/>
      </c>
      <c r="O13" s="118" t="str">
        <f t="shared" si="3"/>
        <v/>
      </c>
      <c r="P13" s="102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listopad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45601</v>
      </c>
      <c r="B14" s="19" t="s">
        <v>12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45601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45602</v>
      </c>
      <c r="B15" s="19" t="s">
        <v>13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45602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45603</v>
      </c>
      <c r="B16" s="19" t="s">
        <v>14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45603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45604</v>
      </c>
      <c r="B17" s="19" t="s">
        <v>15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45604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45605</v>
      </c>
      <c r="B18" s="19" t="s">
        <v>16</v>
      </c>
      <c r="C18" s="76" t="s">
        <v>83</v>
      </c>
      <c r="D18" s="74"/>
      <c r="E18" s="76" t="s">
        <v>83</v>
      </c>
      <c r="F18" s="105" t="str">
        <f t="shared" si="10"/>
        <v/>
      </c>
      <c r="G18" s="82" t="str">
        <f t="shared" si="0"/>
        <v/>
      </c>
      <c r="H18" t="str">
        <f t="shared" si="11"/>
        <v>nic</v>
      </c>
      <c r="K18" s="14">
        <f t="shared" si="1"/>
        <v>45605</v>
      </c>
      <c r="L18" s="44"/>
      <c r="M18" s="44"/>
      <c r="N18" s="118" t="str">
        <f t="shared" si="2"/>
        <v/>
      </c>
      <c r="O18" s="118" t="str">
        <f t="shared" si="3"/>
        <v/>
      </c>
      <c r="P18" s="104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45606</v>
      </c>
      <c r="B19" s="19" t="s">
        <v>17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45606</v>
      </c>
      <c r="L19" s="44"/>
      <c r="M19" s="44"/>
      <c r="N19" s="118" t="str">
        <f t="shared" si="2"/>
        <v/>
      </c>
      <c r="O19" s="118" t="str">
        <f t="shared" si="3"/>
        <v/>
      </c>
      <c r="P19" s="104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45607</v>
      </c>
      <c r="B20" s="19" t="s">
        <v>11</v>
      </c>
      <c r="C20" s="73"/>
      <c r="D20" s="74"/>
      <c r="E20" s="75"/>
      <c r="F20" s="105">
        <f t="shared" si="10"/>
        <v>0</v>
      </c>
      <c r="G20" s="82" t="str">
        <f t="shared" si="0"/>
        <v/>
      </c>
      <c r="H20" t="str">
        <f t="shared" si="11"/>
        <v>nic</v>
      </c>
      <c r="K20" s="14">
        <f t="shared" si="1"/>
        <v>45607</v>
      </c>
      <c r="L20" s="44"/>
      <c r="M20" s="44"/>
      <c r="N20" s="118" t="str">
        <f t="shared" si="2"/>
        <v/>
      </c>
      <c r="O20" s="118" t="str">
        <f t="shared" si="3"/>
        <v/>
      </c>
      <c r="P20" s="102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45608</v>
      </c>
      <c r="B21" s="19" t="s">
        <v>12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45608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45609</v>
      </c>
      <c r="B22" s="19" t="s">
        <v>13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45609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45610</v>
      </c>
      <c r="B23" s="19" t="s">
        <v>14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45610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45611</v>
      </c>
      <c r="B24" s="19" t="s">
        <v>15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45611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45612</v>
      </c>
      <c r="B25" s="19" t="s">
        <v>16</v>
      </c>
      <c r="C25" s="76" t="s">
        <v>83</v>
      </c>
      <c r="D25" s="74"/>
      <c r="E25" s="76" t="s">
        <v>83</v>
      </c>
      <c r="F25" s="105" t="str">
        <f t="shared" si="10"/>
        <v/>
      </c>
      <c r="G25" s="82" t="str">
        <f t="shared" si="0"/>
        <v/>
      </c>
      <c r="H25" t="str">
        <f t="shared" si="11"/>
        <v>nic</v>
      </c>
      <c r="K25" s="14">
        <f t="shared" si="1"/>
        <v>45612</v>
      </c>
      <c r="L25" s="44"/>
      <c r="M25" s="44"/>
      <c r="N25" s="118" t="str">
        <f t="shared" si="2"/>
        <v/>
      </c>
      <c r="O25" s="118" t="str">
        <f t="shared" si="3"/>
        <v/>
      </c>
      <c r="P25" s="104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45613</v>
      </c>
      <c r="B26" s="19" t="s">
        <v>17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45613</v>
      </c>
      <c r="L26" s="44"/>
      <c r="M26" s="44"/>
      <c r="N26" s="118" t="str">
        <f t="shared" si="2"/>
        <v/>
      </c>
      <c r="O26" s="118" t="str">
        <f t="shared" si="3"/>
        <v/>
      </c>
      <c r="P26" s="104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45614</v>
      </c>
      <c r="B27" s="19" t="s">
        <v>11</v>
      </c>
      <c r="C27" s="73"/>
      <c r="D27" s="74"/>
      <c r="E27" s="75"/>
      <c r="F27" s="105">
        <f t="shared" si="10"/>
        <v>0</v>
      </c>
      <c r="G27" s="82" t="str">
        <f t="shared" si="0"/>
        <v/>
      </c>
      <c r="H27" t="str">
        <f t="shared" si="11"/>
        <v>nic</v>
      </c>
      <c r="K27" s="14">
        <f t="shared" si="1"/>
        <v>45614</v>
      </c>
      <c r="L27" s="44"/>
      <c r="M27" s="44"/>
      <c r="N27" s="118" t="str">
        <f t="shared" si="2"/>
        <v/>
      </c>
      <c r="O27" s="118" t="str">
        <f t="shared" si="3"/>
        <v/>
      </c>
      <c r="P27" s="102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45615</v>
      </c>
      <c r="B28" s="19" t="s">
        <v>12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45615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45616</v>
      </c>
      <c r="B29" s="19" t="s">
        <v>13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45616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45617</v>
      </c>
      <c r="B30" s="19" t="s">
        <v>14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45617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45618</v>
      </c>
      <c r="B31" s="19" t="s">
        <v>15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45618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45619</v>
      </c>
      <c r="B32" s="19" t="s">
        <v>16</v>
      </c>
      <c r="C32" s="76" t="s">
        <v>83</v>
      </c>
      <c r="D32" s="74"/>
      <c r="E32" s="76" t="s">
        <v>83</v>
      </c>
      <c r="F32" s="105" t="str">
        <f t="shared" si="10"/>
        <v/>
      </c>
      <c r="G32" s="82" t="str">
        <f t="shared" si="0"/>
        <v/>
      </c>
      <c r="H32" t="str">
        <f t="shared" si="11"/>
        <v>nic</v>
      </c>
      <c r="K32" s="14">
        <f t="shared" si="1"/>
        <v>45619</v>
      </c>
      <c r="L32" s="44"/>
      <c r="M32" s="44"/>
      <c r="N32" s="118" t="str">
        <f t="shared" si="2"/>
        <v/>
      </c>
      <c r="O32" s="118" t="str">
        <f t="shared" si="3"/>
        <v/>
      </c>
      <c r="P32" s="104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45620</v>
      </c>
      <c r="B33" s="19" t="s">
        <v>17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45620</v>
      </c>
      <c r="L33" s="44"/>
      <c r="M33" s="44"/>
      <c r="N33" s="118" t="str">
        <f t="shared" si="2"/>
        <v/>
      </c>
      <c r="O33" s="118" t="str">
        <f t="shared" si="3"/>
        <v/>
      </c>
      <c r="P33" s="104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45621</v>
      </c>
      <c r="B34" s="19" t="s">
        <v>11</v>
      </c>
      <c r="C34" s="73"/>
      <c r="D34" s="74"/>
      <c r="E34" s="75"/>
      <c r="F34" s="105">
        <f t="shared" si="10"/>
        <v>0</v>
      </c>
      <c r="G34" s="82" t="str">
        <f t="shared" si="0"/>
        <v/>
      </c>
      <c r="H34" t="str">
        <f t="shared" si="11"/>
        <v>nic</v>
      </c>
      <c r="K34" s="14">
        <f t="shared" si="1"/>
        <v>45621</v>
      </c>
      <c r="L34" s="44"/>
      <c r="M34" s="44"/>
      <c r="N34" s="118" t="str">
        <f t="shared" si="2"/>
        <v/>
      </c>
      <c r="O34" s="118" t="str">
        <f t="shared" si="3"/>
        <v/>
      </c>
      <c r="P34" s="102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45622</v>
      </c>
      <c r="B35" s="19" t="s">
        <v>12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45622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45623</v>
      </c>
      <c r="B36" s="19" t="s">
        <v>13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45623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45624</v>
      </c>
      <c r="B37" s="19" t="s">
        <v>14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45624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45625</v>
      </c>
      <c r="B38" s="19" t="s">
        <v>15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45625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45626</v>
      </c>
      <c r="B39" s="19" t="s">
        <v>16</v>
      </c>
      <c r="C39" s="76" t="s">
        <v>83</v>
      </c>
      <c r="D39" s="74"/>
      <c r="E39" s="76" t="s">
        <v>83</v>
      </c>
      <c r="F39" s="90" t="str">
        <f t="shared" si="10"/>
        <v/>
      </c>
      <c r="G39" s="82" t="str">
        <f t="shared" si="0"/>
        <v/>
      </c>
      <c r="H39" t="str">
        <f t="shared" si="11"/>
        <v>nic</v>
      </c>
      <c r="K39" s="14">
        <f t="shared" si="1"/>
        <v>45626</v>
      </c>
      <c r="L39" s="44"/>
      <c r="M39" s="44"/>
      <c r="N39" s="118" t="str">
        <f t="shared" si="2"/>
        <v/>
      </c>
      <c r="O39" s="118" t="str">
        <f t="shared" si="3"/>
        <v/>
      </c>
      <c r="P39" s="104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0" t="str">
        <f t="shared" si="10"/>
        <v/>
      </c>
      <c r="G40" s="82" t="str">
        <f t="shared" si="0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CdVkF7QFwgv0rbcXAn58ptJ7yMaGvQle2hSyL6Tv01l2d9XTSNNqovdXhQe0YBj/r1I/ccmuhA2HekkYwkxj9A==" saltValue="jMXHC7arvllZ0WnbC+JL7Q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118" priority="29" timePeriod="lastWeek">
      <formula>AND(TODAY()-ROUNDDOWN(M42,0)&gt;=(WEEKDAY(TODAY())),TODAY()-ROUNDDOWN(M42,0)&lt;(WEEKDAY(TODAY())+7))</formula>
    </cfRule>
  </conditionalFormatting>
  <conditionalFormatting sqref="L41">
    <cfRule type="timePeriod" dxfId="117" priority="30" timePeriod="lastWeek">
      <formula>AND(TODAY()-ROUNDDOWN(L41,0)&gt;=(WEEKDAY(TODAY())),TODAY()-ROUNDDOWN(L41,0)&lt;(WEEKDAY(TODAY())+7))</formula>
    </cfRule>
  </conditionalFormatting>
  <conditionalFormatting sqref="O41">
    <cfRule type="timePeriod" dxfId="116" priority="28" timePeriod="lastWeek">
      <formula>AND(TODAY()-ROUNDDOWN(O41,0)&gt;=(WEEKDAY(TODAY())),TODAY()-ROUNDDOWN(O41,0)&lt;(WEEKDAY(TODAY())+7))</formula>
    </cfRule>
  </conditionalFormatting>
  <conditionalFormatting sqref="Q10:Q41">
    <cfRule type="timePeriod" dxfId="115" priority="27" timePeriod="lastWeek">
      <formula>AND(TODAY()-ROUNDDOWN(Q10,0)&gt;=(WEEKDAY(TODAY())),TODAY()-ROUNDDOWN(Q10,0)&lt;(WEEKDAY(TODAY())+7))</formula>
    </cfRule>
  </conditionalFormatting>
  <conditionalFormatting sqref="R42:V42">
    <cfRule type="timePeriod" dxfId="114" priority="26" timePeriod="lastWeek">
      <formula>AND(TODAY()-ROUNDDOWN(R42,0)&gt;=(WEEKDAY(TODAY())),TODAY()-ROUNDDOWN(R42,0)&lt;(WEEKDAY(TODAY())+7))</formula>
    </cfRule>
  </conditionalFormatting>
  <conditionalFormatting sqref="N10:O39">
    <cfRule type="timePeriod" dxfId="113" priority="25" timePeriod="lastWeek">
      <formula>AND(TODAY()-ROUNDDOWN(N10,0)&gt;=(WEEKDAY(TODAY())),TODAY()-ROUNDDOWN(N10,0)&lt;(WEEKDAY(TODAY())+7))</formula>
    </cfRule>
  </conditionalFormatting>
  <conditionalFormatting sqref="L10:L39">
    <cfRule type="timePeriod" dxfId="112" priority="24" timePeriod="lastWeek">
      <formula>AND(TODAY()-ROUNDDOWN(L10,0)&gt;=(WEEKDAY(TODAY())),TODAY()-ROUNDDOWN(L10,0)&lt;(WEEKDAY(TODAY())+7))</formula>
    </cfRule>
  </conditionalFormatting>
  <conditionalFormatting sqref="C13:C17 C20:C24 C27:C31 C34:C38">
    <cfRule type="cellIs" dxfId="111" priority="5" operator="greaterThan">
      <formula>12</formula>
    </cfRule>
    <cfRule type="timePeriod" dxfId="110" priority="23" timePeriod="lastWeek">
      <formula>AND(TODAY()-ROUNDDOWN(C13,0)&gt;=(WEEKDAY(TODAY())),TODAY()-ROUNDDOWN(C13,0)&lt;(WEEKDAY(TODAY())+7))</formula>
    </cfRule>
  </conditionalFormatting>
  <conditionalFormatting sqref="C13:C17 C20:C24 C27:C31 C34:C38">
    <cfRule type="timePeriod" dxfId="109" priority="22" timePeriod="lastWeek">
      <formula>AND(TODAY()-ROUNDDOWN(C13,0)&gt;=(WEEKDAY(TODAY())),TODAY()-ROUNDDOWN(C13,0)&lt;(WEEKDAY(TODAY())+7))</formula>
    </cfRule>
  </conditionalFormatting>
  <conditionalFormatting sqref="D10:D40">
    <cfRule type="timePeriod" dxfId="108" priority="21" timePeriod="lastWeek">
      <formula>AND(TODAY()-ROUNDDOWN(D10,0)&gt;=(WEEKDAY(TODAY())),TODAY()-ROUNDDOWN(D10,0)&lt;(WEEKDAY(TODAY())+7))</formula>
    </cfRule>
  </conditionalFormatting>
  <conditionalFormatting sqref="D10:D40">
    <cfRule type="timePeriod" dxfId="107" priority="20" timePeriod="lastWeek">
      <formula>AND(TODAY()-ROUNDDOWN(D10,0)&gt;=(WEEKDAY(TODAY())),TODAY()-ROUNDDOWN(D10,0)&lt;(WEEKDAY(TODAY())+7))</formula>
    </cfRule>
  </conditionalFormatting>
  <conditionalFormatting sqref="D10:D40">
    <cfRule type="timePeriod" dxfId="106" priority="19" timePeriod="lastWeek">
      <formula>AND(TODAY()-ROUNDDOWN(D10,0)&gt;=(WEEKDAY(TODAY())),TODAY()-ROUNDDOWN(D10,0)&lt;(WEEKDAY(TODAY())+7))</formula>
    </cfRule>
  </conditionalFormatting>
  <conditionalFormatting sqref="D10:D40">
    <cfRule type="expression" dxfId="105" priority="16">
      <formula>$G10="chybí přestávka"</formula>
    </cfRule>
  </conditionalFormatting>
  <conditionalFormatting sqref="M10:M39">
    <cfRule type="expression" dxfId="104" priority="15">
      <formula>$D10&gt;0</formula>
    </cfRule>
  </conditionalFormatting>
  <conditionalFormatting sqref="P11:P12">
    <cfRule type="timePeriod" dxfId="103" priority="14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102" priority="13" timePeriod="lastWeek">
      <formula>AND(TODAY()-ROUNDDOWN(P18,0)&gt;=(WEEKDAY(TODAY())),TODAY()-ROUNDDOWN(P18,0)&lt;(WEEKDAY(TODAY())+7))</formula>
    </cfRule>
  </conditionalFormatting>
  <conditionalFormatting sqref="C10">
    <cfRule type="cellIs" dxfId="101" priority="6" operator="greaterThan">
      <formula>12</formula>
    </cfRule>
    <cfRule type="timePeriod" dxfId="100" priority="12" timePeriod="lastWeek">
      <formula>AND(TODAY()-ROUNDDOWN(C10,0)&gt;=(WEEKDAY(TODAY())),TODAY()-ROUNDDOWN(C10,0)&lt;(WEEKDAY(TODAY())+7))</formula>
    </cfRule>
  </conditionalFormatting>
  <conditionalFormatting sqref="C10">
    <cfRule type="timePeriod" dxfId="99" priority="11" timePeriod="lastWeek">
      <formula>AND(TODAY()-ROUNDDOWN(C10,0)&gt;=(WEEKDAY(TODAY())),TODAY()-ROUNDDOWN(C10,0)&lt;(WEEKDAY(TODAY())+7))</formula>
    </cfRule>
  </conditionalFormatting>
  <conditionalFormatting sqref="P33">
    <cfRule type="timePeriod" dxfId="98" priority="4" timePeriod="lastWeek">
      <formula>AND(TODAY()-ROUNDDOWN(P33,0)&gt;=(WEEKDAY(TODAY())),TODAY()-ROUNDDOWN(P33,0)&lt;(WEEKDAY(TODAY())+7))</formula>
    </cfRule>
  </conditionalFormatting>
  <conditionalFormatting sqref="M10:M39">
    <cfRule type="expression" dxfId="97" priority="3">
      <formula>$H10="chyba"</formula>
    </cfRule>
  </conditionalFormatting>
  <conditionalFormatting sqref="W43">
    <cfRule type="timePeriod" dxfId="96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95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A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9FB300F6-456D-408F-8BC0-F0F8A2362183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17" operator="containsText" id="{5951D78C-9373-4101-975A-9DC8272CA69F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0" operator="containsText" id="{4690CE00-970B-46CB-9AA5-F1887146CA4E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9" operator="containsText" id="{5EB3B9DF-09E0-43BA-AA43-1C0E72BF27E6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8" operator="containsText" id="{9872A1CF-5B6C-4908-A7AE-D9DCE0376F6F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7" operator="containsText" id="{EA734DC4-F2F6-4E48-868A-1147F42D4D91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A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A00-000004000000}">
          <x14:formula1>
            <xm:f>data!$E$2:$E$4</xm:f>
          </x14:formula1>
          <xm:sqref>E13:E17 E20:E24 E27:E31 E34:E38</xm:sqref>
        </x14:dataValidation>
        <x14:dataValidation type="list" allowBlank="1" showInputMessage="1" showErrorMessage="1" xr:uid="{00000000-0002-0000-0A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A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A00-000008000000}">
          <x14:formula1>
            <xm:f>data!$E$2:$E$5</xm:f>
          </x14:formula1>
          <xm:sqref>E10</xm:sqref>
        </x14:dataValidation>
        <x14:dataValidation type="list" allowBlank="1" showInputMessage="1" showErrorMessage="1" xr:uid="{00000000-0002-0000-0A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A21184F4-F917-4E5C-857A-2B873E694358}">
          <x14:formula1>
            <xm:f>data!$I$2:$I$51</xm:f>
          </x14:formula1>
          <xm:sqref>M10:M39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AD12" sqref="AD1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41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prosinec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45627</v>
      </c>
      <c r="B10" s="19" t="s">
        <v>17</v>
      </c>
      <c r="C10" s="76" t="s">
        <v>83</v>
      </c>
      <c r="D10" s="74"/>
      <c r="E10" s="76" t="s">
        <v>83</v>
      </c>
      <c r="F10" s="91" t="str">
        <f t="shared" ref="F10:F12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45627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45628</v>
      </c>
      <c r="B11" s="19" t="s">
        <v>11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45628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45629</v>
      </c>
      <c r="B12" s="19" t="s">
        <v>12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45629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45630</v>
      </c>
      <c r="B13" s="19" t="s">
        <v>13</v>
      </c>
      <c r="C13" s="73"/>
      <c r="D13" s="74"/>
      <c r="E13" s="75"/>
      <c r="F13" s="105">
        <f t="shared" ref="F13:F16" si="14">IF(E13="-","",E13)</f>
        <v>0</v>
      </c>
      <c r="G13" s="82" t="str">
        <f t="shared" si="1"/>
        <v/>
      </c>
      <c r="H13" t="str">
        <f t="shared" si="11"/>
        <v>nic</v>
      </c>
      <c r="K13" s="14">
        <f t="shared" si="2"/>
        <v>45630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prosinec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45631</v>
      </c>
      <c r="B14" s="19" t="s">
        <v>14</v>
      </c>
      <c r="C14" s="73"/>
      <c r="D14" s="74"/>
      <c r="E14" s="75"/>
      <c r="F14" s="105">
        <f t="shared" si="14"/>
        <v>0</v>
      </c>
      <c r="G14" s="82" t="str">
        <f t="shared" si="1"/>
        <v/>
      </c>
      <c r="H14" t="str">
        <f t="shared" si="11"/>
        <v>nic</v>
      </c>
      <c r="K14" s="14">
        <f t="shared" si="2"/>
        <v>45631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45632</v>
      </c>
      <c r="B15" s="19" t="s">
        <v>15</v>
      </c>
      <c r="C15" s="73"/>
      <c r="D15" s="74"/>
      <c r="E15" s="75"/>
      <c r="F15" s="105">
        <f t="shared" si="14"/>
        <v>0</v>
      </c>
      <c r="G15" s="82" t="str">
        <f t="shared" si="1"/>
        <v/>
      </c>
      <c r="H15" t="str">
        <f t="shared" si="11"/>
        <v>nic</v>
      </c>
      <c r="K15" s="14">
        <f t="shared" si="2"/>
        <v>45632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45633</v>
      </c>
      <c r="B16" s="19" t="s">
        <v>16</v>
      </c>
      <c r="C16" s="76" t="s">
        <v>83</v>
      </c>
      <c r="D16" s="74"/>
      <c r="E16" s="76" t="s">
        <v>83</v>
      </c>
      <c r="F16" s="105" t="str">
        <f t="shared" si="14"/>
        <v/>
      </c>
      <c r="G16" s="82" t="str">
        <f t="shared" si="1"/>
        <v/>
      </c>
      <c r="H16" t="str">
        <f t="shared" si="11"/>
        <v>nic</v>
      </c>
      <c r="K16" s="14">
        <f t="shared" si="2"/>
        <v>45633</v>
      </c>
      <c r="L16" s="44"/>
      <c r="M16" s="44"/>
      <c r="N16" s="118" t="str">
        <f t="shared" si="3"/>
        <v/>
      </c>
      <c r="O16" s="118" t="str">
        <f t="shared" si="4"/>
        <v/>
      </c>
      <c r="P16" s="104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45634</v>
      </c>
      <c r="B17" s="19" t="s">
        <v>17</v>
      </c>
      <c r="C17" s="76" t="s">
        <v>83</v>
      </c>
      <c r="D17" s="74"/>
      <c r="E17" s="76" t="s">
        <v>83</v>
      </c>
      <c r="F17" s="105" t="str">
        <f t="shared" ref="F17:F40" si="15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45634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45635</v>
      </c>
      <c r="B18" s="19" t="s">
        <v>11</v>
      </c>
      <c r="C18" s="73"/>
      <c r="D18" s="74"/>
      <c r="E18" s="75"/>
      <c r="F18" s="105">
        <f t="shared" si="15"/>
        <v>0</v>
      </c>
      <c r="G18" s="82" t="str">
        <f t="shared" si="1"/>
        <v/>
      </c>
      <c r="H18" t="str">
        <f t="shared" si="11"/>
        <v>nic</v>
      </c>
      <c r="K18" s="14">
        <f t="shared" si="2"/>
        <v>45635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45636</v>
      </c>
      <c r="B19" s="19" t="s">
        <v>12</v>
      </c>
      <c r="C19" s="73"/>
      <c r="D19" s="74"/>
      <c r="E19" s="75"/>
      <c r="F19" s="105">
        <f t="shared" si="15"/>
        <v>0</v>
      </c>
      <c r="G19" s="82" t="str">
        <f t="shared" si="1"/>
        <v/>
      </c>
      <c r="H19" t="str">
        <f t="shared" si="11"/>
        <v>nic</v>
      </c>
      <c r="K19" s="14">
        <f t="shared" si="2"/>
        <v>45636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45637</v>
      </c>
      <c r="B20" s="19" t="s">
        <v>13</v>
      </c>
      <c r="C20" s="73"/>
      <c r="D20" s="74"/>
      <c r="E20" s="75"/>
      <c r="F20" s="105">
        <f t="shared" si="15"/>
        <v>0</v>
      </c>
      <c r="G20" s="82" t="str">
        <f t="shared" si="1"/>
        <v/>
      </c>
      <c r="H20" t="str">
        <f t="shared" si="11"/>
        <v>nic</v>
      </c>
      <c r="K20" s="14">
        <f t="shared" si="2"/>
        <v>45637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45638</v>
      </c>
      <c r="B21" s="19" t="s">
        <v>14</v>
      </c>
      <c r="C21" s="73"/>
      <c r="D21" s="74"/>
      <c r="E21" s="75"/>
      <c r="F21" s="105">
        <f t="shared" si="15"/>
        <v>0</v>
      </c>
      <c r="G21" s="82" t="str">
        <f t="shared" si="1"/>
        <v/>
      </c>
      <c r="H21" t="str">
        <f t="shared" si="11"/>
        <v>nic</v>
      </c>
      <c r="K21" s="14">
        <f t="shared" si="2"/>
        <v>45638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45639</v>
      </c>
      <c r="B22" s="19" t="s">
        <v>15</v>
      </c>
      <c r="C22" s="73"/>
      <c r="D22" s="74"/>
      <c r="E22" s="75"/>
      <c r="F22" s="105">
        <f t="shared" si="15"/>
        <v>0</v>
      </c>
      <c r="G22" s="82" t="str">
        <f t="shared" si="1"/>
        <v/>
      </c>
      <c r="H22" t="str">
        <f t="shared" si="11"/>
        <v>nic</v>
      </c>
      <c r="K22" s="14">
        <f t="shared" si="2"/>
        <v>45639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45640</v>
      </c>
      <c r="B23" s="19" t="s">
        <v>16</v>
      </c>
      <c r="C23" s="76" t="s">
        <v>83</v>
      </c>
      <c r="D23" s="74"/>
      <c r="E23" s="76" t="s">
        <v>83</v>
      </c>
      <c r="F23" s="105" t="str">
        <f t="shared" si="15"/>
        <v/>
      </c>
      <c r="G23" s="82" t="str">
        <f t="shared" si="1"/>
        <v/>
      </c>
      <c r="H23" t="str">
        <f t="shared" si="11"/>
        <v>nic</v>
      </c>
      <c r="K23" s="14">
        <f t="shared" si="2"/>
        <v>45640</v>
      </c>
      <c r="L23" s="44"/>
      <c r="M23" s="44"/>
      <c r="N23" s="118" t="str">
        <f t="shared" si="3"/>
        <v/>
      </c>
      <c r="O23" s="118" t="str">
        <f t="shared" si="4"/>
        <v/>
      </c>
      <c r="P23" s="104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45641</v>
      </c>
      <c r="B24" s="19" t="s">
        <v>17</v>
      </c>
      <c r="C24" s="76" t="s">
        <v>83</v>
      </c>
      <c r="D24" s="74"/>
      <c r="E24" s="76" t="s">
        <v>83</v>
      </c>
      <c r="F24" s="105" t="str">
        <f t="shared" si="15"/>
        <v/>
      </c>
      <c r="G24" s="82" t="str">
        <f t="shared" si="1"/>
        <v/>
      </c>
      <c r="H24" t="str">
        <f t="shared" si="11"/>
        <v>nic</v>
      </c>
      <c r="K24" s="14">
        <f t="shared" si="2"/>
        <v>45641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45642</v>
      </c>
      <c r="B25" s="19" t="s">
        <v>11</v>
      </c>
      <c r="C25" s="73"/>
      <c r="D25" s="74"/>
      <c r="E25" s="75"/>
      <c r="F25" s="105">
        <f t="shared" si="15"/>
        <v>0</v>
      </c>
      <c r="G25" s="82" t="str">
        <f t="shared" si="1"/>
        <v/>
      </c>
      <c r="H25" t="str">
        <f t="shared" si="11"/>
        <v>nic</v>
      </c>
      <c r="K25" s="14">
        <f t="shared" si="2"/>
        <v>45642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45643</v>
      </c>
      <c r="B26" s="19" t="s">
        <v>12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45643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45644</v>
      </c>
      <c r="B27" s="19" t="s">
        <v>13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45644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45645</v>
      </c>
      <c r="B28" s="19" t="s">
        <v>14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45645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45646</v>
      </c>
      <c r="B29" s="19" t="s">
        <v>15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45646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45647</v>
      </c>
      <c r="B30" s="19" t="s">
        <v>16</v>
      </c>
      <c r="C30" s="76" t="s">
        <v>83</v>
      </c>
      <c r="D30" s="74"/>
      <c r="E30" s="76" t="s">
        <v>83</v>
      </c>
      <c r="F30" s="105" t="str">
        <f t="shared" si="15"/>
        <v/>
      </c>
      <c r="G30" s="82" t="str">
        <f t="shared" si="1"/>
        <v/>
      </c>
      <c r="H30" t="str">
        <f t="shared" si="11"/>
        <v>nic</v>
      </c>
      <c r="K30" s="14">
        <f t="shared" si="2"/>
        <v>45647</v>
      </c>
      <c r="L30" s="44"/>
      <c r="M30" s="44"/>
      <c r="N30" s="118" t="str">
        <f t="shared" si="3"/>
        <v/>
      </c>
      <c r="O30" s="118" t="str">
        <f t="shared" si="4"/>
        <v/>
      </c>
      <c r="P30" s="104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45648</v>
      </c>
      <c r="B31" s="19" t="s">
        <v>17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45648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45649</v>
      </c>
      <c r="B32" s="19" t="s">
        <v>11</v>
      </c>
      <c r="C32" s="76" t="s">
        <v>83</v>
      </c>
      <c r="D32" s="74"/>
      <c r="E32" s="76" t="s">
        <v>83</v>
      </c>
      <c r="F32" s="105" t="str">
        <f t="shared" si="15"/>
        <v/>
      </c>
      <c r="G32" s="82" t="str">
        <f t="shared" si="1"/>
        <v/>
      </c>
      <c r="H32" t="str">
        <f t="shared" si="11"/>
        <v>nic</v>
      </c>
      <c r="K32" s="14">
        <f t="shared" si="2"/>
        <v>45649</v>
      </c>
      <c r="L32" s="44"/>
      <c r="M32" s="44"/>
      <c r="N32" s="118" t="str">
        <f t="shared" si="3"/>
        <v/>
      </c>
      <c r="O32" s="118" t="str">
        <f t="shared" si="4"/>
        <v/>
      </c>
      <c r="P32" s="103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45650</v>
      </c>
      <c r="B33" s="19" t="s">
        <v>12</v>
      </c>
      <c r="C33" s="76" t="s">
        <v>83</v>
      </c>
      <c r="D33" s="74"/>
      <c r="E33" s="76" t="s">
        <v>83</v>
      </c>
      <c r="F33" s="105" t="str">
        <f t="shared" si="15"/>
        <v/>
      </c>
      <c r="G33" s="82" t="str">
        <f t="shared" si="1"/>
        <v/>
      </c>
      <c r="H33" t="str">
        <f t="shared" si="11"/>
        <v>nic</v>
      </c>
      <c r="K33" s="14">
        <f t="shared" si="2"/>
        <v>45650</v>
      </c>
      <c r="L33" s="44"/>
      <c r="M33" s="44"/>
      <c r="N33" s="118" t="str">
        <f t="shared" si="3"/>
        <v/>
      </c>
      <c r="O33" s="118" t="str">
        <f t="shared" si="4"/>
        <v/>
      </c>
      <c r="P33" s="103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45651</v>
      </c>
      <c r="B34" s="19" t="s">
        <v>13</v>
      </c>
      <c r="C34" s="76" t="s">
        <v>83</v>
      </c>
      <c r="D34" s="74"/>
      <c r="E34" s="76" t="s">
        <v>83</v>
      </c>
      <c r="F34" s="105" t="str">
        <f t="shared" si="15"/>
        <v/>
      </c>
      <c r="G34" s="82" t="str">
        <f t="shared" si="1"/>
        <v/>
      </c>
      <c r="H34" t="str">
        <f t="shared" si="11"/>
        <v>nic</v>
      </c>
      <c r="K34" s="14">
        <f t="shared" si="2"/>
        <v>45651</v>
      </c>
      <c r="L34" s="44"/>
      <c r="M34" s="44"/>
      <c r="N34" s="118" t="str">
        <f t="shared" si="3"/>
        <v/>
      </c>
      <c r="O34" s="118" t="str">
        <f t="shared" si="4"/>
        <v/>
      </c>
      <c r="P34" s="103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45652</v>
      </c>
      <c r="B35" s="19" t="s">
        <v>14</v>
      </c>
      <c r="C35" s="76" t="s">
        <v>83</v>
      </c>
      <c r="D35" s="74"/>
      <c r="E35" s="76" t="s">
        <v>83</v>
      </c>
      <c r="F35" s="105" t="str">
        <f t="shared" si="15"/>
        <v/>
      </c>
      <c r="G35" s="82" t="str">
        <f t="shared" si="1"/>
        <v/>
      </c>
      <c r="H35" t="str">
        <f t="shared" si="11"/>
        <v>nic</v>
      </c>
      <c r="K35" s="14">
        <f t="shared" si="2"/>
        <v>45652</v>
      </c>
      <c r="L35" s="44"/>
      <c r="M35" s="44"/>
      <c r="N35" s="118" t="str">
        <f t="shared" si="3"/>
        <v/>
      </c>
      <c r="O35" s="118" t="str">
        <f t="shared" si="4"/>
        <v/>
      </c>
      <c r="P35" s="103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45653</v>
      </c>
      <c r="B36" s="19" t="s">
        <v>15</v>
      </c>
      <c r="C36" s="76" t="s">
        <v>83</v>
      </c>
      <c r="D36" s="74"/>
      <c r="E36" s="76" t="s">
        <v>83</v>
      </c>
      <c r="F36" s="105" t="str">
        <f t="shared" si="15"/>
        <v/>
      </c>
      <c r="G36" s="82" t="str">
        <f t="shared" si="1"/>
        <v/>
      </c>
      <c r="H36" t="str">
        <f t="shared" si="11"/>
        <v>nic</v>
      </c>
      <c r="K36" s="14">
        <f t="shared" si="2"/>
        <v>45653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45654</v>
      </c>
      <c r="B37" s="19" t="s">
        <v>16</v>
      </c>
      <c r="C37" s="76" t="s">
        <v>83</v>
      </c>
      <c r="D37" s="74"/>
      <c r="E37" s="76" t="s">
        <v>83</v>
      </c>
      <c r="F37" s="105" t="str">
        <f t="shared" si="15"/>
        <v/>
      </c>
      <c r="G37" s="82" t="str">
        <f t="shared" si="1"/>
        <v/>
      </c>
      <c r="H37" t="str">
        <f t="shared" si="11"/>
        <v>nic</v>
      </c>
      <c r="K37" s="14">
        <f t="shared" si="2"/>
        <v>45654</v>
      </c>
      <c r="L37" s="44"/>
      <c r="M37" s="44"/>
      <c r="N37" s="118" t="str">
        <f t="shared" si="3"/>
        <v/>
      </c>
      <c r="O37" s="118" t="str">
        <f t="shared" si="4"/>
        <v/>
      </c>
      <c r="P37" s="104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45655</v>
      </c>
      <c r="B38" s="19" t="s">
        <v>17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45655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45656</v>
      </c>
      <c r="B39" s="19" t="s">
        <v>11</v>
      </c>
      <c r="C39" s="76" t="s">
        <v>83</v>
      </c>
      <c r="D39" s="74"/>
      <c r="E39" s="76" t="s">
        <v>83</v>
      </c>
      <c r="F39" s="105" t="str">
        <f t="shared" si="15"/>
        <v/>
      </c>
      <c r="G39" s="82" t="str">
        <f t="shared" si="1"/>
        <v/>
      </c>
      <c r="H39" t="str">
        <f t="shared" si="11"/>
        <v>nic</v>
      </c>
      <c r="K39" s="14">
        <f t="shared" si="2"/>
        <v>45656</v>
      </c>
      <c r="L39" s="44"/>
      <c r="M39" s="44"/>
      <c r="N39" s="118" t="str">
        <f t="shared" si="3"/>
        <v/>
      </c>
      <c r="O39" s="118" t="str">
        <f t="shared" si="4"/>
        <v/>
      </c>
      <c r="P39" s="103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45657</v>
      </c>
      <c r="B40" s="19" t="s">
        <v>12</v>
      </c>
      <c r="C40" s="76" t="s">
        <v>83</v>
      </c>
      <c r="D40" s="74"/>
      <c r="E40" s="76" t="s">
        <v>83</v>
      </c>
      <c r="F40" s="105" t="str">
        <f t="shared" si="15"/>
        <v/>
      </c>
      <c r="G40" s="82" t="str">
        <f t="shared" si="1"/>
        <v/>
      </c>
      <c r="H40" t="str">
        <f t="shared" si="11"/>
        <v>nic</v>
      </c>
      <c r="K40" s="14">
        <f t="shared" si="2"/>
        <v>45657</v>
      </c>
      <c r="L40" s="44"/>
      <c r="M40" s="44"/>
      <c r="N40" s="118" t="str">
        <f t="shared" si="3"/>
        <v/>
      </c>
      <c r="O40" s="118" t="str">
        <f t="shared" si="4"/>
        <v/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3vILzwFIX79gGOPBuydG6u5Svi7UbhiiqSJ4EGuhysoAfOaiz4ZzU4ZhhfGMNzg/0+mMToIGqJYhdFpRWrgLFQ==" saltValue="3MHVGQcje9icaxHA3Niag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88" priority="94" timePeriod="lastWeek">
      <formula>AND(TODAY()-ROUNDDOWN(M42,0)&gt;=(WEEKDAY(TODAY())),TODAY()-ROUNDDOWN(M42,0)&lt;(WEEKDAY(TODAY())+7))</formula>
    </cfRule>
  </conditionalFormatting>
  <conditionalFormatting sqref="L41">
    <cfRule type="timePeriod" dxfId="87" priority="95" timePeriod="lastWeek">
      <formula>AND(TODAY()-ROUNDDOWN(L41,0)&gt;=(WEEKDAY(TODAY())),TODAY()-ROUNDDOWN(L41,0)&lt;(WEEKDAY(TODAY())+7))</formula>
    </cfRule>
  </conditionalFormatting>
  <conditionalFormatting sqref="O41">
    <cfRule type="timePeriod" dxfId="86" priority="93" timePeriod="lastWeek">
      <formula>AND(TODAY()-ROUNDDOWN(O41,0)&gt;=(WEEKDAY(TODAY())),TODAY()-ROUNDDOWN(O41,0)&lt;(WEEKDAY(TODAY())+7))</formula>
    </cfRule>
  </conditionalFormatting>
  <conditionalFormatting sqref="Q10:Q41">
    <cfRule type="timePeriod" dxfId="85" priority="92" timePeriod="lastWeek">
      <formula>AND(TODAY()-ROUNDDOWN(Q10,0)&gt;=(WEEKDAY(TODAY())),TODAY()-ROUNDDOWN(Q10,0)&lt;(WEEKDAY(TODAY())+7))</formula>
    </cfRule>
  </conditionalFormatting>
  <conditionalFormatting sqref="R42:V42">
    <cfRule type="timePeriod" dxfId="84" priority="91" timePeriod="lastWeek">
      <formula>AND(TODAY()-ROUNDDOWN(R42,0)&gt;=(WEEKDAY(TODAY())),TODAY()-ROUNDDOWN(R42,0)&lt;(WEEKDAY(TODAY())+7))</formula>
    </cfRule>
  </conditionalFormatting>
  <conditionalFormatting sqref="N10:O40">
    <cfRule type="timePeriod" dxfId="83" priority="90" timePeriod="lastWeek">
      <formula>AND(TODAY()-ROUNDDOWN(N10,0)&gt;=(WEEKDAY(TODAY())),TODAY()-ROUNDDOWN(N10,0)&lt;(WEEKDAY(TODAY())+7))</formula>
    </cfRule>
  </conditionalFormatting>
  <conditionalFormatting sqref="L10:L40">
    <cfRule type="timePeriod" dxfId="82" priority="89" timePeriod="lastWeek">
      <formula>AND(TODAY()-ROUNDDOWN(L10,0)&gt;=(WEEKDAY(TODAY())),TODAY()-ROUNDDOWN(L10,0)&lt;(WEEKDAY(TODAY())+7))</formula>
    </cfRule>
  </conditionalFormatting>
  <conditionalFormatting sqref="C11:C15 C25:C29 C18:C22">
    <cfRule type="cellIs" dxfId="81" priority="70" operator="greaterThan">
      <formula>12</formula>
    </cfRule>
    <cfRule type="timePeriod" dxfId="80" priority="88" timePeriod="lastWeek">
      <formula>AND(TODAY()-ROUNDDOWN(C11,0)&gt;=(WEEKDAY(TODAY())),TODAY()-ROUNDDOWN(C11,0)&lt;(WEEKDAY(TODAY())+7))</formula>
    </cfRule>
  </conditionalFormatting>
  <conditionalFormatting sqref="C11:C15 C25:C29 C18:C22">
    <cfRule type="timePeriod" dxfId="79" priority="87" timePeriod="lastWeek">
      <formula>AND(TODAY()-ROUNDDOWN(C11,0)&gt;=(WEEKDAY(TODAY())),TODAY()-ROUNDDOWN(C11,0)&lt;(WEEKDAY(TODAY())+7))</formula>
    </cfRule>
  </conditionalFormatting>
  <conditionalFormatting sqref="D11:D15 D25:D29 D18:D22">
    <cfRule type="timePeriod" dxfId="78" priority="86" timePeriod="lastWeek">
      <formula>AND(TODAY()-ROUNDDOWN(D11,0)&gt;=(WEEKDAY(TODAY())),TODAY()-ROUNDDOWN(D11,0)&lt;(WEEKDAY(TODAY())+7))</formula>
    </cfRule>
  </conditionalFormatting>
  <conditionalFormatting sqref="D11:D15 D25:D29 D18:D22">
    <cfRule type="timePeriod" dxfId="77" priority="85" timePeriod="lastWeek">
      <formula>AND(TODAY()-ROUNDDOWN(D11,0)&gt;=(WEEKDAY(TODAY())),TODAY()-ROUNDDOWN(D11,0)&lt;(WEEKDAY(TODAY())+7))</formula>
    </cfRule>
  </conditionalFormatting>
  <conditionalFormatting sqref="D11:D15 D25:D29 D18:D22">
    <cfRule type="timePeriod" dxfId="76" priority="84" timePeriod="lastWeek">
      <formula>AND(TODAY()-ROUNDDOWN(D11,0)&gt;=(WEEKDAY(TODAY())),TODAY()-ROUNDDOWN(D11,0)&lt;(WEEKDAY(TODAY())+7))</formula>
    </cfRule>
  </conditionalFormatting>
  <conditionalFormatting sqref="D11:D15 D25:D29 D18:D22">
    <cfRule type="expression" dxfId="75" priority="81">
      <formula>$G11="chybí přestávka"</formula>
    </cfRule>
  </conditionalFormatting>
  <conditionalFormatting sqref="M10:M40">
    <cfRule type="expression" dxfId="74" priority="80">
      <formula>$D10&gt;0</formula>
    </cfRule>
  </conditionalFormatting>
  <conditionalFormatting sqref="M10:M40">
    <cfRule type="expression" dxfId="73" priority="68">
      <formula>$H10="chyba"</formula>
    </cfRule>
  </conditionalFormatting>
  <conditionalFormatting sqref="D23:D24">
    <cfRule type="timePeriod" dxfId="72" priority="67" timePeriod="lastWeek">
      <formula>AND(TODAY()-ROUNDDOWN(D23,0)&gt;=(WEEKDAY(TODAY())),TODAY()-ROUNDDOWN(D23,0)&lt;(WEEKDAY(TODAY())+7))</formula>
    </cfRule>
  </conditionalFormatting>
  <conditionalFormatting sqref="D23:D24">
    <cfRule type="timePeriod" dxfId="71" priority="66" timePeriod="lastWeek">
      <formula>AND(TODAY()-ROUNDDOWN(D23,0)&gt;=(WEEKDAY(TODAY())),TODAY()-ROUNDDOWN(D23,0)&lt;(WEEKDAY(TODAY())+7))</formula>
    </cfRule>
  </conditionalFormatting>
  <conditionalFormatting sqref="D23:D24">
    <cfRule type="timePeriod" dxfId="70" priority="65" timePeriod="lastWeek">
      <formula>AND(TODAY()-ROUNDDOWN(D23,0)&gt;=(WEEKDAY(TODAY())),TODAY()-ROUNDDOWN(D23,0)&lt;(WEEKDAY(TODAY())+7))</formula>
    </cfRule>
  </conditionalFormatting>
  <conditionalFormatting sqref="D23:D24">
    <cfRule type="expression" dxfId="69" priority="64">
      <formula>$G23="chybí přestávka"</formula>
    </cfRule>
  </conditionalFormatting>
  <conditionalFormatting sqref="D30:D31">
    <cfRule type="timePeriod" dxfId="68" priority="63" timePeriod="lastWeek">
      <formula>AND(TODAY()-ROUNDDOWN(D30,0)&gt;=(WEEKDAY(TODAY())),TODAY()-ROUNDDOWN(D30,0)&lt;(WEEKDAY(TODAY())+7))</formula>
    </cfRule>
  </conditionalFormatting>
  <conditionalFormatting sqref="D30:D31">
    <cfRule type="timePeriod" dxfId="67" priority="62" timePeriod="lastWeek">
      <formula>AND(TODAY()-ROUNDDOWN(D30,0)&gt;=(WEEKDAY(TODAY())),TODAY()-ROUNDDOWN(D30,0)&lt;(WEEKDAY(TODAY())+7))</formula>
    </cfRule>
  </conditionalFormatting>
  <conditionalFormatting sqref="D30:D31">
    <cfRule type="timePeriod" dxfId="66" priority="61" timePeriod="lastWeek">
      <formula>AND(TODAY()-ROUNDDOWN(D30,0)&gt;=(WEEKDAY(TODAY())),TODAY()-ROUNDDOWN(D30,0)&lt;(WEEKDAY(TODAY())+7))</formula>
    </cfRule>
  </conditionalFormatting>
  <conditionalFormatting sqref="D30:D31">
    <cfRule type="expression" dxfId="65" priority="60">
      <formula>$G30="chybí přestávka"</formula>
    </cfRule>
  </conditionalFormatting>
  <conditionalFormatting sqref="D38">
    <cfRule type="timePeriod" dxfId="64" priority="59" timePeriod="lastWeek">
      <formula>AND(TODAY()-ROUNDDOWN(D38,0)&gt;=(WEEKDAY(TODAY())),TODAY()-ROUNDDOWN(D38,0)&lt;(WEEKDAY(TODAY())+7))</formula>
    </cfRule>
  </conditionalFormatting>
  <conditionalFormatting sqref="D38">
    <cfRule type="timePeriod" dxfId="63" priority="58" timePeriod="lastWeek">
      <formula>AND(TODAY()-ROUNDDOWN(D38,0)&gt;=(WEEKDAY(TODAY())),TODAY()-ROUNDDOWN(D38,0)&lt;(WEEKDAY(TODAY())+7))</formula>
    </cfRule>
  </conditionalFormatting>
  <conditionalFormatting sqref="D38">
    <cfRule type="timePeriod" dxfId="62" priority="57" timePeriod="lastWeek">
      <formula>AND(TODAY()-ROUNDDOWN(D38,0)&gt;=(WEEKDAY(TODAY())),TODAY()-ROUNDDOWN(D38,0)&lt;(WEEKDAY(TODAY())+7))</formula>
    </cfRule>
  </conditionalFormatting>
  <conditionalFormatting sqref="D38">
    <cfRule type="expression" dxfId="61" priority="56">
      <formula>$G38="chybí přestávka"</formula>
    </cfRule>
  </conditionalFormatting>
  <conditionalFormatting sqref="D39:D40">
    <cfRule type="timePeriod" dxfId="60" priority="55" timePeriod="lastWeek">
      <formula>AND(TODAY()-ROUNDDOWN(D39,0)&gt;=(WEEKDAY(TODAY())),TODAY()-ROUNDDOWN(D39,0)&lt;(WEEKDAY(TODAY())+7))</formula>
    </cfRule>
  </conditionalFormatting>
  <conditionalFormatting sqref="D39:D40">
    <cfRule type="timePeriod" dxfId="59" priority="54" timePeriod="lastWeek">
      <formula>AND(TODAY()-ROUNDDOWN(D39,0)&gt;=(WEEKDAY(TODAY())),TODAY()-ROUNDDOWN(D39,0)&lt;(WEEKDAY(TODAY())+7))</formula>
    </cfRule>
  </conditionalFormatting>
  <conditionalFormatting sqref="D39:D40">
    <cfRule type="timePeriod" dxfId="58" priority="53" timePeriod="lastWeek">
      <formula>AND(TODAY()-ROUNDDOWN(D39,0)&gt;=(WEEKDAY(TODAY())),TODAY()-ROUNDDOWN(D39,0)&lt;(WEEKDAY(TODAY())+7))</formula>
    </cfRule>
  </conditionalFormatting>
  <conditionalFormatting sqref="D39:D40">
    <cfRule type="expression" dxfId="57" priority="52">
      <formula>$G39="chybí přestávka"</formula>
    </cfRule>
  </conditionalFormatting>
  <conditionalFormatting sqref="D32:D33">
    <cfRule type="timePeriod" dxfId="56" priority="51" timePeriod="lastWeek">
      <formula>AND(TODAY()-ROUNDDOWN(D32,0)&gt;=(WEEKDAY(TODAY())),TODAY()-ROUNDDOWN(D32,0)&lt;(WEEKDAY(TODAY())+7))</formula>
    </cfRule>
  </conditionalFormatting>
  <conditionalFormatting sqref="D32:D33">
    <cfRule type="timePeriod" dxfId="55" priority="50" timePeriod="lastWeek">
      <formula>AND(TODAY()-ROUNDDOWN(D32,0)&gt;=(WEEKDAY(TODAY())),TODAY()-ROUNDDOWN(D32,0)&lt;(WEEKDAY(TODAY())+7))</formula>
    </cfRule>
  </conditionalFormatting>
  <conditionalFormatting sqref="D32:D33">
    <cfRule type="timePeriod" dxfId="54" priority="49" timePeriod="lastWeek">
      <formula>AND(TODAY()-ROUNDDOWN(D32,0)&gt;=(WEEKDAY(TODAY())),TODAY()-ROUNDDOWN(D32,0)&lt;(WEEKDAY(TODAY())+7))</formula>
    </cfRule>
  </conditionalFormatting>
  <conditionalFormatting sqref="D32:D33">
    <cfRule type="expression" dxfId="53" priority="48">
      <formula>$G32="chybí přestávka"</formula>
    </cfRule>
  </conditionalFormatting>
  <conditionalFormatting sqref="D34:D35">
    <cfRule type="timePeriod" dxfId="52" priority="47" timePeriod="lastWeek">
      <formula>AND(TODAY()-ROUNDDOWN(D34,0)&gt;=(WEEKDAY(TODAY())),TODAY()-ROUNDDOWN(D34,0)&lt;(WEEKDAY(TODAY())+7))</formula>
    </cfRule>
  </conditionalFormatting>
  <conditionalFormatting sqref="D34:D35">
    <cfRule type="timePeriod" dxfId="51" priority="46" timePeriod="lastWeek">
      <formula>AND(TODAY()-ROUNDDOWN(D34,0)&gt;=(WEEKDAY(TODAY())),TODAY()-ROUNDDOWN(D34,0)&lt;(WEEKDAY(TODAY())+7))</formula>
    </cfRule>
  </conditionalFormatting>
  <conditionalFormatting sqref="D34:D35">
    <cfRule type="timePeriod" dxfId="50" priority="45" timePeriod="lastWeek">
      <formula>AND(TODAY()-ROUNDDOWN(D34,0)&gt;=(WEEKDAY(TODAY())),TODAY()-ROUNDDOWN(D34,0)&lt;(WEEKDAY(TODAY())+7))</formula>
    </cfRule>
  </conditionalFormatting>
  <conditionalFormatting sqref="D34:D35">
    <cfRule type="expression" dxfId="49" priority="44">
      <formula>$G34="chybí přestávka"</formula>
    </cfRule>
  </conditionalFormatting>
  <conditionalFormatting sqref="D36:D37">
    <cfRule type="timePeriod" dxfId="48" priority="43" timePeriod="lastWeek">
      <formula>AND(TODAY()-ROUNDDOWN(D36,0)&gt;=(WEEKDAY(TODAY())),TODAY()-ROUNDDOWN(D36,0)&lt;(WEEKDAY(TODAY())+7))</formula>
    </cfRule>
  </conditionalFormatting>
  <conditionalFormatting sqref="D36:D37">
    <cfRule type="timePeriod" dxfId="47" priority="42" timePeriod="lastWeek">
      <formula>AND(TODAY()-ROUNDDOWN(D36,0)&gt;=(WEEKDAY(TODAY())),TODAY()-ROUNDDOWN(D36,0)&lt;(WEEKDAY(TODAY())+7))</formula>
    </cfRule>
  </conditionalFormatting>
  <conditionalFormatting sqref="D36:D37">
    <cfRule type="timePeriod" dxfId="46" priority="41" timePeriod="lastWeek">
      <formula>AND(TODAY()-ROUNDDOWN(D36,0)&gt;=(WEEKDAY(TODAY())),TODAY()-ROUNDDOWN(D36,0)&lt;(WEEKDAY(TODAY())+7))</formula>
    </cfRule>
  </conditionalFormatting>
  <conditionalFormatting sqref="D36:D37">
    <cfRule type="expression" dxfId="45" priority="40">
      <formula>$G36="chybí přestávka"</formula>
    </cfRule>
  </conditionalFormatting>
  <conditionalFormatting sqref="D16:D17">
    <cfRule type="timePeriod" dxfId="44" priority="39" timePeriod="lastWeek">
      <formula>AND(TODAY()-ROUNDDOWN(D16,0)&gt;=(WEEKDAY(TODAY())),TODAY()-ROUNDDOWN(D16,0)&lt;(WEEKDAY(TODAY())+7))</formula>
    </cfRule>
  </conditionalFormatting>
  <conditionalFormatting sqref="D16:D17">
    <cfRule type="timePeriod" dxfId="43" priority="38" timePeriod="lastWeek">
      <formula>AND(TODAY()-ROUNDDOWN(D16,0)&gt;=(WEEKDAY(TODAY())),TODAY()-ROUNDDOWN(D16,0)&lt;(WEEKDAY(TODAY())+7))</formula>
    </cfRule>
  </conditionalFormatting>
  <conditionalFormatting sqref="D16:D17">
    <cfRule type="timePeriod" dxfId="42" priority="37" timePeriod="lastWeek">
      <formula>AND(TODAY()-ROUNDDOWN(D16,0)&gt;=(WEEKDAY(TODAY())),TODAY()-ROUNDDOWN(D16,0)&lt;(WEEKDAY(TODAY())+7))</formula>
    </cfRule>
  </conditionalFormatting>
  <conditionalFormatting sqref="D16:D17">
    <cfRule type="expression" dxfId="41" priority="36">
      <formula>$G16="chybí přestávka"</formula>
    </cfRule>
  </conditionalFormatting>
  <conditionalFormatting sqref="D10">
    <cfRule type="timePeriod" dxfId="40" priority="35" timePeriod="lastWeek">
      <formula>AND(TODAY()-ROUNDDOWN(D10,0)&gt;=(WEEKDAY(TODAY())),TODAY()-ROUNDDOWN(D10,0)&lt;(WEEKDAY(TODAY())+7))</formula>
    </cfRule>
  </conditionalFormatting>
  <conditionalFormatting sqref="D10">
    <cfRule type="timePeriod" dxfId="39" priority="34" timePeriod="lastWeek">
      <formula>AND(TODAY()-ROUNDDOWN(D10,0)&gt;=(WEEKDAY(TODAY())),TODAY()-ROUNDDOWN(D10,0)&lt;(WEEKDAY(TODAY())+7))</formula>
    </cfRule>
  </conditionalFormatting>
  <conditionalFormatting sqref="D10">
    <cfRule type="timePeriod" dxfId="38" priority="33" timePeriod="lastWeek">
      <formula>AND(TODAY()-ROUNDDOWN(D10,0)&gt;=(WEEKDAY(TODAY())),TODAY()-ROUNDDOWN(D10,0)&lt;(WEEKDAY(TODAY())+7))</formula>
    </cfRule>
  </conditionalFormatting>
  <conditionalFormatting sqref="D10">
    <cfRule type="expression" dxfId="37" priority="32">
      <formula>$G10="chybí přestávka"</formula>
    </cfRule>
  </conditionalFormatting>
  <conditionalFormatting sqref="P10">
    <cfRule type="timePeriod" dxfId="36" priority="30" timePeriod="lastWeek">
      <formula>AND(TODAY()-ROUNDDOWN(P10,0)&gt;=(WEEKDAY(TODAY())),TODAY()-ROUNDDOWN(P10,0)&lt;(WEEKDAY(TODAY())+7))</formula>
    </cfRule>
  </conditionalFormatting>
  <conditionalFormatting sqref="P40">
    <cfRule type="timePeriod" dxfId="35" priority="29" timePeriod="lastWeek">
      <formula>AND(TODAY()-ROUNDDOWN(P40,0)&gt;=(WEEKDAY(TODAY())),TODAY()-ROUNDDOWN(P40,0)&lt;(WEEKDAY(TODAY())+7))</formula>
    </cfRule>
  </conditionalFormatting>
  <conditionalFormatting sqref="P17">
    <cfRule type="timePeriod" dxfId="34" priority="25" timePeriod="lastWeek">
      <formula>AND(TODAY()-ROUNDDOWN(P17,0)&gt;=(WEEKDAY(TODAY())),TODAY()-ROUNDDOWN(P17,0)&lt;(WEEKDAY(TODAY())+7))</formula>
    </cfRule>
  </conditionalFormatting>
  <conditionalFormatting sqref="P24">
    <cfRule type="timePeriod" dxfId="33" priority="21" timePeriod="lastWeek">
      <formula>AND(TODAY()-ROUNDDOWN(P24,0)&gt;=(WEEKDAY(TODAY())),TODAY()-ROUNDDOWN(P24,0)&lt;(WEEKDAY(TODAY())+7))</formula>
    </cfRule>
  </conditionalFormatting>
  <conditionalFormatting sqref="P31">
    <cfRule type="timePeriod" dxfId="32" priority="17" timePeriod="lastWeek">
      <formula>AND(TODAY()-ROUNDDOWN(P31,0)&gt;=(WEEKDAY(TODAY())),TODAY()-ROUNDDOWN(P31,0)&lt;(WEEKDAY(TODAY())+7))</formula>
    </cfRule>
  </conditionalFormatting>
  <conditionalFormatting sqref="P38">
    <cfRule type="timePeriod" dxfId="31" priority="14" timePeriod="lastWeek">
      <formula>AND(TODAY()-ROUNDDOWN(P38,0)&gt;=(WEEKDAY(TODAY())),TODAY()-ROUNDDOWN(P38,0)&lt;(WEEKDAY(TODAY())+7))</formula>
    </cfRule>
  </conditionalFormatting>
  <conditionalFormatting sqref="P16">
    <cfRule type="timePeriod" dxfId="30" priority="11" timePeriod="lastWeek">
      <formula>AND(TODAY()-ROUNDDOWN(P16,0)&gt;=(WEEKDAY(TODAY())),TODAY()-ROUNDDOWN(P16,0)&lt;(WEEKDAY(TODAY())+7))</formula>
    </cfRule>
  </conditionalFormatting>
  <conditionalFormatting sqref="P23">
    <cfRule type="timePeriod" dxfId="29" priority="8" timePeriod="lastWeek">
      <formula>AND(TODAY()-ROUNDDOWN(P23,0)&gt;=(WEEKDAY(TODAY())),TODAY()-ROUNDDOWN(P23,0)&lt;(WEEKDAY(TODAY())+7))</formula>
    </cfRule>
  </conditionalFormatting>
  <conditionalFormatting sqref="P30">
    <cfRule type="timePeriod" dxfId="28" priority="6" timePeriod="lastWeek">
      <formula>AND(TODAY()-ROUNDDOWN(P30,0)&gt;=(WEEKDAY(TODAY())),TODAY()-ROUNDDOWN(P30,0)&lt;(WEEKDAY(TODAY())+7))</formula>
    </cfRule>
  </conditionalFormatting>
  <conditionalFormatting sqref="P37">
    <cfRule type="timePeriod" dxfId="27" priority="4" timePeriod="lastWeek">
      <formula>AND(TODAY()-ROUNDDOWN(P37,0)&gt;=(WEEKDAY(TODAY())),TODAY()-ROUNDDOWN(P37,0)&lt;(WEEKDAY(TODAY())+7))</formula>
    </cfRule>
  </conditionalFormatting>
  <conditionalFormatting sqref="W43">
    <cfRule type="timePeriod" dxfId="26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5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B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3" id="{EE788E5F-4D23-49FB-AB39-8CB92F8E2A0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1" operator="containsText" id="{AC2F389C-7F19-4975-A2AD-9D48A457A143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28" operator="containsText" id="{198EB816-1A25-4D6B-A622-1CA4DEF7D37B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P13:P15</xm:sqref>
        </x14:conditionalFormatting>
        <x14:conditionalFormatting xmlns:xm="http://schemas.microsoft.com/office/excel/2006/main">
          <x14:cfRule type="containsText" priority="27" operator="containsText" id="{E7C8877F-6DAA-4ED8-B58D-58CE59EE6658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26" operator="containsText" id="{DE9C5DFC-B79C-4606-AC32-7383D441446A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24" operator="containsText" id="{B8DA0C4C-8D36-43A7-9B6E-D00DE019774A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P20:P22</xm:sqref>
        </x14:conditionalFormatting>
        <x14:conditionalFormatting xmlns:xm="http://schemas.microsoft.com/office/excel/2006/main">
          <x14:cfRule type="containsText" priority="23" operator="containsText" id="{C67DF549-A928-4119-9311-977EE326FB1E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22" operator="containsText" id="{680CBD5C-7AD0-42E5-A215-CB7C5E3B522E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20" operator="containsText" id="{8913EEE9-093A-4811-AA39-55C8D20437E3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P27:P29</xm:sqref>
        </x14:conditionalFormatting>
        <x14:conditionalFormatting xmlns:xm="http://schemas.microsoft.com/office/excel/2006/main">
          <x14:cfRule type="containsText" priority="19" operator="containsText" id="{94A691E9-3657-4270-8AA8-A134877BFF0D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18" operator="containsText" id="{379A3BD9-1D41-4E1C-997D-D9261958CEBC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16" operator="containsText" id="{BAB55DAA-D501-4E95-826B-657249A42F30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P34:P36</xm:sqref>
        </x14:conditionalFormatting>
        <x14:conditionalFormatting xmlns:xm="http://schemas.microsoft.com/office/excel/2006/main">
          <x14:cfRule type="containsText" priority="15" operator="containsText" id="{8548DEB2-B8F7-4852-92FA-3265229CE44E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  <x14:conditionalFormatting xmlns:xm="http://schemas.microsoft.com/office/excel/2006/main">
          <x14:cfRule type="containsText" priority="13" operator="containsText" id="{5EEB5976-B343-49BC-B0F1-083FC160EFFE}">
            <xm:f>NOT(ISERROR(SEARCH($F11="Práce",P11)))</xm:f>
            <xm:f>$F11="Práce"</xm:f>
            <x14:dxf>
              <fill>
                <patternFill>
                  <bgColor theme="7" tint="0.79998168889431442"/>
                </patternFill>
              </fill>
            </x14:dxf>
          </x14:cfRule>
          <xm:sqref>P11</xm:sqref>
        </x14:conditionalFormatting>
        <x14:conditionalFormatting xmlns:xm="http://schemas.microsoft.com/office/excel/2006/main">
          <x14:cfRule type="containsText" priority="12" operator="containsText" id="{AE00EA4C-56A4-4A7E-867E-19DF822B75EC}">
            <xm:f>NOT(ISERROR(SEARCH($F16="Práce",P16)))</xm:f>
            <xm:f>$F16="Práce"</xm:f>
            <x14:dxf>
              <fill>
                <patternFill>
                  <bgColor theme="7" tint="0.79998168889431442"/>
                </patternFill>
              </fill>
            </x14:dxf>
          </x14:cfRule>
          <xm:sqref>P16</xm:sqref>
        </x14:conditionalFormatting>
        <x14:conditionalFormatting xmlns:xm="http://schemas.microsoft.com/office/excel/2006/main">
          <x14:cfRule type="containsText" priority="10" operator="containsText" id="{FE16AD54-3EB2-4077-B805-45031C3E4CD5}">
            <xm:f>NOT(ISERROR(SEARCH($F18="Práce",P18)))</xm:f>
            <xm:f>$F18="Práce"</xm:f>
            <x14:dxf>
              <fill>
                <patternFill>
                  <bgColor theme="7" tint="0.79998168889431442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9" operator="containsText" id="{2B2A11F0-64D1-4B8A-A515-0390DC510245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7" operator="containsText" id="{77D3200F-EFD3-4BD7-8D01-DB0F78D336B3}">
            <xm:f>NOT(ISERROR(SEARCH($F25="Práce",P25)))</xm:f>
            <xm:f>$F25="Práce"</xm:f>
            <x14:dxf>
              <fill>
                <patternFill>
                  <bgColor theme="7" tint="0.79998168889431442"/>
                </patternFill>
              </fill>
            </x14:dxf>
          </x14:cfRule>
          <xm:sqref>P25</xm:sqref>
        </x14:conditionalFormatting>
        <x14:conditionalFormatting xmlns:xm="http://schemas.microsoft.com/office/excel/2006/main">
          <x14:cfRule type="containsText" priority="5" operator="containsText" id="{BDA91F89-4B4C-4239-B42C-6ECD1A15E9D6}">
            <xm:f>NOT(ISERROR(SEARCH($F32="Práce",P32)))</xm:f>
            <xm:f>$F32="Práce"</xm:f>
            <x14:dxf>
              <fill>
                <patternFill>
                  <bgColor theme="7" tint="0.79998168889431442"/>
                </patternFill>
              </fill>
            </x14:dxf>
          </x14:cfRule>
          <xm:sqref>P32</xm:sqref>
        </x14:conditionalFormatting>
        <x14:conditionalFormatting xmlns:xm="http://schemas.microsoft.com/office/excel/2006/main">
          <x14:cfRule type="containsText" priority="3" operator="containsText" id="{80CB35D7-F866-4362-BD02-0475F19092AA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B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B00-000004000000}">
          <x14:formula1>
            <xm:f>data!$E$2:$E$4</xm:f>
          </x14:formula1>
          <xm:sqref>E25:E29 E18:E22 E11:E15</xm:sqref>
        </x14:dataValidation>
        <x14:dataValidation type="list" allowBlank="1" showInputMessage="1" showErrorMessage="1" xr:uid="{00000000-0002-0000-0B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B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B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F4A915A5-4CCA-41F2-AD52-EE31DAA07A89}">
          <x14:formula1>
            <xm:f>data!$I$2:$I$51</xm:f>
          </x14:formula1>
          <xm:sqref>M10:M40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34"/>
  <sheetViews>
    <sheetView showGridLines="0" zoomScale="120" zoomScaleNormal="120" workbookViewId="0">
      <selection activeCell="K8" sqref="K8"/>
    </sheetView>
  </sheetViews>
  <sheetFormatPr defaultRowHeight="12.75" x14ac:dyDescent="0.2"/>
  <cols>
    <col min="1" max="1" width="3.140625" style="2" customWidth="1"/>
    <col min="2" max="2" width="9.140625" style="2"/>
    <col min="3" max="3" width="9.140625" style="2" customWidth="1"/>
    <col min="4" max="4" width="11.85546875" style="2" customWidth="1"/>
    <col min="5" max="20" width="9.140625" style="2"/>
    <col min="21" max="25" width="0" style="2" hidden="1" customWidth="1"/>
    <col min="26" max="16384" width="9.140625" style="2"/>
  </cols>
  <sheetData>
    <row r="1" spans="2:25" ht="25.5" x14ac:dyDescent="0.2">
      <c r="B1" s="29" t="s">
        <v>57</v>
      </c>
    </row>
    <row r="2" spans="2:25" x14ac:dyDescent="0.2">
      <c r="B2" s="2" t="s">
        <v>144</v>
      </c>
    </row>
    <row r="4" spans="2:25" ht="21" customHeight="1" x14ac:dyDescent="0.2">
      <c r="B4" s="30" t="s">
        <v>58</v>
      </c>
      <c r="C4" s="31"/>
      <c r="D4" s="31"/>
      <c r="E4" s="168">
        <f>březen!B3</f>
        <v>0</v>
      </c>
      <c r="F4" s="168"/>
      <c r="G4" s="168"/>
      <c r="H4" s="168"/>
      <c r="I4" s="168"/>
      <c r="V4" s="2" t="s">
        <v>147</v>
      </c>
      <c r="Y4" s="2">
        <f>IF(Zaměstnanec!B6=data!H3,0,1)</f>
        <v>1</v>
      </c>
    </row>
    <row r="5" spans="2:25" ht="21" customHeight="1" x14ac:dyDescent="0.2">
      <c r="B5" s="169" t="s">
        <v>59</v>
      </c>
      <c r="C5" s="169"/>
      <c r="D5" s="169"/>
      <c r="E5" s="170">
        <f>březen!B4</f>
        <v>0</v>
      </c>
      <c r="F5" s="170"/>
      <c r="U5" s="2" t="s">
        <v>138</v>
      </c>
      <c r="V5" s="2" t="s">
        <v>139</v>
      </c>
      <c r="Y5" s="2">
        <f>IFERROR(IF(D8&gt;=data!J3,0,1),1)</f>
        <v>0</v>
      </c>
    </row>
    <row r="6" spans="2:25" ht="21" customHeight="1" x14ac:dyDescent="0.2">
      <c r="B6" s="169" t="s">
        <v>60</v>
      </c>
      <c r="C6" s="169"/>
      <c r="D6" s="169"/>
      <c r="E6" s="170">
        <f>březen!B6</f>
        <v>0</v>
      </c>
      <c r="F6" s="170"/>
      <c r="U6" s="2" t="s">
        <v>138</v>
      </c>
      <c r="V6" s="2" t="s">
        <v>139</v>
      </c>
      <c r="Y6" s="2">
        <f>IFERROR(IF(D9&gt;data!J3,0,1),1)</f>
        <v>0</v>
      </c>
    </row>
    <row r="7" spans="2:25" x14ac:dyDescent="0.2">
      <c r="V7" s="2" t="s">
        <v>140</v>
      </c>
      <c r="Y7" s="2">
        <f>IFERROR(IF(D9&gt;D8,0,1),1)</f>
        <v>1</v>
      </c>
    </row>
    <row r="8" spans="2:25" x14ac:dyDescent="0.2">
      <c r="B8" s="2" t="s">
        <v>61</v>
      </c>
      <c r="D8" s="113" t="str">
        <f>IF(ISBLANK(Zaměstnanec!B10),"",Zaměstnanec!B10)</f>
        <v/>
      </c>
      <c r="V8" s="2" t="s">
        <v>141</v>
      </c>
      <c r="Y8" s="2">
        <f>IFERROR(IF(D9-D8&gt;=28,0,1),1)</f>
        <v>1</v>
      </c>
    </row>
    <row r="9" spans="2:25" x14ac:dyDescent="0.2">
      <c r="B9" s="2" t="s">
        <v>62</v>
      </c>
      <c r="D9" s="112" t="str">
        <f>IF(ISBLANK(Zaměstnanec!B11),"",Zaměstnanec!B11)</f>
        <v/>
      </c>
      <c r="V9" s="2" t="s">
        <v>142</v>
      </c>
      <c r="Y9" s="2">
        <f ca="1">IFERROR(IF(D10-D8&gt;=28,0,1),1)</f>
        <v>1</v>
      </c>
    </row>
    <row r="10" spans="2:25" x14ac:dyDescent="0.2">
      <c r="B10" s="2" t="s">
        <v>63</v>
      </c>
      <c r="D10" s="32">
        <f ca="1">TODAY()</f>
        <v>45362</v>
      </c>
      <c r="V10" s="2" t="s">
        <v>145</v>
      </c>
      <c r="Y10" s="2">
        <f>IFERROR(IF(ISBLANK(Zaměstnanec!B10),1,0),1)</f>
        <v>1</v>
      </c>
    </row>
    <row r="11" spans="2:25" x14ac:dyDescent="0.2">
      <c r="V11" s="2" t="s">
        <v>146</v>
      </c>
      <c r="Y11" s="2">
        <f>IFERROR(IF(ISBLANK(Zaměstnanec!B11),1,0),1)</f>
        <v>1</v>
      </c>
    </row>
    <row r="12" spans="2:25" x14ac:dyDescent="0.2">
      <c r="B12" s="2" t="s">
        <v>64</v>
      </c>
      <c r="E12" s="33" t="str">
        <f ca="1">IFERROR(IF(Y12=0,"ano","ne"),"ne")</f>
        <v>ne</v>
      </c>
      <c r="G12" s="34" t="s">
        <v>65</v>
      </c>
      <c r="V12" s="2" t="s">
        <v>143</v>
      </c>
      <c r="Y12" s="2">
        <f ca="1">SUM(Y4:Y11)</f>
        <v>6</v>
      </c>
    </row>
    <row r="13" spans="2:25" x14ac:dyDescent="0.2">
      <c r="B13" s="2" t="s">
        <v>66</v>
      </c>
      <c r="E13" s="33" t="str">
        <f>IF(Q28&gt;=80,"ano","ne")</f>
        <v>ne</v>
      </c>
    </row>
    <row r="14" spans="2:25" x14ac:dyDescent="0.2">
      <c r="B14" s="2" t="s">
        <v>67</v>
      </c>
      <c r="E14" s="2">
        <v>20</v>
      </c>
    </row>
    <row r="15" spans="2:25" x14ac:dyDescent="0.2">
      <c r="B15" s="2" t="s">
        <v>68</v>
      </c>
      <c r="E15" s="2">
        <v>52</v>
      </c>
    </row>
    <row r="17" spans="2:17" x14ac:dyDescent="0.2">
      <c r="B17" s="2" t="s">
        <v>69</v>
      </c>
      <c r="G17" s="35">
        <f>Q28/E14</f>
        <v>0</v>
      </c>
    </row>
    <row r="18" spans="2:17" x14ac:dyDescent="0.2">
      <c r="B18" s="2" t="s">
        <v>70</v>
      </c>
      <c r="G18" s="2">
        <f>FLOOR(G17,1)</f>
        <v>0</v>
      </c>
    </row>
    <row r="19" spans="2:17" x14ac:dyDescent="0.2">
      <c r="B19" s="2" t="s">
        <v>71</v>
      </c>
      <c r="G19" s="2">
        <v>5</v>
      </c>
    </row>
    <row r="20" spans="2:17" x14ac:dyDescent="0.2">
      <c r="B20" s="2" t="s">
        <v>72</v>
      </c>
      <c r="G20" s="2">
        <f>IF(E13="ne",0,IF(E12="ne",0,CEILING((G18/52*G19*20),1)))</f>
        <v>0</v>
      </c>
    </row>
    <row r="21" spans="2:17" x14ac:dyDescent="0.2">
      <c r="B21" s="2" t="s">
        <v>73</v>
      </c>
      <c r="G21" s="36">
        <f>Q26</f>
        <v>0</v>
      </c>
    </row>
    <row r="22" spans="2:17" x14ac:dyDescent="0.2">
      <c r="B22" s="2" t="s">
        <v>74</v>
      </c>
      <c r="G22" s="36">
        <f>G20-G21</f>
        <v>0</v>
      </c>
    </row>
    <row r="24" spans="2:17" x14ac:dyDescent="0.2">
      <c r="B24" s="171"/>
      <c r="C24" s="171"/>
      <c r="D24" s="171"/>
      <c r="E24" s="37" t="s">
        <v>75</v>
      </c>
      <c r="F24" s="37" t="s">
        <v>19</v>
      </c>
      <c r="G24" s="37" t="s">
        <v>20</v>
      </c>
      <c r="H24" s="37" t="s">
        <v>21</v>
      </c>
      <c r="I24" s="37" t="s">
        <v>22</v>
      </c>
      <c r="J24" s="37" t="s">
        <v>23</v>
      </c>
      <c r="K24" s="37" t="s">
        <v>24</v>
      </c>
      <c r="L24" s="37" t="s">
        <v>25</v>
      </c>
      <c r="M24" s="37" t="s">
        <v>26</v>
      </c>
      <c r="N24" s="37" t="s">
        <v>27</v>
      </c>
      <c r="O24" s="37" t="s">
        <v>28</v>
      </c>
      <c r="P24" s="37" t="s">
        <v>29</v>
      </c>
      <c r="Q24" s="37" t="s">
        <v>76</v>
      </c>
    </row>
    <row r="25" spans="2:17" x14ac:dyDescent="0.2">
      <c r="B25" s="161" t="s">
        <v>77</v>
      </c>
      <c r="C25" s="161"/>
      <c r="D25" s="161"/>
      <c r="E25" s="99">
        <f>leden!$Q$41*24</f>
        <v>0</v>
      </c>
      <c r="F25" s="99">
        <f>únor!$Q$41*24</f>
        <v>0</v>
      </c>
      <c r="G25" s="95">
        <f>březen!Q41*24</f>
        <v>0</v>
      </c>
      <c r="H25" s="95">
        <f>(duben!$Q$41)*24</f>
        <v>0</v>
      </c>
      <c r="I25" s="95">
        <f>květen!$Q$41*24</f>
        <v>0</v>
      </c>
      <c r="J25" s="95">
        <f>červen!$Q$41*24</f>
        <v>0</v>
      </c>
      <c r="K25" s="95">
        <f>červenec!$Q$41*24</f>
        <v>0</v>
      </c>
      <c r="L25" s="95">
        <f>srpen!$Q$41*24</f>
        <v>0</v>
      </c>
      <c r="M25" s="95">
        <f>září!$Q$41*24</f>
        <v>0</v>
      </c>
      <c r="N25" s="95">
        <f>říjen!$Q$41*24</f>
        <v>0</v>
      </c>
      <c r="O25" s="95">
        <f>listopad!$Q$41*24</f>
        <v>0</v>
      </c>
      <c r="P25" s="95">
        <f>prosinec!$Q$41*24</f>
        <v>0</v>
      </c>
      <c r="Q25" s="38">
        <f>SUM(E25:P25)</f>
        <v>0</v>
      </c>
    </row>
    <row r="26" spans="2:17" x14ac:dyDescent="0.2">
      <c r="B26" s="161" t="s">
        <v>78</v>
      </c>
      <c r="C26" s="161"/>
      <c r="D26" s="161"/>
      <c r="E26" s="99">
        <f>leden!$R$42*24</f>
        <v>0</v>
      </c>
      <c r="F26" s="99">
        <f>únor!$R$42*24</f>
        <v>0</v>
      </c>
      <c r="G26" s="95">
        <f>březen!R42*24</f>
        <v>0</v>
      </c>
      <c r="H26" s="95">
        <f>duben!$R$42*24</f>
        <v>0</v>
      </c>
      <c r="I26" s="95">
        <f>květen!$R$42*24</f>
        <v>0</v>
      </c>
      <c r="J26" s="95">
        <f>červen!$R$42*24</f>
        <v>0</v>
      </c>
      <c r="K26" s="95">
        <f>červenec!$R$42*24</f>
        <v>0</v>
      </c>
      <c r="L26" s="95">
        <f>srpen!$R$42*24</f>
        <v>0</v>
      </c>
      <c r="M26" s="95">
        <f>září!$R$42*24</f>
        <v>0</v>
      </c>
      <c r="N26" s="95">
        <f>říjen!$R$42*24</f>
        <v>0</v>
      </c>
      <c r="O26" s="95">
        <f>listopad!$R$42*24</f>
        <v>0</v>
      </c>
      <c r="P26" s="95">
        <f>prosinec!$R$42*24</f>
        <v>0</v>
      </c>
      <c r="Q26" s="38">
        <f t="shared" ref="Q26:Q27" si="0">SUM(E26:P26)</f>
        <v>0</v>
      </c>
    </row>
    <row r="27" spans="2:17" x14ac:dyDescent="0.2">
      <c r="B27" s="162" t="s">
        <v>79</v>
      </c>
      <c r="C27" s="163"/>
      <c r="D27" s="164"/>
      <c r="E27" s="99">
        <f>(leden!$S$42+leden!$T$42+leden!$U$42+leden!$V$42)*24</f>
        <v>0</v>
      </c>
      <c r="F27" s="99">
        <f>(únor!$S$42+únor!$T$42+únor!$U$42+únor!$V$42)*24</f>
        <v>0</v>
      </c>
      <c r="G27" s="95">
        <f>(březen!T42+březen!U42+březen!V42)*24</f>
        <v>0</v>
      </c>
      <c r="H27" s="95">
        <f>(duben!$S$42+duben!$T$42+duben!$U$42+duben!$V$42)*24</f>
        <v>0</v>
      </c>
      <c r="I27" s="95">
        <f>(květen!$S$42+květen!$T$42+květen!$U$42+květen!$V$42)*24</f>
        <v>0</v>
      </c>
      <c r="J27" s="95">
        <f>(červen!$S$42+červen!$T$42+červen!$U$42+červen!$V$42)*24</f>
        <v>0</v>
      </c>
      <c r="K27" s="95">
        <f>(červenec!$S$42+červenec!$T$42+červenec!$U$42+červenec!$V$42)*24</f>
        <v>0</v>
      </c>
      <c r="L27" s="95">
        <f>(srpen!$S$42+srpen!$T$42+srpen!$U$42+srpen!$V$42)*24</f>
        <v>0</v>
      </c>
      <c r="M27" s="95">
        <f>(září!$S$42+září!$T$42+září!$U$42+září!$V$42)*24</f>
        <v>0</v>
      </c>
      <c r="N27" s="95">
        <f>(říjen!$S$42+říjen!$T$42+říjen!$U$42+říjen!$V$42)*24</f>
        <v>0</v>
      </c>
      <c r="O27" s="95">
        <f>(listopad!$S$42+listopad!$T$42+listopad!$U$42+listopad!$V$42)*24</f>
        <v>0</v>
      </c>
      <c r="P27" s="95">
        <f>(prosinec!$S$42+prosinec!$T$42+prosinec!$U$42+prosinec!$V$42)*24</f>
        <v>0</v>
      </c>
      <c r="Q27" s="38">
        <f t="shared" si="0"/>
        <v>0</v>
      </c>
    </row>
    <row r="28" spans="2:17" x14ac:dyDescent="0.2">
      <c r="B28" s="165" t="s">
        <v>76</v>
      </c>
      <c r="C28" s="166"/>
      <c r="D28" s="167"/>
      <c r="E28" s="39">
        <f>SUM(E25:E27)</f>
        <v>0</v>
      </c>
      <c r="F28" s="39">
        <f t="shared" ref="F28:P28" si="1">SUM(F25:F27)</f>
        <v>0</v>
      </c>
      <c r="G28" s="39">
        <f t="shared" si="1"/>
        <v>0</v>
      </c>
      <c r="H28" s="39">
        <f t="shared" si="1"/>
        <v>0</v>
      </c>
      <c r="I28" s="39">
        <f t="shared" si="1"/>
        <v>0</v>
      </c>
      <c r="J28" s="39">
        <f t="shared" si="1"/>
        <v>0</v>
      </c>
      <c r="K28" s="39">
        <f t="shared" si="1"/>
        <v>0</v>
      </c>
      <c r="L28" s="39">
        <f t="shared" si="1"/>
        <v>0</v>
      </c>
      <c r="M28" s="39">
        <f t="shared" si="1"/>
        <v>0</v>
      </c>
      <c r="N28" s="39">
        <f t="shared" si="1"/>
        <v>0</v>
      </c>
      <c r="O28" s="39">
        <f t="shared" si="1"/>
        <v>0</v>
      </c>
      <c r="P28" s="39">
        <f t="shared" si="1"/>
        <v>0</v>
      </c>
      <c r="Q28" s="40">
        <f>SUM(Q25:Q27)</f>
        <v>0</v>
      </c>
    </row>
    <row r="30" spans="2:17" x14ac:dyDescent="0.2">
      <c r="B30" s="107" t="s">
        <v>130</v>
      </c>
    </row>
    <row r="31" spans="2:17" x14ac:dyDescent="0.2">
      <c r="B31" s="41"/>
    </row>
    <row r="32" spans="2:17" x14ac:dyDescent="0.2">
      <c r="B32" s="41"/>
    </row>
    <row r="33" spans="2:2" x14ac:dyDescent="0.2">
      <c r="B33" s="41"/>
    </row>
    <row r="34" spans="2:2" x14ac:dyDescent="0.2">
      <c r="B34" s="41"/>
    </row>
  </sheetData>
  <sheetProtection algorithmName="SHA-512" hashValue="kp6NQwuFrCxKGEBY7phJoLV0xRw7PoC3ahYKNWsafHbaW1SZEvd74er7gDmNPFgJNToAkza4fveFgxvNEYUifA==" saltValue="wUh0MHPjzM07ByNnibzssw==" spinCount="100000" sheet="1" objects="1" scenarios="1"/>
  <mergeCells count="10">
    <mergeCell ref="B25:D25"/>
    <mergeCell ref="B26:D26"/>
    <mergeCell ref="B27:D27"/>
    <mergeCell ref="B28:D28"/>
    <mergeCell ref="E4:I4"/>
    <mergeCell ref="B5:D5"/>
    <mergeCell ref="E5:F5"/>
    <mergeCell ref="B6:D6"/>
    <mergeCell ref="E6:F6"/>
    <mergeCell ref="B24:D24"/>
  </mergeCells>
  <conditionalFormatting sqref="E12:E13">
    <cfRule type="containsText" dxfId="4" priority="2" operator="containsText" text="ne">
      <formula>NOT(ISERROR(SEARCH("ne",E12)))</formula>
    </cfRule>
  </conditionalFormatting>
  <conditionalFormatting sqref="G22">
    <cfRule type="cellIs" dxfId="3" priority="1" operator="lessThan">
      <formula>0</formula>
    </cfRule>
  </conditionalFormatting>
  <pageMargins left="0.7" right="0.7" top="0.78740157499999996" bottom="0.78740157499999996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44F2-40E6-4E65-BFE3-8D87BEE94CAB}">
  <dimension ref="B1:Y27"/>
  <sheetViews>
    <sheetView showGridLines="0" zoomScale="120" zoomScaleNormal="120" workbookViewId="0">
      <selection activeCell="B3" sqref="B3"/>
    </sheetView>
  </sheetViews>
  <sheetFormatPr defaultRowHeight="12.75" x14ac:dyDescent="0.2"/>
  <cols>
    <col min="1" max="1" width="3.140625" style="2" customWidth="1"/>
    <col min="2" max="2" width="9.140625" style="2"/>
    <col min="3" max="3" width="9.140625" style="2" customWidth="1"/>
    <col min="4" max="4" width="11.85546875" style="2" customWidth="1"/>
    <col min="5" max="19" width="9.140625" style="2"/>
    <col min="20" max="25" width="0" style="2" hidden="1" customWidth="1"/>
    <col min="26" max="16384" width="9.140625" style="2"/>
  </cols>
  <sheetData>
    <row r="1" spans="2:25" ht="25.5" x14ac:dyDescent="0.2">
      <c r="B1" s="29" t="s">
        <v>128</v>
      </c>
    </row>
    <row r="2" spans="2:25" x14ac:dyDescent="0.2">
      <c r="B2" s="2" t="s">
        <v>144</v>
      </c>
    </row>
    <row r="4" spans="2:25" ht="21" customHeight="1" x14ac:dyDescent="0.2">
      <c r="B4" s="30" t="s">
        <v>58</v>
      </c>
      <c r="C4" s="31"/>
      <c r="D4" s="31"/>
      <c r="E4" s="168">
        <f>březen!B3</f>
        <v>0</v>
      </c>
      <c r="F4" s="168"/>
      <c r="G4" s="168"/>
      <c r="H4" s="168"/>
      <c r="I4" s="168"/>
      <c r="V4" s="2" t="s">
        <v>148</v>
      </c>
      <c r="Y4" s="2">
        <f>IF(Zaměstnanec!B6=data!H4,0,1)</f>
        <v>1</v>
      </c>
    </row>
    <row r="5" spans="2:25" ht="21" customHeight="1" x14ac:dyDescent="0.2">
      <c r="B5" s="169" t="s">
        <v>59</v>
      </c>
      <c r="C5" s="169"/>
      <c r="D5" s="169"/>
      <c r="E5" s="170">
        <f>březen!B4</f>
        <v>0</v>
      </c>
      <c r="F5" s="170"/>
      <c r="U5" s="2" t="s">
        <v>138</v>
      </c>
      <c r="V5" s="2" t="s">
        <v>139</v>
      </c>
      <c r="Y5" s="2">
        <f>IFERROR(IF(D8&gt;=data!J3,0,1),1)</f>
        <v>0</v>
      </c>
    </row>
    <row r="6" spans="2:25" ht="21" customHeight="1" x14ac:dyDescent="0.2">
      <c r="B6" s="169" t="s">
        <v>60</v>
      </c>
      <c r="C6" s="169"/>
      <c r="D6" s="169"/>
      <c r="E6" s="170">
        <f>březen!B6</f>
        <v>0</v>
      </c>
      <c r="F6" s="170"/>
      <c r="U6" s="2" t="s">
        <v>138</v>
      </c>
      <c r="V6" s="2" t="s">
        <v>139</v>
      </c>
      <c r="Y6" s="2">
        <f>IFERROR(IF(D9&gt;data!J3,0,1),1)</f>
        <v>0</v>
      </c>
    </row>
    <row r="7" spans="2:25" x14ac:dyDescent="0.2">
      <c r="V7" s="2" t="s">
        <v>140</v>
      </c>
      <c r="Y7" s="2">
        <f>IFERROR(IF(D9&gt;D8,0,1),1)</f>
        <v>1</v>
      </c>
    </row>
    <row r="8" spans="2:25" x14ac:dyDescent="0.2">
      <c r="B8" s="2" t="s">
        <v>61</v>
      </c>
      <c r="D8" s="113" t="str">
        <f>IF(ISBLANK(Zaměstnanec!B10),"",Zaměstnanec!B10)</f>
        <v/>
      </c>
      <c r="V8" s="2" t="s">
        <v>141</v>
      </c>
      <c r="Y8" s="2">
        <f>IFERROR(IF(D9-D8&gt;=28,0,1),1)</f>
        <v>1</v>
      </c>
    </row>
    <row r="9" spans="2:25" x14ac:dyDescent="0.2">
      <c r="B9" s="2" t="s">
        <v>62</v>
      </c>
      <c r="D9" s="112" t="str">
        <f>IF(ISBLANK(Zaměstnanec!B11),"",Zaměstnanec!B11)</f>
        <v/>
      </c>
      <c r="V9" s="2" t="s">
        <v>142</v>
      </c>
      <c r="Y9" s="2">
        <f ca="1">IFERROR(IF(D10-D8&gt;=28,0,1),1)</f>
        <v>1</v>
      </c>
    </row>
    <row r="10" spans="2:25" x14ac:dyDescent="0.2">
      <c r="B10" s="2" t="s">
        <v>63</v>
      </c>
      <c r="D10" s="32">
        <f ca="1">TODAY()</f>
        <v>45362</v>
      </c>
      <c r="V10" s="2" t="s">
        <v>145</v>
      </c>
      <c r="Y10" s="2">
        <f>IFERROR(IF(ISBLANK(Zaměstnanec!B10),1,0),1)</f>
        <v>1</v>
      </c>
    </row>
    <row r="11" spans="2:25" x14ac:dyDescent="0.2">
      <c r="V11" s="2" t="s">
        <v>146</v>
      </c>
      <c r="Y11" s="2">
        <f>IFERROR(IF(ISBLANK(Zaměstnanec!B11),1,0),1)</f>
        <v>1</v>
      </c>
    </row>
    <row r="12" spans="2:25" x14ac:dyDescent="0.2">
      <c r="B12" s="2" t="s">
        <v>64</v>
      </c>
      <c r="E12" s="33" t="str">
        <f ca="1">IFERROR(IF(Y12=0,"ano","ne"),"ne")</f>
        <v>ne</v>
      </c>
      <c r="G12" s="34" t="s">
        <v>65</v>
      </c>
      <c r="V12" s="2" t="s">
        <v>143</v>
      </c>
      <c r="Y12" s="2">
        <f ca="1">SUM(Y4:Y11)</f>
        <v>6</v>
      </c>
    </row>
    <row r="13" spans="2:25" x14ac:dyDescent="0.2">
      <c r="B13" s="2" t="s">
        <v>66</v>
      </c>
      <c r="E13" s="33" t="str">
        <f>IF(Q27&gt;=80,"ano","ne")</f>
        <v>ne</v>
      </c>
    </row>
    <row r="14" spans="2:25" x14ac:dyDescent="0.2">
      <c r="B14" s="2" t="s">
        <v>67</v>
      </c>
      <c r="E14" s="2">
        <v>20</v>
      </c>
    </row>
    <row r="15" spans="2:25" x14ac:dyDescent="0.2">
      <c r="B15" s="2" t="s">
        <v>68</v>
      </c>
      <c r="E15" s="2">
        <v>52</v>
      </c>
    </row>
    <row r="17" spans="2:17" x14ac:dyDescent="0.2">
      <c r="B17" s="2" t="s">
        <v>69</v>
      </c>
      <c r="G17" s="35">
        <f>Q27/E14</f>
        <v>0</v>
      </c>
    </row>
    <row r="18" spans="2:17" x14ac:dyDescent="0.2">
      <c r="B18" s="2" t="s">
        <v>70</v>
      </c>
      <c r="G18" s="2">
        <f>FLOOR(G17,1)</f>
        <v>0</v>
      </c>
    </row>
    <row r="19" spans="2:17" x14ac:dyDescent="0.2">
      <c r="B19" s="2" t="s">
        <v>71</v>
      </c>
      <c r="G19" s="2">
        <v>5</v>
      </c>
    </row>
    <row r="20" spans="2:17" x14ac:dyDescent="0.2">
      <c r="B20" s="2" t="s">
        <v>72</v>
      </c>
      <c r="G20" s="2">
        <f>IF(E13="ne",0,IF(E12="ne",0,CEILING((G18/52*G19*20),1)))</f>
        <v>0</v>
      </c>
    </row>
    <row r="21" spans="2:17" x14ac:dyDescent="0.2">
      <c r="B21" s="2" t="s">
        <v>73</v>
      </c>
      <c r="G21" s="36">
        <f>Q26</f>
        <v>0</v>
      </c>
    </row>
    <row r="22" spans="2:17" x14ac:dyDescent="0.2">
      <c r="B22" s="2" t="s">
        <v>74</v>
      </c>
      <c r="G22" s="36">
        <f>G20-G21</f>
        <v>0</v>
      </c>
    </row>
    <row r="24" spans="2:17" x14ac:dyDescent="0.2">
      <c r="B24" s="171"/>
      <c r="C24" s="171"/>
      <c r="D24" s="171"/>
      <c r="E24" s="37" t="s">
        <v>75</v>
      </c>
      <c r="F24" s="37" t="s">
        <v>19</v>
      </c>
      <c r="G24" s="37" t="s">
        <v>20</v>
      </c>
      <c r="H24" s="37" t="s">
        <v>21</v>
      </c>
      <c r="I24" s="37" t="s">
        <v>22</v>
      </c>
      <c r="J24" s="37" t="s">
        <v>23</v>
      </c>
      <c r="K24" s="37" t="s">
        <v>24</v>
      </c>
      <c r="L24" s="37" t="s">
        <v>25</v>
      </c>
      <c r="M24" s="37" t="s">
        <v>26</v>
      </c>
      <c r="N24" s="37" t="s">
        <v>27</v>
      </c>
      <c r="O24" s="37" t="s">
        <v>28</v>
      </c>
      <c r="P24" s="37" t="s">
        <v>29</v>
      </c>
      <c r="Q24" s="37" t="s">
        <v>76</v>
      </c>
    </row>
    <row r="25" spans="2:17" x14ac:dyDescent="0.2">
      <c r="B25" s="161" t="s">
        <v>77</v>
      </c>
      <c r="C25" s="161"/>
      <c r="D25" s="161"/>
      <c r="E25" s="99">
        <f>leden!$Q$41*24</f>
        <v>0</v>
      </c>
      <c r="F25" s="99">
        <f>únor!$Q$41*24</f>
        <v>0</v>
      </c>
      <c r="G25" s="95">
        <f>březen!Q41*24</f>
        <v>0</v>
      </c>
      <c r="H25" s="95">
        <f>(duben!$Q$41)*24</f>
        <v>0</v>
      </c>
      <c r="I25" s="95">
        <f>květen!$Q$41*24</f>
        <v>0</v>
      </c>
      <c r="J25" s="95">
        <f>červen!$Q$41*24</f>
        <v>0</v>
      </c>
      <c r="K25" s="95">
        <f>červenec!$Q$41*24</f>
        <v>0</v>
      </c>
      <c r="L25" s="95">
        <f>srpen!$Q$41*24</f>
        <v>0</v>
      </c>
      <c r="M25" s="95">
        <f>září!$Q$41*24</f>
        <v>0</v>
      </c>
      <c r="N25" s="95">
        <f>říjen!$Q$41*24</f>
        <v>0</v>
      </c>
      <c r="O25" s="95">
        <f>listopad!$Q$41*24</f>
        <v>0</v>
      </c>
      <c r="P25" s="95">
        <f>prosinec!$Q$41*24</f>
        <v>0</v>
      </c>
      <c r="Q25" s="38">
        <f>SUM(E25:P25)</f>
        <v>0</v>
      </c>
    </row>
    <row r="26" spans="2:17" x14ac:dyDescent="0.2">
      <c r="B26" s="161" t="s">
        <v>78</v>
      </c>
      <c r="C26" s="161"/>
      <c r="D26" s="161"/>
      <c r="E26" s="99">
        <f>leden!$R$42*24</f>
        <v>0</v>
      </c>
      <c r="F26" s="99">
        <f>únor!$R$42*24</f>
        <v>0</v>
      </c>
      <c r="G26" s="95">
        <f>březen!R42*24</f>
        <v>0</v>
      </c>
      <c r="H26" s="95">
        <f>duben!$R$42*24</f>
        <v>0</v>
      </c>
      <c r="I26" s="95">
        <f>květen!$R$42*24</f>
        <v>0</v>
      </c>
      <c r="J26" s="95">
        <f>červen!$R$42*24</f>
        <v>0</v>
      </c>
      <c r="K26" s="95">
        <f>červenec!$R$42*24</f>
        <v>0</v>
      </c>
      <c r="L26" s="95">
        <f>srpen!$R$42*24</f>
        <v>0</v>
      </c>
      <c r="M26" s="95">
        <f>září!$R$42*24</f>
        <v>0</v>
      </c>
      <c r="N26" s="95">
        <f>říjen!$R$42*24</f>
        <v>0</v>
      </c>
      <c r="O26" s="95">
        <f>listopad!$R$42*24</f>
        <v>0</v>
      </c>
      <c r="P26" s="95">
        <f>prosinec!$R$42*24</f>
        <v>0</v>
      </c>
      <c r="Q26" s="38">
        <f t="shared" ref="Q26" si="0">SUM(E26:P26)</f>
        <v>0</v>
      </c>
    </row>
    <row r="27" spans="2:17" x14ac:dyDescent="0.2">
      <c r="B27" s="165" t="s">
        <v>76</v>
      </c>
      <c r="C27" s="166"/>
      <c r="D27" s="167"/>
      <c r="E27" s="39">
        <f t="shared" ref="E27:Q27" si="1">SUM(E25:E26)</f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9">
        <f t="shared" si="1"/>
        <v>0</v>
      </c>
      <c r="P27" s="39">
        <f t="shared" si="1"/>
        <v>0</v>
      </c>
      <c r="Q27" s="40">
        <f t="shared" si="1"/>
        <v>0</v>
      </c>
    </row>
  </sheetData>
  <sheetProtection algorithmName="SHA-512" hashValue="QaG13arKWDBP+lQtMKtdqRKrIKCcrSI+cANt3pm9fd53eP6C1FBj1pgMLHBSTu7RwTit7wC843gPbsIE5o7OnQ==" saltValue="7eCuhXtoP271e5WTZ11Llw==" spinCount="100000" sheet="1" objects="1" scenarios="1"/>
  <mergeCells count="9">
    <mergeCell ref="B25:D25"/>
    <mergeCell ref="B26:D26"/>
    <mergeCell ref="B27:D27"/>
    <mergeCell ref="E4:I4"/>
    <mergeCell ref="B5:D5"/>
    <mergeCell ref="E5:F5"/>
    <mergeCell ref="B6:D6"/>
    <mergeCell ref="E6:F6"/>
    <mergeCell ref="B24:D24"/>
  </mergeCells>
  <conditionalFormatting sqref="E12:E13">
    <cfRule type="containsText" dxfId="2" priority="2" operator="containsText" text="ne">
      <formula>NOT(ISERROR(SEARCH("ne",E12)))</formula>
    </cfRule>
  </conditionalFormatting>
  <conditionalFormatting sqref="G22">
    <cfRule type="cellIs" dxfId="1" priority="1" operator="lessThan">
      <formula>0</formula>
    </cfRule>
  </conditionalFormatting>
  <pageMargins left="0.7" right="0.7" top="0.78740157499999996" bottom="0.78740157499999996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1"/>
  <sheetViews>
    <sheetView zoomScale="130" zoomScaleNormal="130" workbookViewId="0">
      <selection activeCell="C5" sqref="C5"/>
    </sheetView>
  </sheetViews>
  <sheetFormatPr defaultRowHeight="12.75" x14ac:dyDescent="0.2"/>
  <cols>
    <col min="1" max="16384" width="9.140625" style="26"/>
  </cols>
  <sheetData>
    <row r="1" spans="1:13" ht="23.25" x14ac:dyDescent="0.2">
      <c r="A1" s="100" t="s">
        <v>101</v>
      </c>
    </row>
    <row r="3" spans="1:13" x14ac:dyDescent="0.2">
      <c r="B3" s="120"/>
      <c r="C3" s="26" t="s">
        <v>102</v>
      </c>
    </row>
    <row r="4" spans="1:13" x14ac:dyDescent="0.2">
      <c r="B4" s="121"/>
      <c r="C4" s="26" t="s">
        <v>103</v>
      </c>
    </row>
    <row r="5" spans="1:13" x14ac:dyDescent="0.2">
      <c r="B5" s="122"/>
      <c r="C5" s="26" t="s">
        <v>136</v>
      </c>
    </row>
    <row r="6" spans="1:13" x14ac:dyDescent="0.2">
      <c r="B6" s="56"/>
      <c r="C6" s="26" t="s">
        <v>111</v>
      </c>
    </row>
    <row r="7" spans="1:13" x14ac:dyDescent="0.2">
      <c r="B7"/>
    </row>
    <row r="9" spans="1:13" ht="15.75" x14ac:dyDescent="0.2">
      <c r="A9" s="101" t="s">
        <v>104</v>
      </c>
    </row>
    <row r="11" spans="1:13" x14ac:dyDescent="0.2">
      <c r="A11" s="45" t="s">
        <v>105</v>
      </c>
      <c r="B11" s="45" t="s">
        <v>85</v>
      </c>
    </row>
    <row r="12" spans="1:13" ht="12.75" customHeight="1" x14ac:dyDescent="0.2">
      <c r="B12" s="173" t="s">
        <v>112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5"/>
    </row>
    <row r="13" spans="1:13" x14ac:dyDescent="0.2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5"/>
    </row>
    <row r="14" spans="1:13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5"/>
    </row>
    <row r="16" spans="1:13" x14ac:dyDescent="0.2">
      <c r="A16" s="45" t="s">
        <v>105</v>
      </c>
      <c r="B16" s="45" t="s">
        <v>42</v>
      </c>
    </row>
    <row r="17" spans="1:13" ht="12.75" customHeight="1" x14ac:dyDescent="0.2">
      <c r="B17" s="173" t="s">
        <v>124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5"/>
    </row>
    <row r="18" spans="1:13" x14ac:dyDescent="0.2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5"/>
    </row>
    <row r="19" spans="1:13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5" t="s">
        <v>105</v>
      </c>
      <c r="B20" s="45" t="s">
        <v>106</v>
      </c>
    </row>
    <row r="21" spans="1:13" ht="12.75" customHeight="1" x14ac:dyDescent="0.2">
      <c r="B21" s="173" t="s">
        <v>127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</row>
    <row r="22" spans="1:13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</row>
    <row r="23" spans="1:13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13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</row>
    <row r="25" spans="1:13" ht="12.75" customHeight="1" x14ac:dyDescent="0.2">
      <c r="B25" s="26" t="s">
        <v>129</v>
      </c>
      <c r="C25" s="172" t="s">
        <v>126</v>
      </c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3" x14ac:dyDescent="0.2">
      <c r="C26" s="172"/>
      <c r="D26" s="172"/>
      <c r="E26" s="172"/>
      <c r="F26" s="172"/>
      <c r="G26" s="172"/>
      <c r="H26" s="172"/>
      <c r="I26" s="172"/>
      <c r="J26" s="172"/>
      <c r="K26" s="172"/>
      <c r="L26" s="172"/>
    </row>
    <row r="27" spans="1:13" x14ac:dyDescent="0.2">
      <c r="C27" s="172"/>
      <c r="D27" s="172"/>
      <c r="E27" s="172"/>
      <c r="F27" s="172"/>
      <c r="G27" s="172"/>
      <c r="H27" s="172"/>
      <c r="I27" s="172"/>
      <c r="J27" s="172"/>
      <c r="K27" s="172"/>
      <c r="L27" s="172"/>
    </row>
    <row r="28" spans="1:13" x14ac:dyDescent="0.2">
      <c r="C28" s="172"/>
      <c r="D28" s="172"/>
      <c r="E28" s="172"/>
      <c r="F28" s="172"/>
      <c r="G28" s="172"/>
      <c r="H28" s="172"/>
      <c r="I28" s="172"/>
      <c r="J28" s="172"/>
      <c r="K28" s="172"/>
      <c r="L28" s="172"/>
    </row>
    <row r="29" spans="1:13" x14ac:dyDescent="0.2">
      <c r="C29" s="172"/>
      <c r="D29" s="172"/>
      <c r="E29" s="172"/>
      <c r="F29" s="172"/>
      <c r="G29" s="172"/>
      <c r="H29" s="172"/>
      <c r="I29" s="172"/>
      <c r="J29" s="172"/>
      <c r="K29" s="172"/>
      <c r="L29" s="172"/>
    </row>
    <row r="30" spans="1:13" x14ac:dyDescent="0.2">
      <c r="C30" s="172"/>
      <c r="D30" s="172"/>
      <c r="E30" s="172"/>
      <c r="F30" s="172"/>
      <c r="G30" s="172"/>
      <c r="H30" s="172"/>
      <c r="I30" s="172"/>
      <c r="J30" s="172"/>
      <c r="K30" s="172"/>
      <c r="L30" s="172"/>
    </row>
    <row r="31" spans="1:13" x14ac:dyDescent="0.2">
      <c r="C31" s="172"/>
      <c r="D31" s="172"/>
      <c r="E31" s="172"/>
      <c r="F31" s="172"/>
      <c r="G31" s="172"/>
      <c r="H31" s="172"/>
      <c r="I31" s="172"/>
      <c r="J31" s="172"/>
      <c r="K31" s="172"/>
      <c r="L31" s="172"/>
    </row>
  </sheetData>
  <sheetProtection algorithmName="SHA-512" hashValue="Ctj5zwez3J9pPIgSL4NwNkIivKnsPeMhCvE7p8YHqW5t6C+blQCktK2QK4gk/0DK544rDN/Xqrc4R56Rqimejw==" saltValue="Wi7V2j2cMU2ZokU2cQpRIQ==" spinCount="100000" sheet="1" objects="1" scenarios="1"/>
  <mergeCells count="4">
    <mergeCell ref="C25:L31"/>
    <mergeCell ref="B17:L18"/>
    <mergeCell ref="B12:L14"/>
    <mergeCell ref="B21:L24"/>
  </mergeCells>
  <conditionalFormatting sqref="B6">
    <cfRule type="timePeriod" dxfId="0" priority="1" timePeriod="lastWeek">
      <formula>AND(TODAY()-ROUNDDOWN(B6,0)&gt;=(WEEKDAY(TODAY())),TODAY()-ROUNDDOWN(B6,0)&lt;(WEEKDAY(TODAY())+7))</formula>
    </cfRule>
  </conditionalFormatting>
  <pageMargins left="0.7" right="0.7" top="0.78740157499999996" bottom="0.78740157499999996" header="0.3" footer="0.3"/>
  <pageSetup paperSize="9"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22"/>
  <sheetViews>
    <sheetView topLeftCell="K1" workbookViewId="0">
      <selection activeCell="J1" sqref="A1:J1048576"/>
    </sheetView>
  </sheetViews>
  <sheetFormatPr defaultRowHeight="12.75" x14ac:dyDescent="0.2"/>
  <cols>
    <col min="1" max="3" width="9.140625" hidden="1" customWidth="1"/>
    <col min="4" max="4" width="12.85546875" hidden="1" customWidth="1"/>
    <col min="5" max="5" width="13.7109375" hidden="1" customWidth="1"/>
    <col min="6" max="6" width="22.85546875" hidden="1" customWidth="1"/>
    <col min="7" max="7" width="9.140625" hidden="1" customWidth="1"/>
    <col min="8" max="8" width="23.7109375" hidden="1" customWidth="1"/>
    <col min="9" max="9" width="9.140625" hidden="1" customWidth="1"/>
    <col min="10" max="10" width="21.7109375" hidden="1" customWidth="1"/>
  </cols>
  <sheetData>
    <row r="1" spans="1:10" x14ac:dyDescent="0.2">
      <c r="A1" t="s">
        <v>9</v>
      </c>
      <c r="B1" t="s">
        <v>10</v>
      </c>
      <c r="D1" t="s">
        <v>0</v>
      </c>
      <c r="E1" t="s">
        <v>42</v>
      </c>
      <c r="F1" t="s">
        <v>80</v>
      </c>
      <c r="G1" t="s">
        <v>84</v>
      </c>
      <c r="I1" t="s">
        <v>131</v>
      </c>
      <c r="J1" t="s">
        <v>137</v>
      </c>
    </row>
    <row r="2" spans="1:10" x14ac:dyDescent="0.2">
      <c r="A2" s="22"/>
      <c r="B2" s="22"/>
      <c r="I2" s="22"/>
    </row>
    <row r="3" spans="1:10" x14ac:dyDescent="0.2">
      <c r="A3" s="20">
        <v>0.25</v>
      </c>
      <c r="B3" s="20">
        <v>2.0833333333333332E-2</v>
      </c>
      <c r="D3" s="24" t="s">
        <v>30</v>
      </c>
      <c r="E3" t="s">
        <v>43</v>
      </c>
      <c r="F3" t="s">
        <v>8</v>
      </c>
      <c r="G3" t="s">
        <v>43</v>
      </c>
      <c r="H3" t="s">
        <v>87</v>
      </c>
      <c r="I3" s="20">
        <v>0.29166666666666702</v>
      </c>
      <c r="J3" s="123">
        <v>45292</v>
      </c>
    </row>
    <row r="4" spans="1:10" x14ac:dyDescent="0.2">
      <c r="A4" s="20">
        <v>0.26041666666666669</v>
      </c>
      <c r="B4" s="20">
        <v>4.1666666666666664E-2</v>
      </c>
      <c r="D4" s="24" t="s">
        <v>31</v>
      </c>
      <c r="E4" t="s">
        <v>8</v>
      </c>
      <c r="F4" t="s">
        <v>82</v>
      </c>
      <c r="H4" t="s">
        <v>120</v>
      </c>
      <c r="I4" s="20">
        <v>0.30208333333333298</v>
      </c>
    </row>
    <row r="5" spans="1:10" x14ac:dyDescent="0.2">
      <c r="A5" s="20">
        <v>0.27083333333333298</v>
      </c>
      <c r="B5" s="20">
        <v>6.25E-2</v>
      </c>
      <c r="D5" s="24" t="s">
        <v>32</v>
      </c>
      <c r="F5" t="s">
        <v>43</v>
      </c>
      <c r="I5" s="20">
        <v>0.3125</v>
      </c>
    </row>
    <row r="6" spans="1:10" x14ac:dyDescent="0.2">
      <c r="A6" s="20">
        <v>0.28125</v>
      </c>
      <c r="B6" s="20">
        <v>8.3333333333333329E-2</v>
      </c>
      <c r="D6" s="24" t="s">
        <v>33</v>
      </c>
      <c r="F6" t="s">
        <v>109</v>
      </c>
      <c r="I6" s="20">
        <v>0.32291666666666702</v>
      </c>
    </row>
    <row r="7" spans="1:10" x14ac:dyDescent="0.2">
      <c r="A7" s="20">
        <v>0.29166666666666702</v>
      </c>
      <c r="B7" s="20">
        <v>0.104166666666667</v>
      </c>
      <c r="D7" s="24" t="s">
        <v>34</v>
      </c>
      <c r="F7" t="s">
        <v>110</v>
      </c>
      <c r="I7" s="20">
        <v>0.33333333333333298</v>
      </c>
    </row>
    <row r="8" spans="1:10" x14ac:dyDescent="0.2">
      <c r="A8" s="20">
        <v>0.30208333333333298</v>
      </c>
      <c r="B8" s="20">
        <v>0.125</v>
      </c>
      <c r="D8" s="24" t="s">
        <v>35</v>
      </c>
      <c r="F8" t="s">
        <v>108</v>
      </c>
      <c r="I8" s="20">
        <v>0.34375</v>
      </c>
    </row>
    <row r="9" spans="1:10" x14ac:dyDescent="0.2">
      <c r="A9" s="20">
        <v>0.3125</v>
      </c>
      <c r="B9" s="20">
        <v>0.14583333333333301</v>
      </c>
      <c r="D9" s="24" t="s">
        <v>36</v>
      </c>
      <c r="I9" s="20">
        <v>0.35416666666666702</v>
      </c>
    </row>
    <row r="10" spans="1:10" x14ac:dyDescent="0.2">
      <c r="A10" s="20">
        <v>0.32291666666666702</v>
      </c>
      <c r="B10" s="20">
        <v>0.16666666666666599</v>
      </c>
      <c r="D10" s="24" t="s">
        <v>37</v>
      </c>
      <c r="I10" s="20">
        <v>0.36458333333333398</v>
      </c>
    </row>
    <row r="11" spans="1:10" x14ac:dyDescent="0.2">
      <c r="A11" s="20">
        <v>0.33333333333333298</v>
      </c>
      <c r="B11" s="20">
        <v>0.1875</v>
      </c>
      <c r="D11" s="24" t="s">
        <v>38</v>
      </c>
      <c r="I11" s="20">
        <v>0.375</v>
      </c>
    </row>
    <row r="12" spans="1:10" x14ac:dyDescent="0.2">
      <c r="A12" s="20">
        <v>0.34375</v>
      </c>
      <c r="B12" s="20">
        <v>0.20833333333333301</v>
      </c>
      <c r="D12" s="24" t="s">
        <v>39</v>
      </c>
      <c r="I12" s="20">
        <v>0.38541666666666702</v>
      </c>
    </row>
    <row r="13" spans="1:10" x14ac:dyDescent="0.2">
      <c r="A13" s="20">
        <v>0.35416666666666702</v>
      </c>
      <c r="B13" s="20">
        <v>0.22916666666666599</v>
      </c>
      <c r="D13" s="24" t="s">
        <v>40</v>
      </c>
      <c r="I13" s="20">
        <v>0.39583333333333398</v>
      </c>
    </row>
    <row r="14" spans="1:10" x14ac:dyDescent="0.2">
      <c r="A14" s="20">
        <v>0.36458333333333398</v>
      </c>
      <c r="B14" s="20">
        <v>0.25</v>
      </c>
      <c r="D14" s="24" t="s">
        <v>41</v>
      </c>
      <c r="I14" s="20">
        <v>0.40625</v>
      </c>
    </row>
    <row r="15" spans="1:10" x14ac:dyDescent="0.2">
      <c r="A15" s="20">
        <v>0.375</v>
      </c>
      <c r="I15" s="20">
        <v>0.41666666666666702</v>
      </c>
    </row>
    <row r="16" spans="1:10" x14ac:dyDescent="0.2">
      <c r="A16" s="20">
        <v>0.38541666666666702</v>
      </c>
      <c r="I16" s="20">
        <v>0.42708333333333398</v>
      </c>
    </row>
    <row r="17" spans="1:9" x14ac:dyDescent="0.2">
      <c r="A17" s="20">
        <v>0.39583333333333398</v>
      </c>
      <c r="I17" s="20">
        <v>0.4375</v>
      </c>
    </row>
    <row r="18" spans="1:9" x14ac:dyDescent="0.2">
      <c r="A18" s="20">
        <v>0.40625</v>
      </c>
      <c r="I18" s="20">
        <v>0.44791666666666702</v>
      </c>
    </row>
    <row r="19" spans="1:9" x14ac:dyDescent="0.2">
      <c r="A19" s="20">
        <v>0.41666666666666702</v>
      </c>
      <c r="I19" s="20">
        <v>0.45833333333333398</v>
      </c>
    </row>
    <row r="20" spans="1:9" x14ac:dyDescent="0.2">
      <c r="A20" s="20">
        <v>0.42708333333333398</v>
      </c>
      <c r="I20" s="20">
        <v>0.46875</v>
      </c>
    </row>
    <row r="21" spans="1:9" x14ac:dyDescent="0.2">
      <c r="A21" s="20">
        <v>0.4375</v>
      </c>
      <c r="I21" s="20">
        <v>0.47916666666666702</v>
      </c>
    </row>
    <row r="22" spans="1:9" x14ac:dyDescent="0.2">
      <c r="A22" s="20">
        <v>0.44791666666666702</v>
      </c>
      <c r="I22" s="20">
        <v>0.48958333333333398</v>
      </c>
    </row>
    <row r="23" spans="1:9" x14ac:dyDescent="0.2">
      <c r="A23" s="20">
        <v>0.45833333333333398</v>
      </c>
      <c r="I23" s="20">
        <v>0.5</v>
      </c>
    </row>
    <row r="24" spans="1:9" x14ac:dyDescent="0.2">
      <c r="A24" s="20">
        <v>0.46875</v>
      </c>
      <c r="I24" s="20">
        <v>0.51041666666666696</v>
      </c>
    </row>
    <row r="25" spans="1:9" x14ac:dyDescent="0.2">
      <c r="A25" s="20">
        <v>0.47916666666666702</v>
      </c>
      <c r="I25" s="20">
        <v>0.52083333333333404</v>
      </c>
    </row>
    <row r="26" spans="1:9" x14ac:dyDescent="0.2">
      <c r="A26" s="20">
        <v>0.48958333333333398</v>
      </c>
      <c r="I26" s="20">
        <v>0.53125</v>
      </c>
    </row>
    <row r="27" spans="1:9" x14ac:dyDescent="0.2">
      <c r="A27" s="20">
        <v>0.5</v>
      </c>
      <c r="I27" s="20">
        <v>0.54166666666666696</v>
      </c>
    </row>
    <row r="28" spans="1:9" x14ac:dyDescent="0.2">
      <c r="A28" s="20">
        <v>0.51041666666666696</v>
      </c>
      <c r="I28" s="20">
        <v>0.55208333333333404</v>
      </c>
    </row>
    <row r="29" spans="1:9" x14ac:dyDescent="0.2">
      <c r="A29" s="20">
        <v>0.52083333333333404</v>
      </c>
      <c r="I29" s="20">
        <v>0.562500000000001</v>
      </c>
    </row>
    <row r="30" spans="1:9" x14ac:dyDescent="0.2">
      <c r="A30" s="20">
        <v>0.53125</v>
      </c>
      <c r="I30" s="20">
        <v>0.57291666666666696</v>
      </c>
    </row>
    <row r="31" spans="1:9" x14ac:dyDescent="0.2">
      <c r="A31" s="20">
        <v>0.54166666666666696</v>
      </c>
      <c r="I31" s="20">
        <v>0.58333333333333404</v>
      </c>
    </row>
    <row r="32" spans="1:9" x14ac:dyDescent="0.2">
      <c r="A32" s="20">
        <v>0.55208333333333404</v>
      </c>
      <c r="I32" s="20">
        <v>0.593750000000001</v>
      </c>
    </row>
    <row r="33" spans="1:9" x14ac:dyDescent="0.2">
      <c r="A33" s="20">
        <v>0.562500000000001</v>
      </c>
      <c r="I33" s="20">
        <v>0.60416666666666696</v>
      </c>
    </row>
    <row r="34" spans="1:9" x14ac:dyDescent="0.2">
      <c r="A34" s="20">
        <v>0.57291666666666696</v>
      </c>
      <c r="I34" s="20">
        <v>0.61458333333333404</v>
      </c>
    </row>
    <row r="35" spans="1:9" x14ac:dyDescent="0.2">
      <c r="A35" s="20">
        <v>0.58333333333333404</v>
      </c>
      <c r="I35" s="20">
        <v>0.625000000000001</v>
      </c>
    </row>
    <row r="36" spans="1:9" x14ac:dyDescent="0.2">
      <c r="A36" s="20">
        <v>0.593750000000001</v>
      </c>
      <c r="I36" s="20">
        <v>0.63541666666666696</v>
      </c>
    </row>
    <row r="37" spans="1:9" x14ac:dyDescent="0.2">
      <c r="A37" s="20">
        <v>0.60416666666666696</v>
      </c>
      <c r="I37" s="20">
        <v>0.64583333333333404</v>
      </c>
    </row>
    <row r="38" spans="1:9" x14ac:dyDescent="0.2">
      <c r="A38" s="20">
        <v>0.61458333333333404</v>
      </c>
      <c r="I38" s="20">
        <v>0.656250000000001</v>
      </c>
    </row>
    <row r="39" spans="1:9" x14ac:dyDescent="0.2">
      <c r="A39" s="20">
        <v>0.625000000000001</v>
      </c>
      <c r="I39" s="20">
        <v>0.66666666666666696</v>
      </c>
    </row>
    <row r="40" spans="1:9" x14ac:dyDescent="0.2">
      <c r="A40" s="20">
        <v>0.63541666666666696</v>
      </c>
      <c r="I40" s="20">
        <v>0.67708333333333404</v>
      </c>
    </row>
    <row r="41" spans="1:9" x14ac:dyDescent="0.2">
      <c r="A41" s="20">
        <v>0.64583333333333404</v>
      </c>
      <c r="I41" s="20">
        <v>0.687500000000001</v>
      </c>
    </row>
    <row r="42" spans="1:9" x14ac:dyDescent="0.2">
      <c r="A42" s="20">
        <v>0.656250000000001</v>
      </c>
      <c r="I42" s="20">
        <v>0.69791666666666696</v>
      </c>
    </row>
    <row r="43" spans="1:9" x14ac:dyDescent="0.2">
      <c r="A43" s="20">
        <v>0.66666666666666696</v>
      </c>
      <c r="I43" s="20">
        <v>0.70833333333333404</v>
      </c>
    </row>
    <row r="44" spans="1:9" x14ac:dyDescent="0.2">
      <c r="A44" s="20">
        <v>0.67708333333333404</v>
      </c>
      <c r="I44" s="20">
        <v>0.718750000000001</v>
      </c>
    </row>
    <row r="45" spans="1:9" x14ac:dyDescent="0.2">
      <c r="A45" s="20">
        <v>0.687500000000001</v>
      </c>
      <c r="I45" s="20">
        <v>0.72916666666666796</v>
      </c>
    </row>
    <row r="46" spans="1:9" x14ac:dyDescent="0.2">
      <c r="A46" s="20">
        <v>0.69791666666666696</v>
      </c>
      <c r="I46" s="20">
        <v>0.73958333333333404</v>
      </c>
    </row>
    <row r="47" spans="1:9" x14ac:dyDescent="0.2">
      <c r="A47" s="20">
        <v>0.70833333333333404</v>
      </c>
      <c r="I47" s="20">
        <v>0.750000000000001</v>
      </c>
    </row>
    <row r="48" spans="1:9" x14ac:dyDescent="0.2">
      <c r="A48" s="20">
        <v>0.718750000000001</v>
      </c>
      <c r="I48" s="20">
        <v>0.76041666666666796</v>
      </c>
    </row>
    <row r="49" spans="1:9" x14ac:dyDescent="0.2">
      <c r="A49" s="20">
        <v>0.72916666666666796</v>
      </c>
      <c r="I49" s="20">
        <v>0.77083333333333404</v>
      </c>
    </row>
    <row r="50" spans="1:9" x14ac:dyDescent="0.2">
      <c r="A50" s="20">
        <v>0.73958333333333404</v>
      </c>
      <c r="I50" s="20">
        <v>0.781250000000001</v>
      </c>
    </row>
    <row r="51" spans="1:9" x14ac:dyDescent="0.2">
      <c r="A51" s="20">
        <v>0.750000000000001</v>
      </c>
      <c r="I51" s="20">
        <v>0.79166666666666796</v>
      </c>
    </row>
    <row r="52" spans="1:9" x14ac:dyDescent="0.2">
      <c r="A52" s="20">
        <v>0.76041666666666796</v>
      </c>
    </row>
    <row r="53" spans="1:9" x14ac:dyDescent="0.2">
      <c r="A53" s="20">
        <v>0.77083333333333404</v>
      </c>
    </row>
    <row r="54" spans="1:9" x14ac:dyDescent="0.2">
      <c r="A54" s="20">
        <v>0.781250000000001</v>
      </c>
    </row>
    <row r="55" spans="1:9" x14ac:dyDescent="0.2">
      <c r="A55" s="20">
        <v>0.79166666666666796</v>
      </c>
    </row>
    <row r="56" spans="1:9" x14ac:dyDescent="0.2">
      <c r="A56" s="21"/>
      <c r="I56" s="21"/>
    </row>
    <row r="57" spans="1:9" x14ac:dyDescent="0.2">
      <c r="A57" s="21"/>
      <c r="I57" s="21"/>
    </row>
    <row r="58" spans="1:9" x14ac:dyDescent="0.2">
      <c r="A58" s="21"/>
      <c r="I58" s="21"/>
    </row>
    <row r="59" spans="1:9" x14ac:dyDescent="0.2">
      <c r="A59" s="21"/>
      <c r="I59" s="21"/>
    </row>
    <row r="60" spans="1:9" x14ac:dyDescent="0.2">
      <c r="A60" s="21"/>
      <c r="I60" s="21"/>
    </row>
    <row r="61" spans="1:9" x14ac:dyDescent="0.2">
      <c r="A61" s="21"/>
      <c r="I61" s="21"/>
    </row>
    <row r="62" spans="1:9" x14ac:dyDescent="0.2">
      <c r="A62" s="21"/>
      <c r="I62" s="21"/>
    </row>
    <row r="63" spans="1:9" x14ac:dyDescent="0.2">
      <c r="A63" s="21"/>
      <c r="I63" s="21"/>
    </row>
    <row r="64" spans="1:9" x14ac:dyDescent="0.2">
      <c r="A64" s="21"/>
      <c r="I64" s="21"/>
    </row>
    <row r="65" spans="1:9" x14ac:dyDescent="0.2">
      <c r="A65" s="21"/>
      <c r="I65" s="21"/>
    </row>
    <row r="66" spans="1:9" x14ac:dyDescent="0.2">
      <c r="A66" s="21"/>
      <c r="I66" s="21"/>
    </row>
    <row r="67" spans="1:9" x14ac:dyDescent="0.2">
      <c r="A67" s="21"/>
      <c r="I67" s="21"/>
    </row>
    <row r="68" spans="1:9" x14ac:dyDescent="0.2">
      <c r="A68" s="21"/>
      <c r="I68" s="21"/>
    </row>
    <row r="69" spans="1:9" x14ac:dyDescent="0.2">
      <c r="A69" s="21"/>
      <c r="I69" s="21"/>
    </row>
    <row r="70" spans="1:9" x14ac:dyDescent="0.2">
      <c r="A70" s="21"/>
      <c r="I70" s="21"/>
    </row>
    <row r="71" spans="1:9" x14ac:dyDescent="0.2">
      <c r="A71" s="21"/>
      <c r="I71" s="21"/>
    </row>
    <row r="72" spans="1:9" x14ac:dyDescent="0.2">
      <c r="A72" s="21"/>
      <c r="I72" s="21"/>
    </row>
    <row r="73" spans="1:9" x14ac:dyDescent="0.2">
      <c r="A73" s="21"/>
      <c r="I73" s="21"/>
    </row>
    <row r="74" spans="1:9" x14ac:dyDescent="0.2">
      <c r="A74" s="21"/>
      <c r="I74" s="21"/>
    </row>
    <row r="75" spans="1:9" x14ac:dyDescent="0.2">
      <c r="A75" s="21"/>
      <c r="I75" s="21"/>
    </row>
    <row r="76" spans="1:9" x14ac:dyDescent="0.2">
      <c r="A76" s="21"/>
      <c r="I76" s="21"/>
    </row>
    <row r="77" spans="1:9" x14ac:dyDescent="0.2">
      <c r="A77" s="21"/>
      <c r="I77" s="21"/>
    </row>
    <row r="78" spans="1:9" x14ac:dyDescent="0.2">
      <c r="A78" s="21"/>
      <c r="I78" s="21"/>
    </row>
    <row r="79" spans="1:9" x14ac:dyDescent="0.2">
      <c r="A79" s="21"/>
      <c r="I79" s="21"/>
    </row>
    <row r="80" spans="1:9" x14ac:dyDescent="0.2">
      <c r="A80" s="21"/>
      <c r="I80" s="21"/>
    </row>
    <row r="81" spans="1:9" x14ac:dyDescent="0.2">
      <c r="A81" s="21"/>
      <c r="I81" s="21"/>
    </row>
    <row r="82" spans="1:9" x14ac:dyDescent="0.2">
      <c r="A82" s="21"/>
      <c r="I82" s="21"/>
    </row>
    <row r="83" spans="1:9" x14ac:dyDescent="0.2">
      <c r="A83" s="21"/>
      <c r="I83" s="21"/>
    </row>
    <row r="84" spans="1:9" x14ac:dyDescent="0.2">
      <c r="A84" s="21"/>
      <c r="I84" s="21"/>
    </row>
    <row r="85" spans="1:9" x14ac:dyDescent="0.2">
      <c r="A85" s="21"/>
      <c r="I85" s="21"/>
    </row>
    <row r="86" spans="1:9" x14ac:dyDescent="0.2">
      <c r="A86" s="21"/>
      <c r="I86" s="21"/>
    </row>
    <row r="87" spans="1:9" x14ac:dyDescent="0.2">
      <c r="A87" s="21"/>
      <c r="I87" s="21"/>
    </row>
    <row r="88" spans="1:9" x14ac:dyDescent="0.2">
      <c r="A88" s="21"/>
      <c r="I88" s="21"/>
    </row>
    <row r="89" spans="1:9" x14ac:dyDescent="0.2">
      <c r="A89" s="21"/>
      <c r="I89" s="21"/>
    </row>
    <row r="90" spans="1:9" x14ac:dyDescent="0.2">
      <c r="A90" s="21"/>
      <c r="I90" s="21"/>
    </row>
    <row r="91" spans="1:9" x14ac:dyDescent="0.2">
      <c r="A91" s="21"/>
      <c r="I91" s="21"/>
    </row>
    <row r="92" spans="1:9" x14ac:dyDescent="0.2">
      <c r="A92" s="21"/>
      <c r="I92" s="21"/>
    </row>
    <row r="93" spans="1:9" x14ac:dyDescent="0.2">
      <c r="A93" s="21"/>
      <c r="I93" s="21"/>
    </row>
    <row r="94" spans="1:9" x14ac:dyDescent="0.2">
      <c r="A94" s="21"/>
      <c r="I94" s="21"/>
    </row>
    <row r="95" spans="1:9" x14ac:dyDescent="0.2">
      <c r="A95" s="21"/>
      <c r="I95" s="21"/>
    </row>
    <row r="96" spans="1:9" x14ac:dyDescent="0.2">
      <c r="A96" s="21"/>
      <c r="I96" s="21"/>
    </row>
    <row r="97" spans="1:9" x14ac:dyDescent="0.2">
      <c r="A97" s="21"/>
      <c r="I97" s="21"/>
    </row>
    <row r="98" spans="1:9" x14ac:dyDescent="0.2">
      <c r="A98" s="21"/>
      <c r="I98" s="21"/>
    </row>
    <row r="99" spans="1:9" x14ac:dyDescent="0.2">
      <c r="A99" s="21"/>
      <c r="I99" s="21"/>
    </row>
    <row r="100" spans="1:9" x14ac:dyDescent="0.2">
      <c r="A100" s="21"/>
      <c r="I100" s="21"/>
    </row>
    <row r="101" spans="1:9" x14ac:dyDescent="0.2">
      <c r="A101" s="21"/>
      <c r="I101" s="21"/>
    </row>
    <row r="102" spans="1:9" x14ac:dyDescent="0.2">
      <c r="A102" s="21"/>
      <c r="I102" s="21"/>
    </row>
    <row r="103" spans="1:9" x14ac:dyDescent="0.2">
      <c r="A103" s="21"/>
      <c r="I103" s="21"/>
    </row>
    <row r="104" spans="1:9" x14ac:dyDescent="0.2">
      <c r="A104" s="21"/>
      <c r="I104" s="21"/>
    </row>
    <row r="105" spans="1:9" x14ac:dyDescent="0.2">
      <c r="A105" s="21"/>
      <c r="I105" s="21"/>
    </row>
    <row r="106" spans="1:9" x14ac:dyDescent="0.2">
      <c r="A106" s="21"/>
      <c r="I106" s="21"/>
    </row>
    <row r="107" spans="1:9" x14ac:dyDescent="0.2">
      <c r="A107" s="21"/>
      <c r="I107" s="21"/>
    </row>
    <row r="108" spans="1:9" x14ac:dyDescent="0.2">
      <c r="A108" s="21"/>
      <c r="I108" s="21"/>
    </row>
    <row r="109" spans="1:9" x14ac:dyDescent="0.2">
      <c r="A109" s="21"/>
      <c r="I109" s="21"/>
    </row>
    <row r="110" spans="1:9" x14ac:dyDescent="0.2">
      <c r="A110" s="21"/>
      <c r="I110" s="21"/>
    </row>
    <row r="111" spans="1:9" x14ac:dyDescent="0.2">
      <c r="A111" s="21"/>
      <c r="I111" s="21"/>
    </row>
    <row r="112" spans="1:9" x14ac:dyDescent="0.2">
      <c r="A112" s="21"/>
      <c r="I112" s="21"/>
    </row>
    <row r="113" spans="1:9" x14ac:dyDescent="0.2">
      <c r="A113" s="21"/>
      <c r="I113" s="21"/>
    </row>
    <row r="114" spans="1:9" x14ac:dyDescent="0.2">
      <c r="A114" s="21"/>
      <c r="I114" s="21"/>
    </row>
    <row r="115" spans="1:9" x14ac:dyDescent="0.2">
      <c r="A115" s="21"/>
      <c r="I115" s="21"/>
    </row>
    <row r="116" spans="1:9" x14ac:dyDescent="0.2">
      <c r="A116" s="21"/>
      <c r="I116" s="21"/>
    </row>
    <row r="117" spans="1:9" x14ac:dyDescent="0.2">
      <c r="A117" s="21"/>
      <c r="I117" s="21"/>
    </row>
    <row r="118" spans="1:9" x14ac:dyDescent="0.2">
      <c r="A118" s="21"/>
      <c r="I118" s="21"/>
    </row>
    <row r="119" spans="1:9" x14ac:dyDescent="0.2">
      <c r="A119" s="21"/>
      <c r="I119" s="21"/>
    </row>
    <row r="120" spans="1:9" x14ac:dyDescent="0.2">
      <c r="A120" s="21"/>
      <c r="I120" s="21"/>
    </row>
    <row r="121" spans="1:9" x14ac:dyDescent="0.2">
      <c r="A121" s="21"/>
      <c r="I121" s="21"/>
    </row>
    <row r="122" spans="1:9" x14ac:dyDescent="0.2">
      <c r="A122" s="21"/>
      <c r="I122" s="21"/>
    </row>
  </sheetData>
  <sheetProtection algorithmName="SHA-512" hashValue="HTAj0ri22zrplXGC/hMoq2WO+sZeW5bLDZd04R8FyetzMPl5YmHfIKCdvCpZ/1XSy3/91DSNOxc0p3D3CLS+ig==" saltValue="u+9G+w2kghd0lNVr6ZJtlQ==" spinCount="100000" sheet="1" objects="1" scenarios="1"/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E2" sqref="E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30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leden 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88" t="s">
        <v>90</v>
      </c>
      <c r="N9" s="88" t="s">
        <v>91</v>
      </c>
      <c r="O9" s="142"/>
      <c r="P9" s="149"/>
      <c r="Q9" s="142"/>
      <c r="R9" s="142"/>
      <c r="S9" s="142"/>
      <c r="T9" s="142"/>
      <c r="U9" s="87" t="s">
        <v>115</v>
      </c>
      <c r="V9" s="8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4">
        <v>45292</v>
      </c>
      <c r="B10" s="19" t="s">
        <v>11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45292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45293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45293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45294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45294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45295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45295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leden 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45296</v>
      </c>
      <c r="B14" s="19" t="s">
        <v>15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45296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45297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45297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45298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45298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45299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45299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45300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45300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45301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45301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45302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45302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45303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45303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45304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45304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45305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45305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45306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45306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45307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45307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45308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45308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45309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45309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45310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45310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45311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45311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45312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45312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45313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45313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45314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45314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45315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45315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45316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45316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45317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45317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45318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45318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45319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45319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45320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45320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45321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45321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45322</v>
      </c>
      <c r="B40" s="19" t="s">
        <v>13</v>
      </c>
      <c r="C40" s="73"/>
      <c r="D40" s="74"/>
      <c r="E40" s="75"/>
      <c r="F40" s="105">
        <f t="shared" si="0"/>
        <v>0</v>
      </c>
      <c r="G40" s="82" t="str">
        <f t="shared" si="1"/>
        <v/>
      </c>
      <c r="H40" t="str">
        <f t="shared" si="11"/>
        <v>nic</v>
      </c>
      <c r="K40" s="14">
        <f t="shared" si="2"/>
        <v>45322</v>
      </c>
      <c r="L40" s="44"/>
      <c r="M40" s="44"/>
      <c r="N40" s="118" t="str">
        <f t="shared" si="3"/>
        <v/>
      </c>
      <c r="O40" s="118" t="str">
        <f t="shared" si="4"/>
        <v/>
      </c>
      <c r="P40" s="102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d+3Np+Vsd6ei6GqNW8wO3FrjhiCofhG/FFG5U7AUA7qbKi2EwWhr8tBrsPPBM+B6jwbUYqqRnQ/RfAaocteJgw==" saltValue="e2W21FGm5NwSY3d6ezvv9A==" spinCount="100000" sheet="1" objects="1" scenarios="1"/>
  <mergeCells count="40">
    <mergeCell ref="AD46:AH46"/>
    <mergeCell ref="Z32:AH33"/>
    <mergeCell ref="AD37:AH37"/>
    <mergeCell ref="AD38:AH38"/>
    <mergeCell ref="A42:F44"/>
    <mergeCell ref="AD44:AH44"/>
    <mergeCell ref="AD45:AH45"/>
    <mergeCell ref="AD28:AH28"/>
    <mergeCell ref="P8:P9"/>
    <mergeCell ref="Q8:Q9"/>
    <mergeCell ref="R8:R9"/>
    <mergeCell ref="S8:S9"/>
    <mergeCell ref="T8:T9"/>
    <mergeCell ref="U8:V8"/>
    <mergeCell ref="Z8:AB8"/>
    <mergeCell ref="AE20:AI21"/>
    <mergeCell ref="AD27:AH27"/>
    <mergeCell ref="AC8:AE8"/>
    <mergeCell ref="AD26:AH26"/>
    <mergeCell ref="O8:O9"/>
    <mergeCell ref="A8:A9"/>
    <mergeCell ref="B8:B9"/>
    <mergeCell ref="C8:C9"/>
    <mergeCell ref="D8:D9"/>
    <mergeCell ref="E8:E9"/>
    <mergeCell ref="F8:F9"/>
    <mergeCell ref="G8:G9"/>
    <mergeCell ref="H8:H9"/>
    <mergeCell ref="K8:K9"/>
    <mergeCell ref="L8:L9"/>
    <mergeCell ref="M8:N8"/>
    <mergeCell ref="B4:D4"/>
    <mergeCell ref="Z4:AH7"/>
    <mergeCell ref="B5:D5"/>
    <mergeCell ref="B6:D6"/>
    <mergeCell ref="A1:C1"/>
    <mergeCell ref="K1:N1"/>
    <mergeCell ref="Z1:AI2"/>
    <mergeCell ref="B2:D2"/>
    <mergeCell ref="B3:D3"/>
  </mergeCells>
  <conditionalFormatting sqref="M42:N42 U43:V43">
    <cfRule type="timePeriod" dxfId="618" priority="51" timePeriod="lastWeek">
      <formula>AND(TODAY()-ROUNDDOWN(M42,0)&gt;=(WEEKDAY(TODAY())),TODAY()-ROUNDDOWN(M42,0)&lt;(WEEKDAY(TODAY())+7))</formula>
    </cfRule>
  </conditionalFormatting>
  <conditionalFormatting sqref="L41">
    <cfRule type="timePeriod" dxfId="617" priority="52" timePeriod="lastWeek">
      <formula>AND(TODAY()-ROUNDDOWN(L41,0)&gt;=(WEEKDAY(TODAY())),TODAY()-ROUNDDOWN(L41,0)&lt;(WEEKDAY(TODAY())+7))</formula>
    </cfRule>
  </conditionalFormatting>
  <conditionalFormatting sqref="O41">
    <cfRule type="timePeriod" dxfId="616" priority="50" timePeriod="lastWeek">
      <formula>AND(TODAY()-ROUNDDOWN(O41,0)&gt;=(WEEKDAY(TODAY())),TODAY()-ROUNDDOWN(O41,0)&lt;(WEEKDAY(TODAY())+7))</formula>
    </cfRule>
  </conditionalFormatting>
  <conditionalFormatting sqref="Q10:Q41">
    <cfRule type="timePeriod" dxfId="615" priority="49" timePeriod="lastWeek">
      <formula>AND(TODAY()-ROUNDDOWN(Q10,0)&gt;=(WEEKDAY(TODAY())),TODAY()-ROUNDDOWN(Q10,0)&lt;(WEEKDAY(TODAY())+7))</formula>
    </cfRule>
  </conditionalFormatting>
  <conditionalFormatting sqref="R42:V42">
    <cfRule type="timePeriod" dxfId="614" priority="48" timePeriod="lastWeek">
      <formula>AND(TODAY()-ROUNDDOWN(R42,0)&gt;=(WEEKDAY(TODAY())),TODAY()-ROUNDDOWN(R42,0)&lt;(WEEKDAY(TODAY())+7))</formula>
    </cfRule>
  </conditionalFormatting>
  <conditionalFormatting sqref="L11:L40 N10:O40">
    <cfRule type="timePeriod" dxfId="613" priority="47" timePeriod="lastWeek">
      <formula>AND(TODAY()-ROUNDDOWN(L10,0)&gt;=(WEEKDAY(TODAY())),TODAY()-ROUNDDOWN(L10,0)&lt;(WEEKDAY(TODAY())+7))</formula>
    </cfRule>
  </conditionalFormatting>
  <conditionalFormatting sqref="L10:L40">
    <cfRule type="timePeriod" dxfId="612" priority="46" timePeriod="lastWeek">
      <formula>AND(TODAY()-ROUNDDOWN(L10,0)&gt;=(WEEKDAY(TODAY())),TODAY()-ROUNDDOWN(L10,0)&lt;(WEEKDAY(TODAY())+7))</formula>
    </cfRule>
  </conditionalFormatting>
  <conditionalFormatting sqref="D15:D16">
    <cfRule type="timePeriod" dxfId="611" priority="22" timePeriod="lastWeek">
      <formula>AND(TODAY()-ROUNDDOWN(D15,0)&gt;=(WEEKDAY(TODAY())),TODAY()-ROUNDDOWN(D15,0)&lt;(WEEKDAY(TODAY())+7))</formula>
    </cfRule>
  </conditionalFormatting>
  <conditionalFormatting sqref="D10:D14 D17:D21 D24:D28 D31:D35 D38:D40">
    <cfRule type="timePeriod" dxfId="610" priority="43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609" priority="42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608" priority="41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expression" dxfId="607" priority="38">
      <formula>$G10="chybí přestávka"</formula>
    </cfRule>
  </conditionalFormatting>
  <conditionalFormatting sqref="M10:M40">
    <cfRule type="expression" dxfId="606" priority="37">
      <formula>$D10&gt;0</formula>
    </cfRule>
  </conditionalFormatting>
  <conditionalFormatting sqref="P11:P12">
    <cfRule type="timePeriod" dxfId="605" priority="36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604" priority="35" timePeriod="lastWeek">
      <formula>AND(TODAY()-ROUNDDOWN(P18,0)&gt;=(WEEKDAY(TODAY())),TODAY()-ROUNDDOWN(P18,0)&lt;(WEEKDAY(TODAY())+7))</formula>
    </cfRule>
  </conditionalFormatting>
  <conditionalFormatting sqref="C10:C14 C17:C21 C24:C28 C31:C35 C38:C40">
    <cfRule type="cellIs" dxfId="603" priority="28" operator="greaterThan">
      <formula>12</formula>
    </cfRule>
    <cfRule type="timePeriod" dxfId="602" priority="34" timePeriod="lastWeek">
      <formula>AND(TODAY()-ROUNDDOWN(C10,0)&gt;=(WEEKDAY(TODAY())),TODAY()-ROUNDDOWN(C10,0)&lt;(WEEKDAY(TODAY())+7))</formula>
    </cfRule>
  </conditionalFormatting>
  <conditionalFormatting sqref="C10:C14 C17:C21 C24:C28 C31:C35 C38:C40">
    <cfRule type="timePeriod" dxfId="601" priority="33" timePeriod="lastWeek">
      <formula>AND(TODAY()-ROUNDDOWN(C10,0)&gt;=(WEEKDAY(TODAY())),TODAY()-ROUNDDOWN(C10,0)&lt;(WEEKDAY(TODAY())+7))</formula>
    </cfRule>
  </conditionalFormatting>
  <conditionalFormatting sqref="P33">
    <cfRule type="timePeriod" dxfId="600" priority="26" timePeriod="lastWeek">
      <formula>AND(TODAY()-ROUNDDOWN(P33,0)&gt;=(WEEKDAY(TODAY())),TODAY()-ROUNDDOWN(P33,0)&lt;(WEEKDAY(TODAY())+7))</formula>
    </cfRule>
  </conditionalFormatting>
  <conditionalFormatting sqref="M10:M40">
    <cfRule type="expression" dxfId="599" priority="25">
      <formula>$H10="chyba"</formula>
    </cfRule>
  </conditionalFormatting>
  <conditionalFormatting sqref="D15:D16">
    <cfRule type="timePeriod" dxfId="598" priority="24" timePeriod="lastWeek">
      <formula>AND(TODAY()-ROUNDDOWN(D15,0)&gt;=(WEEKDAY(TODAY())),TODAY()-ROUNDDOWN(D15,0)&lt;(WEEKDAY(TODAY())+7))</formula>
    </cfRule>
  </conditionalFormatting>
  <conditionalFormatting sqref="D15:D16">
    <cfRule type="timePeriod" dxfId="597" priority="23" timePeriod="lastWeek">
      <formula>AND(TODAY()-ROUNDDOWN(D15,0)&gt;=(WEEKDAY(TODAY())),TODAY()-ROUNDDOWN(D15,0)&lt;(WEEKDAY(TODAY())+7))</formula>
    </cfRule>
  </conditionalFormatting>
  <conditionalFormatting sqref="D15:D16">
    <cfRule type="expression" dxfId="596" priority="21">
      <formula>$G15="chybí přestávka"</formula>
    </cfRule>
  </conditionalFormatting>
  <conditionalFormatting sqref="D22:D23">
    <cfRule type="timePeriod" dxfId="595" priority="20" timePeriod="lastWeek">
      <formula>AND(TODAY()-ROUNDDOWN(D22,0)&gt;=(WEEKDAY(TODAY())),TODAY()-ROUNDDOWN(D22,0)&lt;(WEEKDAY(TODAY())+7))</formula>
    </cfRule>
  </conditionalFormatting>
  <conditionalFormatting sqref="D22:D23">
    <cfRule type="timePeriod" dxfId="594" priority="19" timePeriod="lastWeek">
      <formula>AND(TODAY()-ROUNDDOWN(D22,0)&gt;=(WEEKDAY(TODAY())),TODAY()-ROUNDDOWN(D22,0)&lt;(WEEKDAY(TODAY())+7))</formula>
    </cfRule>
  </conditionalFormatting>
  <conditionalFormatting sqref="D22:D23">
    <cfRule type="timePeriod" dxfId="593" priority="18" timePeriod="lastWeek">
      <formula>AND(TODAY()-ROUNDDOWN(D22,0)&gt;=(WEEKDAY(TODAY())),TODAY()-ROUNDDOWN(D22,0)&lt;(WEEKDAY(TODAY())+7))</formula>
    </cfRule>
  </conditionalFormatting>
  <conditionalFormatting sqref="D22:D23">
    <cfRule type="expression" dxfId="592" priority="17">
      <formula>$G22="chybí přestávka"</formula>
    </cfRule>
  </conditionalFormatting>
  <conditionalFormatting sqref="D29:D30">
    <cfRule type="timePeriod" dxfId="591" priority="16" timePeriod="lastWeek">
      <formula>AND(TODAY()-ROUNDDOWN(D29,0)&gt;=(WEEKDAY(TODAY())),TODAY()-ROUNDDOWN(D29,0)&lt;(WEEKDAY(TODAY())+7))</formula>
    </cfRule>
  </conditionalFormatting>
  <conditionalFormatting sqref="D29:D30">
    <cfRule type="timePeriod" dxfId="590" priority="15" timePeriod="lastWeek">
      <formula>AND(TODAY()-ROUNDDOWN(D29,0)&gt;=(WEEKDAY(TODAY())),TODAY()-ROUNDDOWN(D29,0)&lt;(WEEKDAY(TODAY())+7))</formula>
    </cfRule>
  </conditionalFormatting>
  <conditionalFormatting sqref="D29:D30">
    <cfRule type="timePeriod" dxfId="589" priority="14" timePeriod="lastWeek">
      <formula>AND(TODAY()-ROUNDDOWN(D29,0)&gt;=(WEEKDAY(TODAY())),TODAY()-ROUNDDOWN(D29,0)&lt;(WEEKDAY(TODAY())+7))</formula>
    </cfRule>
  </conditionalFormatting>
  <conditionalFormatting sqref="D29:D30">
    <cfRule type="expression" dxfId="588" priority="13">
      <formula>$G29="chybí přestávka"</formula>
    </cfRule>
  </conditionalFormatting>
  <conditionalFormatting sqref="D36:D37">
    <cfRule type="timePeriod" dxfId="587" priority="12" timePeriod="lastWeek">
      <formula>AND(TODAY()-ROUNDDOWN(D36,0)&gt;=(WEEKDAY(TODAY())),TODAY()-ROUNDDOWN(D36,0)&lt;(WEEKDAY(TODAY())+7))</formula>
    </cfRule>
  </conditionalFormatting>
  <conditionalFormatting sqref="D36:D37">
    <cfRule type="timePeriod" dxfId="586" priority="11" timePeriod="lastWeek">
      <formula>AND(TODAY()-ROUNDDOWN(D36,0)&gt;=(WEEKDAY(TODAY())),TODAY()-ROUNDDOWN(D36,0)&lt;(WEEKDAY(TODAY())+7))</formula>
    </cfRule>
  </conditionalFormatting>
  <conditionalFormatting sqref="D36:D37">
    <cfRule type="timePeriod" dxfId="585" priority="10" timePeriod="lastWeek">
      <formula>AND(TODAY()-ROUNDDOWN(D36,0)&gt;=(WEEKDAY(TODAY())),TODAY()-ROUNDDOWN(D36,0)&lt;(WEEKDAY(TODAY())+7))</formula>
    </cfRule>
  </conditionalFormatting>
  <conditionalFormatting sqref="D36:D37">
    <cfRule type="expression" dxfId="584" priority="9">
      <formula>$G36="chybí přestávka"</formula>
    </cfRule>
  </conditionalFormatting>
  <conditionalFormatting sqref="P18:P19">
    <cfRule type="timePeriod" dxfId="583" priority="8" timePeriod="lastWeek">
      <formula>AND(TODAY()-ROUNDDOWN(P18,0)&gt;=(WEEKDAY(TODAY())),TODAY()-ROUNDDOWN(P18,0)&lt;(WEEKDAY(TODAY())+7))</formula>
    </cfRule>
  </conditionalFormatting>
  <conditionalFormatting sqref="P25:P26">
    <cfRule type="timePeriod" dxfId="582" priority="6" timePeriod="lastWeek">
      <formula>AND(TODAY()-ROUNDDOWN(P25,0)&gt;=(WEEKDAY(TODAY())),TODAY()-ROUNDDOWN(P25,0)&lt;(WEEKDAY(TODAY())+7))</formula>
    </cfRule>
  </conditionalFormatting>
  <conditionalFormatting sqref="P32:P33">
    <cfRule type="timePeriod" dxfId="581" priority="4" timePeriod="lastWeek">
      <formula>AND(TODAY()-ROUNDDOWN(P32,0)&gt;=(WEEKDAY(TODAY())),TODAY()-ROUNDDOWN(P32,0)&lt;(WEEKDAY(TODAY())+7))</formula>
    </cfRule>
  </conditionalFormatting>
  <conditionalFormatting sqref="W43">
    <cfRule type="timePeriod" dxfId="580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579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0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438AC316-E52E-46F3-AA6F-2A6B8DBD024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9" operator="containsText" id="{6CFBBA77-9A04-4F64-9053-15A289C35BBD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2" operator="containsText" id="{E3BB9CFC-2665-4E42-B287-458395714AA9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1" operator="containsText" id="{106A98C4-8148-4D7B-AF49-B4B0E02867DF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30" operator="containsText" id="{B815E9FC-19E0-4A4A-A755-D1D954A71410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9" operator="containsText" id="{D5F378AD-07AB-4A81-B648-371C9D37C876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7" operator="containsText" id="{BCC0469A-01ED-45AD-A7E7-7AF954F850FB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5" operator="containsText" id="{11936A02-5967-4C88-B469-D1E396F5BEF4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3" operator="containsText" id="{0C6BF6DB-8841-46E7-8D7C-BCF6311F8C6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000-000004000000}">
          <x14:formula1>
            <xm:f>data!$F$8:$F$9</xm:f>
          </x14:formula1>
          <xm:sqref>E10</xm:sqref>
        </x14:dataValidation>
        <x14:dataValidation type="list" allowBlank="1" showInputMessage="1" showErrorMessage="1" xr:uid="{00000000-0002-0000-00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0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000-000008000000}">
          <x14:formula1>
            <xm:f>data!$E$2:$E$5</xm:f>
          </x14:formula1>
          <xm:sqref>E38:E40 E17:E21 E24:E28 E31:E35 E11:E14</xm:sqref>
        </x14:dataValidation>
        <x14:dataValidation type="list" allowBlank="1" showInputMessage="1" showErrorMessage="1" xr:uid="{00000000-0002-0000-00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CD3A97BE-4C87-497B-8516-F05247344FE2}">
          <x14:formula1>
            <xm:f>data!$I$2:$I$51</xm:f>
          </x14:formula1>
          <xm:sqref>M10:M40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2" sqref="F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31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únor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45323</v>
      </c>
      <c r="B10" s="19" t="s">
        <v>14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8" si="1">A10</f>
        <v>45323</v>
      </c>
      <c r="L10" s="44"/>
      <c r="M10" s="44"/>
      <c r="N10" s="118" t="str">
        <f t="shared" ref="N10:N38" si="2">IFERROR(IF(ISBLANK(M10),"",M10+D10),"chyba")</f>
        <v/>
      </c>
      <c r="O10" s="118" t="str">
        <f t="shared" ref="O10:O38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45324</v>
      </c>
      <c r="B11" s="19" t="s">
        <v>15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45324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45325</v>
      </c>
      <c r="B12" s="19" t="s">
        <v>16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45325</v>
      </c>
      <c r="L12" s="44"/>
      <c r="M12" s="44"/>
      <c r="N12" s="118" t="str">
        <f t="shared" si="2"/>
        <v/>
      </c>
      <c r="O12" s="118" t="str">
        <f t="shared" si="3"/>
        <v/>
      </c>
      <c r="P12" s="103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45326</v>
      </c>
      <c r="B13" s="19" t="s">
        <v>17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45326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únor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45327</v>
      </c>
      <c r="B14" s="19" t="s">
        <v>11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45327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45328</v>
      </c>
      <c r="B15" s="19" t="s">
        <v>12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45328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45329</v>
      </c>
      <c r="B16" s="19" t="s">
        <v>13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45329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45330</v>
      </c>
      <c r="B17" s="19" t="s">
        <v>14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45330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45331</v>
      </c>
      <c r="B18" s="19" t="s">
        <v>15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45331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45332</v>
      </c>
      <c r="B19" s="19" t="s">
        <v>16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45332</v>
      </c>
      <c r="L19" s="44"/>
      <c r="M19" s="44"/>
      <c r="N19" s="118" t="str">
        <f t="shared" si="2"/>
        <v/>
      </c>
      <c r="O19" s="118" t="str">
        <f t="shared" si="3"/>
        <v/>
      </c>
      <c r="P19" s="103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45333</v>
      </c>
      <c r="B20" s="19" t="s">
        <v>17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45333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45334</v>
      </c>
      <c r="B21" s="19" t="s">
        <v>11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45334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45335</v>
      </c>
      <c r="B22" s="19" t="s">
        <v>12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45335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45336</v>
      </c>
      <c r="B23" s="19" t="s">
        <v>13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45336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45337</v>
      </c>
      <c r="B24" s="19" t="s">
        <v>14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45337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45338</v>
      </c>
      <c r="B25" s="19" t="s">
        <v>15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45338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45339</v>
      </c>
      <c r="B26" s="19" t="s">
        <v>16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45339</v>
      </c>
      <c r="L26" s="44"/>
      <c r="M26" s="44"/>
      <c r="N26" s="118" t="str">
        <f t="shared" si="2"/>
        <v/>
      </c>
      <c r="O26" s="118" t="str">
        <f t="shared" si="3"/>
        <v/>
      </c>
      <c r="P26" s="103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45340</v>
      </c>
      <c r="B27" s="19" t="s">
        <v>17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45340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45341</v>
      </c>
      <c r="B28" s="19" t="s">
        <v>11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45341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45342</v>
      </c>
      <c r="B29" s="19" t="s">
        <v>12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45342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45343</v>
      </c>
      <c r="B30" s="19" t="s">
        <v>13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45343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45344</v>
      </c>
      <c r="B31" s="19" t="s">
        <v>14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45344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45345</v>
      </c>
      <c r="B32" s="19" t="s">
        <v>15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45345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45346</v>
      </c>
      <c r="B33" s="19" t="s">
        <v>16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45346</v>
      </c>
      <c r="L33" s="44"/>
      <c r="M33" s="44"/>
      <c r="N33" s="118" t="str">
        <f t="shared" si="2"/>
        <v/>
      </c>
      <c r="O33" s="118" t="str">
        <f t="shared" si="3"/>
        <v/>
      </c>
      <c r="P33" s="103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45347</v>
      </c>
      <c r="B34" s="19" t="s">
        <v>17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45347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45348</v>
      </c>
      <c r="B35" s="19" t="s">
        <v>11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45348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45349</v>
      </c>
      <c r="B36" s="19" t="s">
        <v>12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45349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45350</v>
      </c>
      <c r="B37" s="19" t="s">
        <v>13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45350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45351</v>
      </c>
      <c r="B38" s="19" t="s">
        <v>14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45351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76" t="s">
        <v>83</v>
      </c>
      <c r="B39" s="76" t="s">
        <v>83</v>
      </c>
      <c r="C39" s="76" t="s">
        <v>83</v>
      </c>
      <c r="D39" s="74"/>
      <c r="E39" s="76" t="s">
        <v>83</v>
      </c>
      <c r="F39" s="106" t="str">
        <f t="shared" si="10"/>
        <v/>
      </c>
      <c r="G39" s="82" t="str">
        <f t="shared" si="0"/>
        <v/>
      </c>
      <c r="H39" t="str">
        <f t="shared" si="11"/>
        <v>chyba</v>
      </c>
      <c r="K39" s="108" t="s">
        <v>83</v>
      </c>
      <c r="L39" s="76" t="s">
        <v>83</v>
      </c>
      <c r="M39" s="76" t="s">
        <v>83</v>
      </c>
      <c r="N39" s="76" t="s">
        <v>83</v>
      </c>
      <c r="O39" s="76" t="s">
        <v>83</v>
      </c>
      <c r="P39" s="104" t="s">
        <v>83</v>
      </c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106" t="str">
        <f t="shared" si="10"/>
        <v/>
      </c>
      <c r="G40" s="82" t="str">
        <f t="shared" si="0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Dtt1kDU5HBpYt/ttXXkDan+NHHeqX34SN5UcuNl/xrjguwrQ19yCn2/RQLKuxENtPx6OIJFfc1tCx0bqksiAjw==" saltValue="oKf/SHkQAyVRBx/CqfTcpg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569" priority="45" timePeriod="lastWeek">
      <formula>AND(TODAY()-ROUNDDOWN(M42,0)&gt;=(WEEKDAY(TODAY())),TODAY()-ROUNDDOWN(M42,0)&lt;(WEEKDAY(TODAY())+7))</formula>
    </cfRule>
  </conditionalFormatting>
  <conditionalFormatting sqref="L41">
    <cfRule type="timePeriod" dxfId="568" priority="46" timePeriod="lastWeek">
      <formula>AND(TODAY()-ROUNDDOWN(L41,0)&gt;=(WEEKDAY(TODAY())),TODAY()-ROUNDDOWN(L41,0)&lt;(WEEKDAY(TODAY())+7))</formula>
    </cfRule>
  </conditionalFormatting>
  <conditionalFormatting sqref="O41">
    <cfRule type="timePeriod" dxfId="567" priority="44" timePeriod="lastWeek">
      <formula>AND(TODAY()-ROUNDDOWN(O41,0)&gt;=(WEEKDAY(TODAY())),TODAY()-ROUNDDOWN(O41,0)&lt;(WEEKDAY(TODAY())+7))</formula>
    </cfRule>
  </conditionalFormatting>
  <conditionalFormatting sqref="Q10:Q41">
    <cfRule type="timePeriod" dxfId="566" priority="43" timePeriod="lastWeek">
      <formula>AND(TODAY()-ROUNDDOWN(Q10,0)&gt;=(WEEKDAY(TODAY())),TODAY()-ROUNDDOWN(Q10,0)&lt;(WEEKDAY(TODAY())+7))</formula>
    </cfRule>
  </conditionalFormatting>
  <conditionalFormatting sqref="R42:V42">
    <cfRule type="timePeriod" dxfId="565" priority="42" timePeriod="lastWeek">
      <formula>AND(TODAY()-ROUNDDOWN(R42,0)&gt;=(WEEKDAY(TODAY())),TODAY()-ROUNDDOWN(R42,0)&lt;(WEEKDAY(TODAY())+7))</formula>
    </cfRule>
  </conditionalFormatting>
  <conditionalFormatting sqref="L11:L38 N10:O38">
    <cfRule type="timePeriod" dxfId="564" priority="41" timePeriod="lastWeek">
      <formula>AND(TODAY()-ROUNDDOWN(L10,0)&gt;=(WEEKDAY(TODAY())),TODAY()-ROUNDDOWN(L10,0)&lt;(WEEKDAY(TODAY())+7))</formula>
    </cfRule>
  </conditionalFormatting>
  <conditionalFormatting sqref="L10:L38">
    <cfRule type="timePeriod" dxfId="563" priority="40" timePeriod="lastWeek">
      <formula>AND(TODAY()-ROUNDDOWN(L10,0)&gt;=(WEEKDAY(TODAY())),TODAY()-ROUNDDOWN(L10,0)&lt;(WEEKDAY(TODAY())+7))</formula>
    </cfRule>
  </conditionalFormatting>
  <conditionalFormatting sqref="D10:D11 D14:D18 D21:D25 D28:D32 D35:D40">
    <cfRule type="timePeriod" dxfId="562" priority="37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561" priority="36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560" priority="35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expression" dxfId="559" priority="32">
      <formula>$G10="chybí přestávka"</formula>
    </cfRule>
  </conditionalFormatting>
  <conditionalFormatting sqref="M10:M38">
    <cfRule type="expression" dxfId="558" priority="31">
      <formula>$D10&gt;0</formula>
    </cfRule>
  </conditionalFormatting>
  <conditionalFormatting sqref="P11:P12">
    <cfRule type="timePeriod" dxfId="557" priority="30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556" priority="29" timePeriod="lastWeek">
      <formula>AND(TODAY()-ROUNDDOWN(P18,0)&gt;=(WEEKDAY(TODAY())),TODAY()-ROUNDDOWN(P18,0)&lt;(WEEKDAY(TODAY())+7))</formula>
    </cfRule>
  </conditionalFormatting>
  <conditionalFormatting sqref="C10:C11 C14:C18 C21:C25 C28:C32 C35:C38">
    <cfRule type="cellIs" dxfId="555" priority="22" operator="greaterThan">
      <formula>12</formula>
    </cfRule>
    <cfRule type="timePeriod" dxfId="554" priority="28" timePeriod="lastWeek">
      <formula>AND(TODAY()-ROUNDDOWN(C10,0)&gt;=(WEEKDAY(TODAY())),TODAY()-ROUNDDOWN(C10,0)&lt;(WEEKDAY(TODAY())+7))</formula>
    </cfRule>
  </conditionalFormatting>
  <conditionalFormatting sqref="C10:C11 C14:C18 C21:C25 C28:C32 C35:C38">
    <cfRule type="timePeriod" dxfId="553" priority="27" timePeriod="lastWeek">
      <formula>AND(TODAY()-ROUNDDOWN(C10,0)&gt;=(WEEKDAY(TODAY())),TODAY()-ROUNDDOWN(C10,0)&lt;(WEEKDAY(TODAY())+7))</formula>
    </cfRule>
  </conditionalFormatting>
  <conditionalFormatting sqref="P33">
    <cfRule type="timePeriod" dxfId="552" priority="20" timePeriod="lastWeek">
      <formula>AND(TODAY()-ROUNDDOWN(P33,0)&gt;=(WEEKDAY(TODAY())),TODAY()-ROUNDDOWN(P33,0)&lt;(WEEKDAY(TODAY())+7))</formula>
    </cfRule>
  </conditionalFormatting>
  <conditionalFormatting sqref="M10:M38">
    <cfRule type="expression" dxfId="551" priority="19">
      <formula>$H10="chyba"</formula>
    </cfRule>
  </conditionalFormatting>
  <conditionalFormatting sqref="D12:D13">
    <cfRule type="timePeriod" dxfId="550" priority="18" timePeriod="lastWeek">
      <formula>AND(TODAY()-ROUNDDOWN(D12,0)&gt;=(WEEKDAY(TODAY())),TODAY()-ROUNDDOWN(D12,0)&lt;(WEEKDAY(TODAY())+7))</formula>
    </cfRule>
  </conditionalFormatting>
  <conditionalFormatting sqref="D12:D13">
    <cfRule type="timePeriod" dxfId="549" priority="17" timePeriod="lastWeek">
      <formula>AND(TODAY()-ROUNDDOWN(D12,0)&gt;=(WEEKDAY(TODAY())),TODAY()-ROUNDDOWN(D12,0)&lt;(WEEKDAY(TODAY())+7))</formula>
    </cfRule>
  </conditionalFormatting>
  <conditionalFormatting sqref="D12:D13">
    <cfRule type="timePeriod" dxfId="548" priority="16" timePeriod="lastWeek">
      <formula>AND(TODAY()-ROUNDDOWN(D12,0)&gt;=(WEEKDAY(TODAY())),TODAY()-ROUNDDOWN(D12,0)&lt;(WEEKDAY(TODAY())+7))</formula>
    </cfRule>
  </conditionalFormatting>
  <conditionalFormatting sqref="D12:D13">
    <cfRule type="expression" dxfId="547" priority="15">
      <formula>$G12="chybí přestávka"</formula>
    </cfRule>
  </conditionalFormatting>
  <conditionalFormatting sqref="D19:D20">
    <cfRule type="timePeriod" dxfId="546" priority="14" timePeriod="lastWeek">
      <formula>AND(TODAY()-ROUNDDOWN(D19,0)&gt;=(WEEKDAY(TODAY())),TODAY()-ROUNDDOWN(D19,0)&lt;(WEEKDAY(TODAY())+7))</formula>
    </cfRule>
  </conditionalFormatting>
  <conditionalFormatting sqref="D19:D20">
    <cfRule type="timePeriod" dxfId="545" priority="13" timePeriod="lastWeek">
      <formula>AND(TODAY()-ROUNDDOWN(D19,0)&gt;=(WEEKDAY(TODAY())),TODAY()-ROUNDDOWN(D19,0)&lt;(WEEKDAY(TODAY())+7))</formula>
    </cfRule>
  </conditionalFormatting>
  <conditionalFormatting sqref="D19:D20">
    <cfRule type="timePeriod" dxfId="544" priority="12" timePeriod="lastWeek">
      <formula>AND(TODAY()-ROUNDDOWN(D19,0)&gt;=(WEEKDAY(TODAY())),TODAY()-ROUNDDOWN(D19,0)&lt;(WEEKDAY(TODAY())+7))</formula>
    </cfRule>
  </conditionalFormatting>
  <conditionalFormatting sqref="D19:D20">
    <cfRule type="expression" dxfId="543" priority="11">
      <formula>$G19="chybí přestávka"</formula>
    </cfRule>
  </conditionalFormatting>
  <conditionalFormatting sqref="D26:D27">
    <cfRule type="timePeriod" dxfId="542" priority="10" timePeriod="lastWeek">
      <formula>AND(TODAY()-ROUNDDOWN(D26,0)&gt;=(WEEKDAY(TODAY())),TODAY()-ROUNDDOWN(D26,0)&lt;(WEEKDAY(TODAY())+7))</formula>
    </cfRule>
  </conditionalFormatting>
  <conditionalFormatting sqref="D26:D27">
    <cfRule type="timePeriod" dxfId="541" priority="9" timePeriod="lastWeek">
      <formula>AND(TODAY()-ROUNDDOWN(D26,0)&gt;=(WEEKDAY(TODAY())),TODAY()-ROUNDDOWN(D26,0)&lt;(WEEKDAY(TODAY())+7))</formula>
    </cfRule>
  </conditionalFormatting>
  <conditionalFormatting sqref="D26:D27">
    <cfRule type="timePeriod" dxfId="540" priority="8" timePeriod="lastWeek">
      <formula>AND(TODAY()-ROUNDDOWN(D26,0)&gt;=(WEEKDAY(TODAY())),TODAY()-ROUNDDOWN(D26,0)&lt;(WEEKDAY(TODAY())+7))</formula>
    </cfRule>
  </conditionalFormatting>
  <conditionalFormatting sqref="D26:D27">
    <cfRule type="expression" dxfId="539" priority="7">
      <formula>$G26="chybí přestávka"</formula>
    </cfRule>
  </conditionalFormatting>
  <conditionalFormatting sqref="D33:D34">
    <cfRule type="timePeriod" dxfId="538" priority="6" timePeriod="lastWeek">
      <formula>AND(TODAY()-ROUNDDOWN(D33,0)&gt;=(WEEKDAY(TODAY())),TODAY()-ROUNDDOWN(D33,0)&lt;(WEEKDAY(TODAY())+7))</formula>
    </cfRule>
  </conditionalFormatting>
  <conditionalFormatting sqref="D33:D34">
    <cfRule type="timePeriod" dxfId="537" priority="5" timePeriod="lastWeek">
      <formula>AND(TODAY()-ROUNDDOWN(D33,0)&gt;=(WEEKDAY(TODAY())),TODAY()-ROUNDDOWN(D33,0)&lt;(WEEKDAY(TODAY())+7))</formula>
    </cfRule>
  </conditionalFormatting>
  <conditionalFormatting sqref="D33:D34">
    <cfRule type="timePeriod" dxfId="536" priority="4" timePeriod="lastWeek">
      <formula>AND(TODAY()-ROUNDDOWN(D33,0)&gt;=(WEEKDAY(TODAY())),TODAY()-ROUNDDOWN(D33,0)&lt;(WEEKDAY(TODAY())+7))</formula>
    </cfRule>
  </conditionalFormatting>
  <conditionalFormatting sqref="D33:D34">
    <cfRule type="expression" dxfId="535" priority="3">
      <formula>$G33="chybí přestávka"</formula>
    </cfRule>
  </conditionalFormatting>
  <conditionalFormatting sqref="W43">
    <cfRule type="timePeriod" dxfId="534" priority="2" timePeriod="lastWeek">
      <formula>AND(TODAY()-ROUNDDOWN(W43,0)&gt;=(WEEKDAY(TODAY())),TODAY()-ROUNDDOWN(W43,0)&lt;(WEEKDAY(TODAY())+7))</formula>
    </cfRule>
  </conditionalFormatting>
  <conditionalFormatting sqref="K10:K38">
    <cfRule type="expression" dxfId="533" priority="1">
      <formula>$X10&gt;0</formula>
    </cfRule>
  </conditionalFormatting>
  <dataValidations count="1">
    <dataValidation type="date" operator="greaterThanOrEqual" allowBlank="1" showInputMessage="1" showErrorMessage="1" sqref="A10:A38" xr:uid="{00000000-0002-0000-01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4919E9F-EDC3-4AFC-85A2-CAA0116A4CE9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L10:L38</xm:sqref>
        </x14:conditionalFormatting>
        <x14:conditionalFormatting xmlns:xm="http://schemas.microsoft.com/office/excel/2006/main">
          <x14:cfRule type="containsText" priority="33" operator="containsText" id="{7D73C446-3B64-47F7-9444-DE61482193C6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P10:P38</xm:sqref>
        </x14:conditionalFormatting>
        <x14:conditionalFormatting xmlns:xm="http://schemas.microsoft.com/office/excel/2006/main">
          <x14:cfRule type="containsText" priority="26" operator="containsText" id="{D0D37388-8680-4ED3-8956-34F20AC18E50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5" operator="containsText" id="{0A4DE145-B064-430A-9ADF-1DCED0B2958D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4" operator="containsText" id="{5758A1E2-B1F5-427B-B6F2-6AD0FBC06AF6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3" operator="containsText" id="{6FC55AA8-80EC-4594-BC83-B12DADF5928C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100-000004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100-000005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100-000007000000}">
          <x14:formula1>
            <xm:f>data!$E$2:$E$5</xm:f>
          </x14:formula1>
          <xm:sqref>E10:E11 E14:E18 E21:E25 E28:E32 E35:E38</xm:sqref>
        </x14:dataValidation>
        <x14:dataValidation type="list" allowBlank="1" showInputMessage="1" showErrorMessage="1" xr:uid="{00000000-0002-0000-0100-000003000000}">
          <x14:formula1>
            <xm:f>data!$A$2:$A$55</xm:f>
          </x14:formula1>
          <xm:sqref>L10:L38</xm:sqref>
        </x14:dataValidation>
        <x14:dataValidation type="list" allowBlank="1" showInputMessage="1" showErrorMessage="1" xr:uid="{1661B68E-F26A-4FA5-867C-18CF5A98B9F4}">
          <x14:formula1>
            <xm:f>data!$I$2:$I$51</xm:f>
          </x14:formula1>
          <xm:sqref>M10:M38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32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březen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45352</v>
      </c>
      <c r="B10" s="19" t="s">
        <v>15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45352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45353</v>
      </c>
      <c r="B11" s="19" t="s">
        <v>16</v>
      </c>
      <c r="C11" s="76" t="s">
        <v>83</v>
      </c>
      <c r="D11" s="74"/>
      <c r="E11" s="76" t="s">
        <v>83</v>
      </c>
      <c r="F11" s="105" t="str">
        <f t="shared" si="0"/>
        <v/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45353</v>
      </c>
      <c r="L11" s="44"/>
      <c r="M11" s="44"/>
      <c r="N11" s="118" t="str">
        <f t="shared" si="3"/>
        <v/>
      </c>
      <c r="O11" s="118" t="str">
        <f t="shared" si="4"/>
        <v/>
      </c>
      <c r="P11" s="104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45354</v>
      </c>
      <c r="B12" s="19" t="s">
        <v>17</v>
      </c>
      <c r="C12" s="76" t="s">
        <v>83</v>
      </c>
      <c r="D12" s="74"/>
      <c r="E12" s="76" t="s">
        <v>83</v>
      </c>
      <c r="F12" s="105" t="str">
        <f t="shared" si="0"/>
        <v/>
      </c>
      <c r="G12" s="82" t="str">
        <f t="shared" si="1"/>
        <v/>
      </c>
      <c r="H12" t="str">
        <f t="shared" si="11"/>
        <v>nic</v>
      </c>
      <c r="K12" s="14">
        <f t="shared" si="2"/>
        <v>45354</v>
      </c>
      <c r="L12" s="44"/>
      <c r="M12" s="44"/>
      <c r="N12" s="118" t="str">
        <f t="shared" si="3"/>
        <v/>
      </c>
      <c r="O12" s="118" t="str">
        <f t="shared" si="4"/>
        <v/>
      </c>
      <c r="P12" s="104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45355</v>
      </c>
      <c r="B13" s="19" t="s">
        <v>11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45355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březen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45356</v>
      </c>
      <c r="B14" s="19" t="s">
        <v>12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45356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45357</v>
      </c>
      <c r="B15" s="19" t="s">
        <v>13</v>
      </c>
      <c r="C15" s="73"/>
      <c r="D15" s="74"/>
      <c r="E15" s="75"/>
      <c r="F15" s="105">
        <f t="shared" si="0"/>
        <v>0</v>
      </c>
      <c r="G15" s="82" t="str">
        <f t="shared" si="1"/>
        <v/>
      </c>
      <c r="H15" t="str">
        <f t="shared" si="11"/>
        <v>nic</v>
      </c>
      <c r="K15" s="14">
        <f t="shared" si="2"/>
        <v>45357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45358</v>
      </c>
      <c r="B16" s="19" t="s">
        <v>14</v>
      </c>
      <c r="C16" s="73"/>
      <c r="D16" s="74"/>
      <c r="E16" s="75"/>
      <c r="F16" s="105">
        <f t="shared" si="0"/>
        <v>0</v>
      </c>
      <c r="G16" s="82" t="str">
        <f t="shared" si="1"/>
        <v/>
      </c>
      <c r="H16" t="str">
        <f t="shared" si="11"/>
        <v>nic</v>
      </c>
      <c r="K16" s="14">
        <f t="shared" si="2"/>
        <v>45358</v>
      </c>
      <c r="L16" s="44"/>
      <c r="M16" s="44"/>
      <c r="N16" s="118" t="str">
        <f t="shared" si="3"/>
        <v/>
      </c>
      <c r="O16" s="118" t="str">
        <f t="shared" si="4"/>
        <v/>
      </c>
      <c r="P16" s="102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45359</v>
      </c>
      <c r="B17" s="19" t="s">
        <v>15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45359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45360</v>
      </c>
      <c r="B18" s="19" t="s">
        <v>16</v>
      </c>
      <c r="C18" s="76" t="s">
        <v>83</v>
      </c>
      <c r="D18" s="74"/>
      <c r="E18" s="76" t="s">
        <v>83</v>
      </c>
      <c r="F18" s="105" t="str">
        <f t="shared" si="0"/>
        <v/>
      </c>
      <c r="G18" s="82" t="str">
        <f t="shared" si="1"/>
        <v/>
      </c>
      <c r="H18" t="str">
        <f t="shared" si="11"/>
        <v>nic</v>
      </c>
      <c r="K18" s="14">
        <f t="shared" si="2"/>
        <v>45360</v>
      </c>
      <c r="L18" s="44"/>
      <c r="M18" s="44"/>
      <c r="N18" s="118" t="str">
        <f t="shared" si="3"/>
        <v/>
      </c>
      <c r="O18" s="118" t="str">
        <f t="shared" si="4"/>
        <v/>
      </c>
      <c r="P18" s="104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45361</v>
      </c>
      <c r="B19" s="19" t="s">
        <v>17</v>
      </c>
      <c r="C19" s="76" t="s">
        <v>83</v>
      </c>
      <c r="D19" s="74"/>
      <c r="E19" s="76" t="s">
        <v>83</v>
      </c>
      <c r="F19" s="105" t="str">
        <f t="shared" si="0"/>
        <v/>
      </c>
      <c r="G19" s="82" t="str">
        <f t="shared" si="1"/>
        <v/>
      </c>
      <c r="H19" t="str">
        <f t="shared" si="11"/>
        <v>nic</v>
      </c>
      <c r="K19" s="14">
        <f t="shared" si="2"/>
        <v>45361</v>
      </c>
      <c r="L19" s="44"/>
      <c r="M19" s="44"/>
      <c r="N19" s="118" t="str">
        <f t="shared" si="3"/>
        <v/>
      </c>
      <c r="O19" s="118" t="str">
        <f t="shared" si="4"/>
        <v/>
      </c>
      <c r="P19" s="104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45362</v>
      </c>
      <c r="B20" s="19" t="s">
        <v>11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45362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45363</v>
      </c>
      <c r="B21" s="19" t="s">
        <v>12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45363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45364</v>
      </c>
      <c r="B22" s="19" t="s">
        <v>13</v>
      </c>
      <c r="C22" s="73"/>
      <c r="D22" s="74"/>
      <c r="E22" s="75"/>
      <c r="F22" s="105">
        <f t="shared" si="0"/>
        <v>0</v>
      </c>
      <c r="G22" s="82" t="str">
        <f t="shared" si="1"/>
        <v/>
      </c>
      <c r="H22" t="str">
        <f t="shared" si="11"/>
        <v>nic</v>
      </c>
      <c r="K22" s="14">
        <f t="shared" si="2"/>
        <v>45364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45365</v>
      </c>
      <c r="B23" s="19" t="s">
        <v>14</v>
      </c>
      <c r="C23" s="73"/>
      <c r="D23" s="74"/>
      <c r="E23" s="75"/>
      <c r="F23" s="105">
        <f t="shared" si="0"/>
        <v>0</v>
      </c>
      <c r="G23" s="82" t="str">
        <f t="shared" si="1"/>
        <v/>
      </c>
      <c r="H23" t="str">
        <f t="shared" si="11"/>
        <v>nic</v>
      </c>
      <c r="K23" s="14">
        <f t="shared" si="2"/>
        <v>45365</v>
      </c>
      <c r="L23" s="44"/>
      <c r="M23" s="44"/>
      <c r="N23" s="118" t="str">
        <f t="shared" si="3"/>
        <v/>
      </c>
      <c r="O23" s="118" t="str">
        <f t="shared" si="4"/>
        <v/>
      </c>
      <c r="P23" s="102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45366</v>
      </c>
      <c r="B24" s="19" t="s">
        <v>15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45366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45367</v>
      </c>
      <c r="B25" s="19" t="s">
        <v>16</v>
      </c>
      <c r="C25" s="76" t="s">
        <v>83</v>
      </c>
      <c r="D25" s="74"/>
      <c r="E25" s="76" t="s">
        <v>83</v>
      </c>
      <c r="F25" s="105" t="str">
        <f t="shared" si="0"/>
        <v/>
      </c>
      <c r="G25" s="82" t="str">
        <f t="shared" si="1"/>
        <v/>
      </c>
      <c r="H25" t="str">
        <f t="shared" si="11"/>
        <v>nic</v>
      </c>
      <c r="K25" s="14">
        <f t="shared" si="2"/>
        <v>45367</v>
      </c>
      <c r="L25" s="44"/>
      <c r="M25" s="44"/>
      <c r="N25" s="118" t="str">
        <f t="shared" si="3"/>
        <v/>
      </c>
      <c r="O25" s="118" t="str">
        <f t="shared" si="4"/>
        <v/>
      </c>
      <c r="P25" s="104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45368</v>
      </c>
      <c r="B26" s="19" t="s">
        <v>17</v>
      </c>
      <c r="C26" s="76" t="s">
        <v>83</v>
      </c>
      <c r="D26" s="74"/>
      <c r="E26" s="76" t="s">
        <v>83</v>
      </c>
      <c r="F26" s="105" t="str">
        <f t="shared" si="0"/>
        <v/>
      </c>
      <c r="G26" s="82" t="str">
        <f t="shared" si="1"/>
        <v/>
      </c>
      <c r="H26" t="str">
        <f t="shared" si="11"/>
        <v>nic</v>
      </c>
      <c r="K26" s="14">
        <f t="shared" si="2"/>
        <v>45368</v>
      </c>
      <c r="L26" s="44"/>
      <c r="M26" s="44"/>
      <c r="N26" s="118" t="str">
        <f t="shared" si="3"/>
        <v/>
      </c>
      <c r="O26" s="118" t="str">
        <f t="shared" si="4"/>
        <v/>
      </c>
      <c r="P26" s="104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45369</v>
      </c>
      <c r="B27" s="19" t="s">
        <v>11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45369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45370</v>
      </c>
      <c r="B28" s="19" t="s">
        <v>12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45370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45371</v>
      </c>
      <c r="B29" s="19" t="s">
        <v>13</v>
      </c>
      <c r="C29" s="73"/>
      <c r="D29" s="74"/>
      <c r="E29" s="75"/>
      <c r="F29" s="105">
        <f t="shared" si="0"/>
        <v>0</v>
      </c>
      <c r="G29" s="82" t="str">
        <f t="shared" si="1"/>
        <v/>
      </c>
      <c r="H29" t="str">
        <f t="shared" si="11"/>
        <v>nic</v>
      </c>
      <c r="K29" s="14">
        <f t="shared" si="2"/>
        <v>45371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45372</v>
      </c>
      <c r="B30" s="19" t="s">
        <v>14</v>
      </c>
      <c r="C30" s="73"/>
      <c r="D30" s="74"/>
      <c r="E30" s="75"/>
      <c r="F30" s="105">
        <f t="shared" si="0"/>
        <v>0</v>
      </c>
      <c r="G30" s="82" t="str">
        <f t="shared" si="1"/>
        <v/>
      </c>
      <c r="H30" t="str">
        <f t="shared" si="11"/>
        <v>nic</v>
      </c>
      <c r="K30" s="14">
        <f t="shared" si="2"/>
        <v>45372</v>
      </c>
      <c r="L30" s="44"/>
      <c r="M30" s="44"/>
      <c r="N30" s="118" t="str">
        <f t="shared" si="3"/>
        <v/>
      </c>
      <c r="O30" s="118" t="str">
        <f t="shared" si="4"/>
        <v/>
      </c>
      <c r="P30" s="102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45373</v>
      </c>
      <c r="B31" s="19" t="s">
        <v>15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45373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45374</v>
      </c>
      <c r="B32" s="19" t="s">
        <v>16</v>
      </c>
      <c r="C32" s="76" t="s">
        <v>83</v>
      </c>
      <c r="D32" s="74"/>
      <c r="E32" s="76" t="s">
        <v>83</v>
      </c>
      <c r="F32" s="105" t="str">
        <f t="shared" si="0"/>
        <v/>
      </c>
      <c r="G32" s="82" t="str">
        <f t="shared" si="1"/>
        <v/>
      </c>
      <c r="H32" t="str">
        <f t="shared" si="11"/>
        <v>nic</v>
      </c>
      <c r="K32" s="14">
        <f t="shared" si="2"/>
        <v>45374</v>
      </c>
      <c r="L32" s="44"/>
      <c r="M32" s="44"/>
      <c r="N32" s="118" t="str">
        <f t="shared" si="3"/>
        <v/>
      </c>
      <c r="O32" s="118" t="str">
        <f t="shared" si="4"/>
        <v/>
      </c>
      <c r="P32" s="104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45375</v>
      </c>
      <c r="B33" s="19" t="s">
        <v>17</v>
      </c>
      <c r="C33" s="76" t="s">
        <v>83</v>
      </c>
      <c r="D33" s="74"/>
      <c r="E33" s="76" t="s">
        <v>83</v>
      </c>
      <c r="F33" s="105" t="str">
        <f t="shared" si="0"/>
        <v/>
      </c>
      <c r="G33" s="82" t="str">
        <f t="shared" si="1"/>
        <v/>
      </c>
      <c r="H33" t="str">
        <f t="shared" si="11"/>
        <v>nic</v>
      </c>
      <c r="K33" s="14">
        <f t="shared" si="2"/>
        <v>45375</v>
      </c>
      <c r="L33" s="44"/>
      <c r="M33" s="44"/>
      <c r="N33" s="118" t="str">
        <f t="shared" si="3"/>
        <v/>
      </c>
      <c r="O33" s="118" t="str">
        <f t="shared" si="4"/>
        <v/>
      </c>
      <c r="P33" s="104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45376</v>
      </c>
      <c r="B34" s="19" t="s">
        <v>11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45376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45377</v>
      </c>
      <c r="B35" s="19" t="s">
        <v>12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45377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45378</v>
      </c>
      <c r="B36" s="19" t="s">
        <v>13</v>
      </c>
      <c r="C36" s="73"/>
      <c r="D36" s="74"/>
      <c r="E36" s="75"/>
      <c r="F36" s="105">
        <f t="shared" si="0"/>
        <v>0</v>
      </c>
      <c r="G36" s="82" t="str">
        <f t="shared" si="1"/>
        <v/>
      </c>
      <c r="H36" t="str">
        <f t="shared" si="11"/>
        <v>nic</v>
      </c>
      <c r="K36" s="14">
        <f t="shared" si="2"/>
        <v>45378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45379</v>
      </c>
      <c r="B37" s="19" t="s">
        <v>14</v>
      </c>
      <c r="C37" s="73"/>
      <c r="D37" s="74"/>
      <c r="E37" s="75"/>
      <c r="F37" s="105">
        <f t="shared" si="0"/>
        <v>0</v>
      </c>
      <c r="G37" s="82" t="str">
        <f t="shared" si="1"/>
        <v/>
      </c>
      <c r="H37" t="str">
        <f t="shared" si="11"/>
        <v>nic</v>
      </c>
      <c r="K37" s="14">
        <f t="shared" si="2"/>
        <v>45379</v>
      </c>
      <c r="L37" s="44"/>
      <c r="M37" s="44"/>
      <c r="N37" s="118" t="str">
        <f t="shared" si="3"/>
        <v/>
      </c>
      <c r="O37" s="118" t="str">
        <f t="shared" si="4"/>
        <v/>
      </c>
      <c r="P37" s="102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2">
        <v>45380</v>
      </c>
      <c r="B38" s="19" t="s">
        <v>15</v>
      </c>
      <c r="C38" s="109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45380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45381</v>
      </c>
      <c r="B39" s="19" t="s">
        <v>16</v>
      </c>
      <c r="C39" s="76" t="s">
        <v>83</v>
      </c>
      <c r="D39" s="74"/>
      <c r="E39" s="76" t="s">
        <v>83</v>
      </c>
      <c r="F39" s="106" t="str">
        <f t="shared" si="0"/>
        <v/>
      </c>
      <c r="G39" s="82" t="str">
        <f t="shared" si="1"/>
        <v/>
      </c>
      <c r="H39" t="str">
        <f t="shared" si="11"/>
        <v>nic</v>
      </c>
      <c r="K39" s="14">
        <f t="shared" si="2"/>
        <v>45381</v>
      </c>
      <c r="L39" s="44"/>
      <c r="M39" s="44"/>
      <c r="N39" s="118" t="str">
        <f t="shared" si="3"/>
        <v/>
      </c>
      <c r="O39" s="118" t="str">
        <f t="shared" si="4"/>
        <v/>
      </c>
      <c r="P39" s="104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45382</v>
      </c>
      <c r="B40" s="19" t="s">
        <v>17</v>
      </c>
      <c r="C40" s="76" t="s">
        <v>83</v>
      </c>
      <c r="D40" s="74"/>
      <c r="E40" s="76" t="s">
        <v>83</v>
      </c>
      <c r="F40" s="106" t="str">
        <f t="shared" si="0"/>
        <v/>
      </c>
      <c r="G40" s="82" t="str">
        <f t="shared" si="1"/>
        <v/>
      </c>
      <c r="H40" t="str">
        <f t="shared" si="11"/>
        <v>nic</v>
      </c>
      <c r="K40" s="14">
        <f t="shared" si="2"/>
        <v>45382</v>
      </c>
      <c r="L40" s="44"/>
      <c r="M40" s="44"/>
      <c r="N40" s="118" t="str">
        <f t="shared" si="3"/>
        <v/>
      </c>
      <c r="O40" s="118" t="str">
        <f t="shared" si="4"/>
        <v/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77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tB8rQEDlVMa/KFelAwf7Glg/tpwUL3CLG8QWcwFiiFWjj7K37IdURAY9ZhGJKWAwrLhtusrHrQDn9SZmTSZEQg==" saltValue="b67O8HMtaMJ3cVEtskZGyw==" spinCount="100000" sheet="1" objects="1" scenarios="1"/>
  <mergeCells count="40">
    <mergeCell ref="A42:F44"/>
    <mergeCell ref="Z1:AI2"/>
    <mergeCell ref="Z4:AH7"/>
    <mergeCell ref="B4:D4"/>
    <mergeCell ref="K1:N1"/>
    <mergeCell ref="B2:D2"/>
    <mergeCell ref="A1:C1"/>
    <mergeCell ref="AC8:AE8"/>
    <mergeCell ref="AD26:AH26"/>
    <mergeCell ref="B3:D3"/>
    <mergeCell ref="B5:D5"/>
    <mergeCell ref="B6:D6"/>
    <mergeCell ref="F8:F9"/>
    <mergeCell ref="G8:G9"/>
    <mergeCell ref="K8:K9"/>
    <mergeCell ref="L8:L9"/>
    <mergeCell ref="AD38:AH38"/>
    <mergeCell ref="M8:N8"/>
    <mergeCell ref="H8:H9"/>
    <mergeCell ref="A8:A9"/>
    <mergeCell ref="B8:B9"/>
    <mergeCell ref="C8:C9"/>
    <mergeCell ref="D8:D9"/>
    <mergeCell ref="E8:E9"/>
    <mergeCell ref="AD46:AH46"/>
    <mergeCell ref="AD28:AH28"/>
    <mergeCell ref="AE20:AI21"/>
    <mergeCell ref="AD45:AH45"/>
    <mergeCell ref="O8:O9"/>
    <mergeCell ref="P8:P9"/>
    <mergeCell ref="Q8:Q9"/>
    <mergeCell ref="R8:R9"/>
    <mergeCell ref="S8:S9"/>
    <mergeCell ref="U8:V8"/>
    <mergeCell ref="T8:T9"/>
    <mergeCell ref="Z8:AB8"/>
    <mergeCell ref="AD27:AH27"/>
    <mergeCell ref="AD44:AH44"/>
    <mergeCell ref="Z32:AH33"/>
    <mergeCell ref="AD37:AH37"/>
  </mergeCells>
  <conditionalFormatting sqref="M42:N42 U43:V43">
    <cfRule type="timePeriod" dxfId="526" priority="77" timePeriod="lastWeek">
      <formula>AND(TODAY()-ROUNDDOWN(M42,0)&gt;=(WEEKDAY(TODAY())),TODAY()-ROUNDDOWN(M42,0)&lt;(WEEKDAY(TODAY())+7))</formula>
    </cfRule>
  </conditionalFormatting>
  <conditionalFormatting sqref="L41">
    <cfRule type="timePeriod" dxfId="525" priority="78" timePeriod="lastWeek">
      <formula>AND(TODAY()-ROUNDDOWN(L41,0)&gt;=(WEEKDAY(TODAY())),TODAY()-ROUNDDOWN(L41,0)&lt;(WEEKDAY(TODAY())+7))</formula>
    </cfRule>
  </conditionalFormatting>
  <conditionalFormatting sqref="O41">
    <cfRule type="timePeriod" dxfId="524" priority="76" timePeriod="lastWeek">
      <formula>AND(TODAY()-ROUNDDOWN(O41,0)&gt;=(WEEKDAY(TODAY())),TODAY()-ROUNDDOWN(O41,0)&lt;(WEEKDAY(TODAY())+7))</formula>
    </cfRule>
  </conditionalFormatting>
  <conditionalFormatting sqref="Q10:Q41">
    <cfRule type="timePeriod" dxfId="523" priority="75" timePeriod="lastWeek">
      <formula>AND(TODAY()-ROUNDDOWN(Q10,0)&gt;=(WEEKDAY(TODAY())),TODAY()-ROUNDDOWN(Q10,0)&lt;(WEEKDAY(TODAY())+7))</formula>
    </cfRule>
  </conditionalFormatting>
  <conditionalFormatting sqref="R42:V42">
    <cfRule type="timePeriod" dxfId="522" priority="74" timePeriod="lastWeek">
      <formula>AND(TODAY()-ROUNDDOWN(R42,0)&gt;=(WEEKDAY(TODAY())),TODAY()-ROUNDDOWN(R42,0)&lt;(WEEKDAY(TODAY())+7))</formula>
    </cfRule>
  </conditionalFormatting>
  <conditionalFormatting sqref="N10:O40">
    <cfRule type="timePeriod" dxfId="521" priority="72" timePeriod="lastWeek">
      <formula>AND(TODAY()-ROUNDDOWN(N10,0)&gt;=(WEEKDAY(TODAY())),TODAY()-ROUNDDOWN(N10,0)&lt;(WEEKDAY(TODAY())+7))</formula>
    </cfRule>
  </conditionalFormatting>
  <conditionalFormatting sqref="L10:L40">
    <cfRule type="timePeriod" dxfId="520" priority="71" timePeriod="lastWeek">
      <formula>AND(TODAY()-ROUNDDOWN(L10,0)&gt;=(WEEKDAY(TODAY())),TODAY()-ROUNDDOWN(L10,0)&lt;(WEEKDAY(TODAY())+7))</formula>
    </cfRule>
  </conditionalFormatting>
  <conditionalFormatting sqref="C13:C17 C20:C24 C27:C31 C34:C38">
    <cfRule type="cellIs" dxfId="519" priority="6" operator="greaterThan">
      <formula>12</formula>
    </cfRule>
    <cfRule type="timePeriod" dxfId="518" priority="70" timePeriod="lastWeek">
      <formula>AND(TODAY()-ROUNDDOWN(C13,0)&gt;=(WEEKDAY(TODAY())),TODAY()-ROUNDDOWN(C13,0)&lt;(WEEKDAY(TODAY())+7))</formula>
    </cfRule>
  </conditionalFormatting>
  <conditionalFormatting sqref="C13:C17 C20:C24 C27:C31 C34:C38">
    <cfRule type="timePeriod" dxfId="517" priority="69" timePeriod="lastWeek">
      <formula>AND(TODAY()-ROUNDDOWN(C13,0)&gt;=(WEEKDAY(TODAY())),TODAY()-ROUNDDOWN(C13,0)&lt;(WEEKDAY(TODAY())+7))</formula>
    </cfRule>
  </conditionalFormatting>
  <conditionalFormatting sqref="D10:D40">
    <cfRule type="timePeriod" dxfId="516" priority="68" timePeriod="lastWeek">
      <formula>AND(TODAY()-ROUNDDOWN(D10,0)&gt;=(WEEKDAY(TODAY())),TODAY()-ROUNDDOWN(D10,0)&lt;(WEEKDAY(TODAY())+7))</formula>
    </cfRule>
  </conditionalFormatting>
  <conditionalFormatting sqref="D10:D40">
    <cfRule type="timePeriod" dxfId="515" priority="67" timePeriod="lastWeek">
      <formula>AND(TODAY()-ROUNDDOWN(D10,0)&gt;=(WEEKDAY(TODAY())),TODAY()-ROUNDDOWN(D10,0)&lt;(WEEKDAY(TODAY())+7))</formula>
    </cfRule>
  </conditionalFormatting>
  <conditionalFormatting sqref="D10:D40">
    <cfRule type="timePeriod" dxfId="514" priority="66" timePeriod="lastWeek">
      <formula>AND(TODAY()-ROUNDDOWN(D10,0)&gt;=(WEEKDAY(TODAY())),TODAY()-ROUNDDOWN(D10,0)&lt;(WEEKDAY(TODAY())+7))</formula>
    </cfRule>
  </conditionalFormatting>
  <conditionalFormatting sqref="D10:D40">
    <cfRule type="expression" dxfId="513" priority="63">
      <formula>$G10="chybí přestávka"</formula>
    </cfRule>
  </conditionalFormatting>
  <conditionalFormatting sqref="M10:M40">
    <cfRule type="expression" dxfId="512" priority="62">
      <formula>$D10&gt;0</formula>
    </cfRule>
  </conditionalFormatting>
  <conditionalFormatting sqref="P11:P12">
    <cfRule type="timePeriod" dxfId="511" priority="61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510" priority="60" timePeriod="lastWeek">
      <formula>AND(TODAY()-ROUNDDOWN(P18,0)&gt;=(WEEKDAY(TODAY())),TODAY()-ROUNDDOWN(P18,0)&lt;(WEEKDAY(TODAY())+7))</formula>
    </cfRule>
  </conditionalFormatting>
  <conditionalFormatting sqref="C10">
    <cfRule type="cellIs" dxfId="509" priority="7" operator="greaterThan">
      <formula>12</formula>
    </cfRule>
    <cfRule type="timePeriod" dxfId="508" priority="13" timePeriod="lastWeek">
      <formula>AND(TODAY()-ROUNDDOWN(C10,0)&gt;=(WEEKDAY(TODAY())),TODAY()-ROUNDDOWN(C10,0)&lt;(WEEKDAY(TODAY())+7))</formula>
    </cfRule>
  </conditionalFormatting>
  <conditionalFormatting sqref="C10">
    <cfRule type="timePeriod" dxfId="507" priority="12" timePeriod="lastWeek">
      <formula>AND(TODAY()-ROUNDDOWN(C10,0)&gt;=(WEEKDAY(TODAY())),TODAY()-ROUNDDOWN(C10,0)&lt;(WEEKDAY(TODAY())+7))</formula>
    </cfRule>
  </conditionalFormatting>
  <conditionalFormatting sqref="P33">
    <cfRule type="timePeriod" dxfId="506" priority="5" timePeriod="lastWeek">
      <formula>AND(TODAY()-ROUNDDOWN(P33,0)&gt;=(WEEKDAY(TODAY())),TODAY()-ROUNDDOWN(P33,0)&lt;(WEEKDAY(TODAY())+7))</formula>
    </cfRule>
  </conditionalFormatting>
  <conditionalFormatting sqref="M10:M40">
    <cfRule type="expression" dxfId="505" priority="3">
      <formula>$H10="chyba"</formula>
    </cfRule>
  </conditionalFormatting>
  <conditionalFormatting sqref="W43">
    <cfRule type="timePeriod" dxfId="504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503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2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5" id="{9D8FEBED-CD07-4CC7-9F83-E38EADB33A5F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64" operator="containsText" id="{1BBFFA71-DF8A-4FB2-BA65-2952E93F2DE3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1" operator="containsText" id="{16CD421C-A750-48B4-926A-37A32C073EAE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10" operator="containsText" id="{48DE82D5-45A3-4C22-A494-C90CFE442E38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9" operator="containsText" id="{71AB94EB-B163-4943-94C0-304580E19371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8" operator="containsText" id="{46DD50DB-4A91-47FF-A722-F52C8E6B4BC7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200-000001000000}">
          <x14:formula1>
            <xm:f>data!$E$2:$E$5</xm:f>
          </x14:formula1>
          <xm:sqref>E10</xm:sqref>
        </x14:dataValidation>
        <x14:dataValidation type="list" showInputMessage="1" showErrorMessage="1" xr:uid="{00000000-0002-0000-02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2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200-000005000000}">
          <x14:formula1>
            <xm:f>data!$E$2:$E$4</xm:f>
          </x14:formula1>
          <xm:sqref>E13:E17 E20:E24 E27:E31 E34:E37</xm:sqref>
        </x14:dataValidation>
        <x14:dataValidation type="list" allowBlank="1" showInputMessage="1" showErrorMessage="1" xr:uid="{00000000-0002-0000-0200-000006000000}">
          <x14:formula1>
            <xm:f>data!$F$8:$F$9</xm:f>
          </x14:formula1>
          <xm:sqref>E38</xm:sqref>
        </x14:dataValidation>
        <x14:dataValidation type="list" allowBlank="1" showInputMessage="1" showErrorMessage="1" xr:uid="{00000000-0002-0000-0200-000008000000}">
          <x14:formula1>
            <xm:f>data!$H$2:$H$4</xm:f>
          </x14:formula1>
          <xm:sqref>B5:D5</xm:sqref>
        </x14:dataValidation>
        <x14:dataValidation type="list" allowBlank="1" showInputMessage="1" showErrorMessage="1" xr:uid="{00000000-0002-0000-0200-000009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200-000007000000}">
          <x14:formula1>
            <xm:f>data!$A$2:$A$55</xm:f>
          </x14:formula1>
          <xm:sqref>L10:L40</xm:sqref>
        </x14:dataValidation>
        <x14:dataValidation type="list" allowBlank="1" showInputMessage="1" showErrorMessage="1" xr:uid="{99E7B2EA-E266-4179-B2B7-8C6B7ABAD1FB}">
          <x14:formula1>
            <xm:f>data!$I$2:$I$51</xm:f>
          </x14:formula1>
          <xm:sqref>M10:M40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51"/>
  <sheetViews>
    <sheetView zoomScaleNormal="100" zoomScaleSheetLayoutView="70" workbookViewId="0">
      <pane ySplit="9" topLeftCell="A13" activePane="bottomLeft" state="frozen"/>
      <selection pane="bottomLeft" activeCell="E5" sqref="E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33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duben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2">
        <v>45383</v>
      </c>
      <c r="B10" s="19" t="s">
        <v>11</v>
      </c>
      <c r="C10" s="109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45383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45384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45384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45385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45385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45386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45386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duben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45387</v>
      </c>
      <c r="B14" s="19" t="s">
        <v>15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45387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45388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45388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45389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45389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45390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45390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45391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45391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45392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45392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45393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45393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45394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45394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45395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45395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45396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45396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45397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45397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45398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45398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45399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45399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45400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45400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45401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45401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45402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45402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45403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45403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45404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45404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45405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45405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45406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45406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45407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45407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45408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45408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45409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45409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45410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45410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45411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45411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45412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45412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0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3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M2UJzEhY5ifx7N5nvy7caN7+yQXTMHw6o8PmFA0UhNJ9i5vaj5RHEmy0nwqaw/dsckN0pO16BFjWjLd1k1MhWg==" saltValue="Tn4ONrJGdyGW+75m5gaRw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496" priority="54" timePeriod="lastWeek">
      <formula>AND(TODAY()-ROUNDDOWN(M42,0)&gt;=(WEEKDAY(TODAY())),TODAY()-ROUNDDOWN(M42,0)&lt;(WEEKDAY(TODAY())+7))</formula>
    </cfRule>
  </conditionalFormatting>
  <conditionalFormatting sqref="L41">
    <cfRule type="timePeriod" dxfId="495" priority="55" timePeriod="lastWeek">
      <formula>AND(TODAY()-ROUNDDOWN(L41,0)&gt;=(WEEKDAY(TODAY())),TODAY()-ROUNDDOWN(L41,0)&lt;(WEEKDAY(TODAY())+7))</formula>
    </cfRule>
  </conditionalFormatting>
  <conditionalFormatting sqref="O41">
    <cfRule type="timePeriod" dxfId="494" priority="53" timePeriod="lastWeek">
      <formula>AND(TODAY()-ROUNDDOWN(O41,0)&gt;=(WEEKDAY(TODAY())),TODAY()-ROUNDDOWN(O41,0)&lt;(WEEKDAY(TODAY())+7))</formula>
    </cfRule>
  </conditionalFormatting>
  <conditionalFormatting sqref="Q10:Q41">
    <cfRule type="timePeriod" dxfId="493" priority="52" timePeriod="lastWeek">
      <formula>AND(TODAY()-ROUNDDOWN(Q10,0)&gt;=(WEEKDAY(TODAY())),TODAY()-ROUNDDOWN(Q10,0)&lt;(WEEKDAY(TODAY())+7))</formula>
    </cfRule>
  </conditionalFormatting>
  <conditionalFormatting sqref="R42:V42">
    <cfRule type="timePeriod" dxfId="492" priority="51" timePeriod="lastWeek">
      <formula>AND(TODAY()-ROUNDDOWN(R42,0)&gt;=(WEEKDAY(TODAY())),TODAY()-ROUNDDOWN(R42,0)&lt;(WEEKDAY(TODAY())+7))</formula>
    </cfRule>
  </conditionalFormatting>
  <conditionalFormatting sqref="N10:O39">
    <cfRule type="timePeriod" dxfId="491" priority="50" timePeriod="lastWeek">
      <formula>AND(TODAY()-ROUNDDOWN(N10,0)&gt;=(WEEKDAY(TODAY())),TODAY()-ROUNDDOWN(N10,0)&lt;(WEEKDAY(TODAY())+7))</formula>
    </cfRule>
  </conditionalFormatting>
  <conditionalFormatting sqref="L10:L39">
    <cfRule type="timePeriod" dxfId="490" priority="49" timePeriod="lastWeek">
      <formula>AND(TODAY()-ROUNDDOWN(L10,0)&gt;=(WEEKDAY(TODAY())),TODAY()-ROUNDDOWN(L10,0)&lt;(WEEKDAY(TODAY())+7))</formula>
    </cfRule>
  </conditionalFormatting>
  <conditionalFormatting sqref="D10:D14 D17:D21 D24:D28 D31:D35 D38:D39">
    <cfRule type="timePeriod" dxfId="489" priority="48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timePeriod" dxfId="488" priority="47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timePeriod" dxfId="487" priority="46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expression" dxfId="486" priority="43">
      <formula>$G10="chybí přestávka"</formula>
    </cfRule>
  </conditionalFormatting>
  <conditionalFormatting sqref="M10:M39">
    <cfRule type="expression" dxfId="485" priority="42">
      <formula>$D10&gt;0</formula>
    </cfRule>
  </conditionalFormatting>
  <conditionalFormatting sqref="P11:P12">
    <cfRule type="timePeriod" dxfId="484" priority="41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483" priority="40" timePeriod="lastWeek">
      <formula>AND(TODAY()-ROUNDDOWN(P18,0)&gt;=(WEEKDAY(TODAY())),TODAY()-ROUNDDOWN(P18,0)&lt;(WEEKDAY(TODAY())+7))</formula>
    </cfRule>
  </conditionalFormatting>
  <conditionalFormatting sqref="C10:C14 C17:C21 C24:C28 C31:C35 C38:C39">
    <cfRule type="cellIs" dxfId="482" priority="33" operator="greaterThan">
      <formula>12</formula>
    </cfRule>
    <cfRule type="timePeriod" dxfId="481" priority="39" timePeriod="lastWeek">
      <formula>AND(TODAY()-ROUNDDOWN(C10,0)&gt;=(WEEKDAY(TODAY())),TODAY()-ROUNDDOWN(C10,0)&lt;(WEEKDAY(TODAY())+7))</formula>
    </cfRule>
  </conditionalFormatting>
  <conditionalFormatting sqref="C10:C14 C17:C21 C24:C28 C31:C35 C38:C39">
    <cfRule type="timePeriod" dxfId="480" priority="38" timePeriod="lastWeek">
      <formula>AND(TODAY()-ROUNDDOWN(C10,0)&gt;=(WEEKDAY(TODAY())),TODAY()-ROUNDDOWN(C10,0)&lt;(WEEKDAY(TODAY())+7))</formula>
    </cfRule>
  </conditionalFormatting>
  <conditionalFormatting sqref="P33">
    <cfRule type="timePeriod" dxfId="479" priority="32" timePeriod="lastWeek">
      <formula>AND(TODAY()-ROUNDDOWN(P33,0)&gt;=(WEEKDAY(TODAY())),TODAY()-ROUNDDOWN(P33,0)&lt;(WEEKDAY(TODAY())+7))</formula>
    </cfRule>
  </conditionalFormatting>
  <conditionalFormatting sqref="M10:M39">
    <cfRule type="expression" dxfId="478" priority="31">
      <formula>$H10="chyba"</formula>
    </cfRule>
  </conditionalFormatting>
  <conditionalFormatting sqref="D15:D16">
    <cfRule type="timePeriod" dxfId="477" priority="30" timePeriod="lastWeek">
      <formula>AND(TODAY()-ROUNDDOWN(D15,0)&gt;=(WEEKDAY(TODAY())),TODAY()-ROUNDDOWN(D15,0)&lt;(WEEKDAY(TODAY())+7))</formula>
    </cfRule>
  </conditionalFormatting>
  <conditionalFormatting sqref="D15:D16">
    <cfRule type="timePeriod" dxfId="476" priority="29" timePeriod="lastWeek">
      <formula>AND(TODAY()-ROUNDDOWN(D15,0)&gt;=(WEEKDAY(TODAY())),TODAY()-ROUNDDOWN(D15,0)&lt;(WEEKDAY(TODAY())+7))</formula>
    </cfRule>
  </conditionalFormatting>
  <conditionalFormatting sqref="D15:D16">
    <cfRule type="timePeriod" dxfId="475" priority="28" timePeriod="lastWeek">
      <formula>AND(TODAY()-ROUNDDOWN(D15,0)&gt;=(WEEKDAY(TODAY())),TODAY()-ROUNDDOWN(D15,0)&lt;(WEEKDAY(TODAY())+7))</formula>
    </cfRule>
  </conditionalFormatting>
  <conditionalFormatting sqref="D15:D16">
    <cfRule type="expression" dxfId="474" priority="27">
      <formula>$G15="chybí přestávka"</formula>
    </cfRule>
  </conditionalFormatting>
  <conditionalFormatting sqref="D22:D23">
    <cfRule type="timePeriod" dxfId="473" priority="26" timePeriod="lastWeek">
      <formula>AND(TODAY()-ROUNDDOWN(D22,0)&gt;=(WEEKDAY(TODAY())),TODAY()-ROUNDDOWN(D22,0)&lt;(WEEKDAY(TODAY())+7))</formula>
    </cfRule>
  </conditionalFormatting>
  <conditionalFormatting sqref="D22:D23">
    <cfRule type="timePeriod" dxfId="472" priority="25" timePeriod="lastWeek">
      <formula>AND(TODAY()-ROUNDDOWN(D22,0)&gt;=(WEEKDAY(TODAY())),TODAY()-ROUNDDOWN(D22,0)&lt;(WEEKDAY(TODAY())+7))</formula>
    </cfRule>
  </conditionalFormatting>
  <conditionalFormatting sqref="D22:D23">
    <cfRule type="timePeriod" dxfId="471" priority="24" timePeriod="lastWeek">
      <formula>AND(TODAY()-ROUNDDOWN(D22,0)&gt;=(WEEKDAY(TODAY())),TODAY()-ROUNDDOWN(D22,0)&lt;(WEEKDAY(TODAY())+7))</formula>
    </cfRule>
  </conditionalFormatting>
  <conditionalFormatting sqref="D22:D23">
    <cfRule type="expression" dxfId="470" priority="23">
      <formula>$G22="chybí přestávka"</formula>
    </cfRule>
  </conditionalFormatting>
  <conditionalFormatting sqref="D29:D30">
    <cfRule type="timePeriod" dxfId="469" priority="22" timePeriod="lastWeek">
      <formula>AND(TODAY()-ROUNDDOWN(D29,0)&gt;=(WEEKDAY(TODAY())),TODAY()-ROUNDDOWN(D29,0)&lt;(WEEKDAY(TODAY())+7))</formula>
    </cfRule>
  </conditionalFormatting>
  <conditionalFormatting sqref="D29:D30">
    <cfRule type="timePeriod" dxfId="468" priority="21" timePeriod="lastWeek">
      <formula>AND(TODAY()-ROUNDDOWN(D29,0)&gt;=(WEEKDAY(TODAY())),TODAY()-ROUNDDOWN(D29,0)&lt;(WEEKDAY(TODAY())+7))</formula>
    </cfRule>
  </conditionalFormatting>
  <conditionalFormatting sqref="D29:D30">
    <cfRule type="timePeriod" dxfId="467" priority="20" timePeriod="lastWeek">
      <formula>AND(TODAY()-ROUNDDOWN(D29,0)&gt;=(WEEKDAY(TODAY())),TODAY()-ROUNDDOWN(D29,0)&lt;(WEEKDAY(TODAY())+7))</formula>
    </cfRule>
  </conditionalFormatting>
  <conditionalFormatting sqref="D29:D30">
    <cfRule type="expression" dxfId="466" priority="19">
      <formula>$G29="chybí přestávka"</formula>
    </cfRule>
  </conditionalFormatting>
  <conditionalFormatting sqref="D36:D37">
    <cfRule type="timePeriod" dxfId="465" priority="18" timePeriod="lastWeek">
      <formula>AND(TODAY()-ROUNDDOWN(D36,0)&gt;=(WEEKDAY(TODAY())),TODAY()-ROUNDDOWN(D36,0)&lt;(WEEKDAY(TODAY())+7))</formula>
    </cfRule>
  </conditionalFormatting>
  <conditionalFormatting sqref="D36:D37">
    <cfRule type="timePeriod" dxfId="464" priority="17" timePeriod="lastWeek">
      <formula>AND(TODAY()-ROUNDDOWN(D36,0)&gt;=(WEEKDAY(TODAY())),TODAY()-ROUNDDOWN(D36,0)&lt;(WEEKDAY(TODAY())+7))</formula>
    </cfRule>
  </conditionalFormatting>
  <conditionalFormatting sqref="D36:D37">
    <cfRule type="timePeriod" dxfId="463" priority="16" timePeriod="lastWeek">
      <formula>AND(TODAY()-ROUNDDOWN(D36,0)&gt;=(WEEKDAY(TODAY())),TODAY()-ROUNDDOWN(D36,0)&lt;(WEEKDAY(TODAY())+7))</formula>
    </cfRule>
  </conditionalFormatting>
  <conditionalFormatting sqref="D36:D37">
    <cfRule type="expression" dxfId="462" priority="15">
      <formula>$G36="chybí přestávka"</formula>
    </cfRule>
  </conditionalFormatting>
  <conditionalFormatting sqref="P18:P19">
    <cfRule type="timePeriod" dxfId="461" priority="14" timePeriod="lastWeek">
      <formula>AND(TODAY()-ROUNDDOWN(P18,0)&gt;=(WEEKDAY(TODAY())),TODAY()-ROUNDDOWN(P18,0)&lt;(WEEKDAY(TODAY())+7))</formula>
    </cfRule>
  </conditionalFormatting>
  <conditionalFormatting sqref="P25:P26">
    <cfRule type="timePeriod" dxfId="460" priority="12" timePeriod="lastWeek">
      <formula>AND(TODAY()-ROUNDDOWN(P25,0)&gt;=(WEEKDAY(TODAY())),TODAY()-ROUNDDOWN(P25,0)&lt;(WEEKDAY(TODAY())+7))</formula>
    </cfRule>
  </conditionalFormatting>
  <conditionalFormatting sqref="P32:P33">
    <cfRule type="timePeriod" dxfId="459" priority="10" timePeriod="lastWeek">
      <formula>AND(TODAY()-ROUNDDOWN(P32,0)&gt;=(WEEKDAY(TODAY())),TODAY()-ROUNDDOWN(P32,0)&lt;(WEEKDAY(TODAY())+7))</formula>
    </cfRule>
  </conditionalFormatting>
  <conditionalFormatting sqref="D40">
    <cfRule type="timePeriod" dxfId="458" priority="6" timePeriod="lastWeek">
      <formula>AND(TODAY()-ROUNDDOWN(D40,0)&gt;=(WEEKDAY(TODAY())),TODAY()-ROUNDDOWN(D40,0)&lt;(WEEKDAY(TODAY())+7))</formula>
    </cfRule>
  </conditionalFormatting>
  <conditionalFormatting sqref="D40">
    <cfRule type="timePeriod" dxfId="457" priority="5" timePeriod="lastWeek">
      <formula>AND(TODAY()-ROUNDDOWN(D40,0)&gt;=(WEEKDAY(TODAY())),TODAY()-ROUNDDOWN(D40,0)&lt;(WEEKDAY(TODAY())+7))</formula>
    </cfRule>
  </conditionalFormatting>
  <conditionalFormatting sqref="D40">
    <cfRule type="timePeriod" dxfId="456" priority="4" timePeriod="lastWeek">
      <formula>AND(TODAY()-ROUNDDOWN(D40,0)&gt;=(WEEKDAY(TODAY())),TODAY()-ROUNDDOWN(D40,0)&lt;(WEEKDAY(TODAY())+7))</formula>
    </cfRule>
  </conditionalFormatting>
  <conditionalFormatting sqref="D40">
    <cfRule type="expression" dxfId="455" priority="3">
      <formula>$G40="chybí přestávka"</formula>
    </cfRule>
  </conditionalFormatting>
  <conditionalFormatting sqref="W43">
    <cfRule type="timePeriod" dxfId="454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453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3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AB649FD1-1BAC-4A8B-9391-BA10E44AE99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44" operator="containsText" id="{98158926-C0B3-413F-A573-2AD228D31F01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7" operator="containsText" id="{DB21C113-2411-4D4C-856F-F8FC954CD0A5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6" operator="containsText" id="{A08D1A92-741E-4245-8806-3172A29DF725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35" operator="containsText" id="{C7A866CA-2E19-45D0-9C78-5C4F2BA88F35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34" operator="containsText" id="{8FA74AFA-B4E4-43BC-B1F6-8B51C7E2B15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13" operator="containsText" id="{3EE4DAB3-36FA-487A-8C33-7DCDFFDEFBC2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11" operator="containsText" id="{B3EFB088-A78C-43D5-81B6-2A910E2569A6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9" operator="containsText" id="{2E23ADB9-4FD8-4AC5-B4D4-04421150CC6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  <x14:conditionalFormatting xmlns:xm="http://schemas.microsoft.com/office/excel/2006/main">
          <x14:cfRule type="containsText" priority="8" operator="containsText" id="{DB4F193E-558B-463B-B0C9-A0F6FDA20C6F}">
            <xm:f>NOT(ISERROR(SEARCH($F40="Práce",P40)))</xm:f>
            <xm:f>$F40="Práce"</xm:f>
            <x14:dxf>
              <fill>
                <patternFill>
                  <bgColor theme="7" tint="0.79998168889431442"/>
                </patternFill>
              </fill>
            </x14:dxf>
          </x14:cfRule>
          <xm:sqref>P40</xm:sqref>
        </x14:conditionalFormatting>
        <x14:conditionalFormatting xmlns:xm="http://schemas.microsoft.com/office/excel/2006/main">
          <x14:cfRule type="containsText" priority="7" operator="containsText" id="{F0989CDE-8321-4D21-BCDB-0717F9F6692F}">
            <xm:f>NOT(ISERROR(SEARCH($F40="Práce",P40)))</xm:f>
            <xm:f>$F40="Práce"</xm:f>
            <x14:dxf>
              <fill>
                <patternFill>
                  <bgColor theme="7" tint="0.79998168889431442"/>
                </patternFill>
              </fill>
            </x14:dxf>
          </x14:cfRule>
          <xm:sqref>P40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1000000}">
          <x14:formula1>
            <xm:f>data!$E$2:$E$5</xm:f>
          </x14:formula1>
          <xm:sqref>E11:E14 E17:E21 E24:E28 E31:E35 E38:E39</xm:sqref>
        </x14:dataValidation>
        <x14:dataValidation type="list" showInputMessage="1" showErrorMessage="1" xr:uid="{00000000-0002-0000-03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3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300-000005000000}">
          <x14:formula1>
            <xm:f>data!$F$8:$F$9</xm:f>
          </x14:formula1>
          <xm:sqref>E10</xm:sqref>
        </x14:dataValidation>
        <x14:dataValidation type="list" allowBlank="1" showInputMessage="1" showErrorMessage="1" xr:uid="{00000000-0002-0000-0300-000008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300-000006000000}">
          <x14:formula1>
            <xm:f>data!$A$2:$A$55</xm:f>
          </x14:formula1>
          <xm:sqref>L10:L39</xm:sqref>
        </x14:dataValidation>
        <x14:dataValidation type="list" allowBlank="1" showInputMessage="1" showErrorMessage="1" xr:uid="{3A841B15-F126-453C-A91A-5FEB60D20AC2}">
          <x14:formula1>
            <xm:f>data!$I$2:$I$51</xm:f>
          </x14:formula1>
          <xm:sqref>M10:M39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3" sqref="F3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34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květen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2">
        <v>45413</v>
      </c>
      <c r="B10" s="19" t="s">
        <v>13</v>
      </c>
      <c r="C10" s="109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45413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45414</v>
      </c>
      <c r="B11" s="19" t="s">
        <v>14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45414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45415</v>
      </c>
      <c r="B12" s="19" t="s">
        <v>15</v>
      </c>
      <c r="C12" s="73"/>
      <c r="D12" s="74"/>
      <c r="E12" s="75"/>
      <c r="F12" s="105">
        <f t="shared" si="10"/>
        <v>0</v>
      </c>
      <c r="G12" s="82" t="str">
        <f t="shared" si="0"/>
        <v/>
      </c>
      <c r="H12" t="str">
        <f t="shared" si="11"/>
        <v>nic</v>
      </c>
      <c r="K12" s="14">
        <f t="shared" si="1"/>
        <v>45415</v>
      </c>
      <c r="L12" s="44"/>
      <c r="M12" s="44"/>
      <c r="N12" s="118" t="str">
        <f t="shared" si="2"/>
        <v/>
      </c>
      <c r="O12" s="118" t="str">
        <f t="shared" si="3"/>
        <v/>
      </c>
      <c r="P12" s="102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45416</v>
      </c>
      <c r="B13" s="19" t="s">
        <v>16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45416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květen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45417</v>
      </c>
      <c r="B14" s="19" t="s">
        <v>17</v>
      </c>
      <c r="C14" s="76" t="s">
        <v>83</v>
      </c>
      <c r="D14" s="74"/>
      <c r="E14" s="76" t="s">
        <v>83</v>
      </c>
      <c r="F14" s="105" t="str">
        <f t="shared" si="10"/>
        <v/>
      </c>
      <c r="G14" s="82" t="str">
        <f t="shared" si="0"/>
        <v/>
      </c>
      <c r="H14" t="str">
        <f t="shared" si="11"/>
        <v>nic</v>
      </c>
      <c r="K14" s="14">
        <f t="shared" si="1"/>
        <v>45417</v>
      </c>
      <c r="L14" s="44"/>
      <c r="M14" s="44"/>
      <c r="N14" s="118" t="str">
        <f t="shared" si="2"/>
        <v/>
      </c>
      <c r="O14" s="118" t="str">
        <f t="shared" si="3"/>
        <v/>
      </c>
      <c r="P14" s="103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45418</v>
      </c>
      <c r="B15" s="19" t="s">
        <v>11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45418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45419</v>
      </c>
      <c r="B16" s="19" t="s">
        <v>12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45419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92">
        <v>45420</v>
      </c>
      <c r="B17" s="19" t="s">
        <v>13</v>
      </c>
      <c r="C17" s="109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45420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45421</v>
      </c>
      <c r="B18" s="19" t="s">
        <v>14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45421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45422</v>
      </c>
      <c r="B19" s="19" t="s">
        <v>15</v>
      </c>
      <c r="C19" s="73"/>
      <c r="D19" s="74"/>
      <c r="E19" s="75"/>
      <c r="F19" s="105">
        <f t="shared" si="10"/>
        <v>0</v>
      </c>
      <c r="G19" s="82" t="str">
        <f t="shared" si="0"/>
        <v/>
      </c>
      <c r="H19" t="str">
        <f t="shared" si="11"/>
        <v>nic</v>
      </c>
      <c r="K19" s="14">
        <f t="shared" si="1"/>
        <v>45422</v>
      </c>
      <c r="L19" s="44"/>
      <c r="M19" s="44"/>
      <c r="N19" s="118" t="str">
        <f t="shared" si="2"/>
        <v/>
      </c>
      <c r="O19" s="118" t="str">
        <f t="shared" si="3"/>
        <v/>
      </c>
      <c r="P19" s="102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45423</v>
      </c>
      <c r="B20" s="19" t="s">
        <v>16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45423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45424</v>
      </c>
      <c r="B21" s="19" t="s">
        <v>17</v>
      </c>
      <c r="C21" s="76" t="s">
        <v>83</v>
      </c>
      <c r="D21" s="74"/>
      <c r="E21" s="76" t="s">
        <v>83</v>
      </c>
      <c r="F21" s="105" t="str">
        <f t="shared" si="10"/>
        <v/>
      </c>
      <c r="G21" s="82" t="str">
        <f t="shared" si="0"/>
        <v/>
      </c>
      <c r="H21" t="str">
        <f t="shared" si="11"/>
        <v>nic</v>
      </c>
      <c r="K21" s="14">
        <f t="shared" si="1"/>
        <v>45424</v>
      </c>
      <c r="L21" s="44"/>
      <c r="M21" s="44"/>
      <c r="N21" s="118" t="str">
        <f t="shared" si="2"/>
        <v/>
      </c>
      <c r="O21" s="118" t="str">
        <f t="shared" si="3"/>
        <v/>
      </c>
      <c r="P21" s="103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45425</v>
      </c>
      <c r="B22" s="19" t="s">
        <v>11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45425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45426</v>
      </c>
      <c r="B23" s="19" t="s">
        <v>12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45426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45427</v>
      </c>
      <c r="B24" s="19" t="s">
        <v>13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45427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45428</v>
      </c>
      <c r="B25" s="19" t="s">
        <v>14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45428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45429</v>
      </c>
      <c r="B26" s="19" t="s">
        <v>15</v>
      </c>
      <c r="C26" s="73"/>
      <c r="D26" s="74"/>
      <c r="E26" s="75"/>
      <c r="F26" s="105">
        <f t="shared" si="10"/>
        <v>0</v>
      </c>
      <c r="G26" s="82" t="str">
        <f t="shared" si="0"/>
        <v/>
      </c>
      <c r="H26" t="str">
        <f t="shared" si="11"/>
        <v>nic</v>
      </c>
      <c r="K26" s="14">
        <f t="shared" si="1"/>
        <v>45429</v>
      </c>
      <c r="L26" s="44"/>
      <c r="M26" s="44"/>
      <c r="N26" s="118" t="str">
        <f t="shared" si="2"/>
        <v/>
      </c>
      <c r="O26" s="118" t="str">
        <f t="shared" si="3"/>
        <v/>
      </c>
      <c r="P26" s="102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45430</v>
      </c>
      <c r="B27" s="19" t="s">
        <v>16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45430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45431</v>
      </c>
      <c r="B28" s="19" t="s">
        <v>17</v>
      </c>
      <c r="C28" s="76" t="s">
        <v>83</v>
      </c>
      <c r="D28" s="74"/>
      <c r="E28" s="76" t="s">
        <v>83</v>
      </c>
      <c r="F28" s="105" t="str">
        <f t="shared" si="10"/>
        <v/>
      </c>
      <c r="G28" s="82" t="str">
        <f t="shared" si="0"/>
        <v/>
      </c>
      <c r="H28" t="str">
        <f t="shared" si="11"/>
        <v>nic</v>
      </c>
      <c r="K28" s="14">
        <f t="shared" si="1"/>
        <v>45431</v>
      </c>
      <c r="L28" s="44"/>
      <c r="M28" s="44"/>
      <c r="N28" s="118" t="str">
        <f t="shared" si="2"/>
        <v/>
      </c>
      <c r="O28" s="118" t="str">
        <f t="shared" si="3"/>
        <v/>
      </c>
      <c r="P28" s="103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45432</v>
      </c>
      <c r="B29" s="19" t="s">
        <v>11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45432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45433</v>
      </c>
      <c r="B30" s="19" t="s">
        <v>12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45433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45434</v>
      </c>
      <c r="B31" s="19" t="s">
        <v>13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45434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45435</v>
      </c>
      <c r="B32" s="19" t="s">
        <v>14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45435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45436</v>
      </c>
      <c r="B33" s="19" t="s">
        <v>15</v>
      </c>
      <c r="C33" s="73"/>
      <c r="D33" s="74"/>
      <c r="E33" s="75"/>
      <c r="F33" s="105">
        <f t="shared" si="10"/>
        <v>0</v>
      </c>
      <c r="G33" s="82" t="str">
        <f t="shared" si="0"/>
        <v/>
      </c>
      <c r="H33" t="str">
        <f t="shared" si="11"/>
        <v>nic</v>
      </c>
      <c r="K33" s="14">
        <f t="shared" si="1"/>
        <v>45436</v>
      </c>
      <c r="L33" s="44"/>
      <c r="M33" s="44"/>
      <c r="N33" s="118" t="str">
        <f t="shared" si="2"/>
        <v/>
      </c>
      <c r="O33" s="118" t="str">
        <f t="shared" si="3"/>
        <v/>
      </c>
      <c r="P33" s="102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45437</v>
      </c>
      <c r="B34" s="19" t="s">
        <v>16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45437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45438</v>
      </c>
      <c r="B35" s="19" t="s">
        <v>17</v>
      </c>
      <c r="C35" s="76" t="s">
        <v>83</v>
      </c>
      <c r="D35" s="74"/>
      <c r="E35" s="76" t="s">
        <v>83</v>
      </c>
      <c r="F35" s="105" t="str">
        <f t="shared" si="10"/>
        <v/>
      </c>
      <c r="G35" s="82" t="str">
        <f t="shared" si="0"/>
        <v/>
      </c>
      <c r="H35" t="str">
        <f t="shared" si="11"/>
        <v>nic</v>
      </c>
      <c r="K35" s="14">
        <f t="shared" si="1"/>
        <v>45438</v>
      </c>
      <c r="L35" s="44"/>
      <c r="M35" s="44"/>
      <c r="N35" s="118" t="str">
        <f t="shared" si="2"/>
        <v/>
      </c>
      <c r="O35" s="118" t="str">
        <f t="shared" si="3"/>
        <v/>
      </c>
      <c r="P35" s="103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45439</v>
      </c>
      <c r="B36" s="19" t="s">
        <v>11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45439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45440</v>
      </c>
      <c r="B37" s="19" t="s">
        <v>12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45440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45441</v>
      </c>
      <c r="B38" s="19" t="s">
        <v>13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45441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45442</v>
      </c>
      <c r="B39" s="19" t="s">
        <v>14</v>
      </c>
      <c r="C39" s="73"/>
      <c r="D39" s="74"/>
      <c r="E39" s="75"/>
      <c r="F39" s="106">
        <f t="shared" si="10"/>
        <v>0</v>
      </c>
      <c r="G39" s="82" t="str">
        <f t="shared" si="0"/>
        <v/>
      </c>
      <c r="H39" t="str">
        <f t="shared" si="11"/>
        <v>nic</v>
      </c>
      <c r="K39" s="14">
        <f t="shared" si="1"/>
        <v>45442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45443</v>
      </c>
      <c r="B40" s="19" t="s">
        <v>15</v>
      </c>
      <c r="C40" s="73"/>
      <c r="D40" s="74"/>
      <c r="E40" s="75"/>
      <c r="F40" s="106">
        <f t="shared" si="10"/>
        <v>0</v>
      </c>
      <c r="G40" s="82" t="str">
        <f t="shared" si="0"/>
        <v/>
      </c>
      <c r="H40" t="str">
        <f t="shared" si="11"/>
        <v>nic</v>
      </c>
      <c r="K40" s="14">
        <f t="shared" si="1"/>
        <v>45443</v>
      </c>
      <c r="L40" s="44"/>
      <c r="M40" s="44"/>
      <c r="N40" s="118" t="str">
        <f t="shared" si="2"/>
        <v/>
      </c>
      <c r="O40" s="118" t="str">
        <f t="shared" si="3"/>
        <v/>
      </c>
      <c r="P40" s="102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hqHoG5GIzsfQODVqc1gl91I/HJl+DmuT2QZj/7VT/RDWneka8daH6nDLHh3pI+T90I6ywFzXZsUroRbGYEH2iw==" saltValue="rgu6m3ciGRTDxxh56ou/5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441" priority="45" timePeriod="lastWeek">
      <formula>AND(TODAY()-ROUNDDOWN(M42,0)&gt;=(WEEKDAY(TODAY())),TODAY()-ROUNDDOWN(M42,0)&lt;(WEEKDAY(TODAY())+7))</formula>
    </cfRule>
  </conditionalFormatting>
  <conditionalFormatting sqref="L41">
    <cfRule type="timePeriod" dxfId="440" priority="46" timePeriod="lastWeek">
      <formula>AND(TODAY()-ROUNDDOWN(L41,0)&gt;=(WEEKDAY(TODAY())),TODAY()-ROUNDDOWN(L41,0)&lt;(WEEKDAY(TODAY())+7))</formula>
    </cfRule>
  </conditionalFormatting>
  <conditionalFormatting sqref="O41">
    <cfRule type="timePeriod" dxfId="439" priority="44" timePeriod="lastWeek">
      <formula>AND(TODAY()-ROUNDDOWN(O41,0)&gt;=(WEEKDAY(TODAY())),TODAY()-ROUNDDOWN(O41,0)&lt;(WEEKDAY(TODAY())+7))</formula>
    </cfRule>
  </conditionalFormatting>
  <conditionalFormatting sqref="Q10:Q41">
    <cfRule type="timePeriod" dxfId="438" priority="43" timePeriod="lastWeek">
      <formula>AND(TODAY()-ROUNDDOWN(Q10,0)&gt;=(WEEKDAY(TODAY())),TODAY()-ROUNDDOWN(Q10,0)&lt;(WEEKDAY(TODAY())+7))</formula>
    </cfRule>
  </conditionalFormatting>
  <conditionalFormatting sqref="R42:V42">
    <cfRule type="timePeriod" dxfId="437" priority="42" timePeriod="lastWeek">
      <formula>AND(TODAY()-ROUNDDOWN(R42,0)&gt;=(WEEKDAY(TODAY())),TODAY()-ROUNDDOWN(R42,0)&lt;(WEEKDAY(TODAY())+7))</formula>
    </cfRule>
  </conditionalFormatting>
  <conditionalFormatting sqref="N10:O40">
    <cfRule type="timePeriod" dxfId="436" priority="41" timePeriod="lastWeek">
      <formula>AND(TODAY()-ROUNDDOWN(N10,0)&gt;=(WEEKDAY(TODAY())),TODAY()-ROUNDDOWN(N10,0)&lt;(WEEKDAY(TODAY())+7))</formula>
    </cfRule>
  </conditionalFormatting>
  <conditionalFormatting sqref="L10:L40">
    <cfRule type="timePeriod" dxfId="435" priority="40" timePeriod="lastWeek">
      <formula>AND(TODAY()-ROUNDDOWN(L10,0)&gt;=(WEEKDAY(TODAY())),TODAY()-ROUNDDOWN(L10,0)&lt;(WEEKDAY(TODAY())+7))</formula>
    </cfRule>
  </conditionalFormatting>
  <conditionalFormatting sqref="C11:C12 C15:C19 C22:C26 C29:C33 C36:C40">
    <cfRule type="cellIs" dxfId="434" priority="21" operator="greaterThan">
      <formula>12</formula>
    </cfRule>
    <cfRule type="timePeriod" dxfId="433" priority="39" timePeriod="lastWeek">
      <formula>AND(TODAY()-ROUNDDOWN(C11,0)&gt;=(WEEKDAY(TODAY())),TODAY()-ROUNDDOWN(C11,0)&lt;(WEEKDAY(TODAY())+7))</formula>
    </cfRule>
  </conditionalFormatting>
  <conditionalFormatting sqref="C11:C12 C15:C19 C22:C26 C29:C33 C36:C40">
    <cfRule type="timePeriod" dxfId="432" priority="38" timePeriod="lastWeek">
      <formula>AND(TODAY()-ROUNDDOWN(C11,0)&gt;=(WEEKDAY(TODAY())),TODAY()-ROUNDDOWN(C11,0)&lt;(WEEKDAY(TODAY())+7))</formula>
    </cfRule>
  </conditionalFormatting>
  <conditionalFormatting sqref="D10:D12 D15:D19 D22:D26 D29:D33 D36:D40">
    <cfRule type="timePeriod" dxfId="431" priority="37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timePeriod" dxfId="430" priority="36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timePeriod" dxfId="429" priority="35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expression" dxfId="428" priority="32">
      <formula>$G10="chybí přestávka"</formula>
    </cfRule>
  </conditionalFormatting>
  <conditionalFormatting sqref="M10:M40">
    <cfRule type="expression" dxfId="427" priority="31">
      <formula>$D10&gt;0</formula>
    </cfRule>
  </conditionalFormatting>
  <conditionalFormatting sqref="P11:P12">
    <cfRule type="timePeriod" dxfId="426" priority="30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425" priority="29" timePeriod="lastWeek">
      <formula>AND(TODAY()-ROUNDDOWN(P18,0)&gt;=(WEEKDAY(TODAY())),TODAY()-ROUNDDOWN(P18,0)&lt;(WEEKDAY(TODAY())+7))</formula>
    </cfRule>
  </conditionalFormatting>
  <conditionalFormatting sqref="C10">
    <cfRule type="cellIs" dxfId="424" priority="22" operator="greaterThan">
      <formula>12</formula>
    </cfRule>
    <cfRule type="timePeriod" dxfId="423" priority="28" timePeriod="lastWeek">
      <formula>AND(TODAY()-ROUNDDOWN(C10,0)&gt;=(WEEKDAY(TODAY())),TODAY()-ROUNDDOWN(C10,0)&lt;(WEEKDAY(TODAY())+7))</formula>
    </cfRule>
  </conditionalFormatting>
  <conditionalFormatting sqref="C10">
    <cfRule type="timePeriod" dxfId="422" priority="27" timePeriod="lastWeek">
      <formula>AND(TODAY()-ROUNDDOWN(C10,0)&gt;=(WEEKDAY(TODAY())),TODAY()-ROUNDDOWN(C10,0)&lt;(WEEKDAY(TODAY())+7))</formula>
    </cfRule>
  </conditionalFormatting>
  <conditionalFormatting sqref="P33">
    <cfRule type="timePeriod" dxfId="421" priority="20" timePeriod="lastWeek">
      <formula>AND(TODAY()-ROUNDDOWN(P33,0)&gt;=(WEEKDAY(TODAY())),TODAY()-ROUNDDOWN(P33,0)&lt;(WEEKDAY(TODAY())+7))</formula>
    </cfRule>
  </conditionalFormatting>
  <conditionalFormatting sqref="M10:M40">
    <cfRule type="expression" dxfId="420" priority="19">
      <formula>$H10="chyba"</formula>
    </cfRule>
  </conditionalFormatting>
  <conditionalFormatting sqref="D13:D14">
    <cfRule type="timePeriod" dxfId="419" priority="18" timePeriod="lastWeek">
      <formula>AND(TODAY()-ROUNDDOWN(D13,0)&gt;=(WEEKDAY(TODAY())),TODAY()-ROUNDDOWN(D13,0)&lt;(WEEKDAY(TODAY())+7))</formula>
    </cfRule>
  </conditionalFormatting>
  <conditionalFormatting sqref="D13:D14">
    <cfRule type="timePeriod" dxfId="418" priority="17" timePeriod="lastWeek">
      <formula>AND(TODAY()-ROUNDDOWN(D13,0)&gt;=(WEEKDAY(TODAY())),TODAY()-ROUNDDOWN(D13,0)&lt;(WEEKDAY(TODAY())+7))</formula>
    </cfRule>
  </conditionalFormatting>
  <conditionalFormatting sqref="D13:D14">
    <cfRule type="timePeriod" dxfId="417" priority="16" timePeriod="lastWeek">
      <formula>AND(TODAY()-ROUNDDOWN(D13,0)&gt;=(WEEKDAY(TODAY())),TODAY()-ROUNDDOWN(D13,0)&lt;(WEEKDAY(TODAY())+7))</formula>
    </cfRule>
  </conditionalFormatting>
  <conditionalFormatting sqref="D13:D14">
    <cfRule type="expression" dxfId="416" priority="15">
      <formula>$G13="chybí přestávka"</formula>
    </cfRule>
  </conditionalFormatting>
  <conditionalFormatting sqref="D20:D21">
    <cfRule type="timePeriod" dxfId="415" priority="14" timePeriod="lastWeek">
      <formula>AND(TODAY()-ROUNDDOWN(D20,0)&gt;=(WEEKDAY(TODAY())),TODAY()-ROUNDDOWN(D20,0)&lt;(WEEKDAY(TODAY())+7))</formula>
    </cfRule>
  </conditionalFormatting>
  <conditionalFormatting sqref="D20:D21">
    <cfRule type="timePeriod" dxfId="414" priority="13" timePeriod="lastWeek">
      <formula>AND(TODAY()-ROUNDDOWN(D20,0)&gt;=(WEEKDAY(TODAY())),TODAY()-ROUNDDOWN(D20,0)&lt;(WEEKDAY(TODAY())+7))</formula>
    </cfRule>
  </conditionalFormatting>
  <conditionalFormatting sqref="D20:D21">
    <cfRule type="timePeriod" dxfId="413" priority="12" timePeriod="lastWeek">
      <formula>AND(TODAY()-ROUNDDOWN(D20,0)&gt;=(WEEKDAY(TODAY())),TODAY()-ROUNDDOWN(D20,0)&lt;(WEEKDAY(TODAY())+7))</formula>
    </cfRule>
  </conditionalFormatting>
  <conditionalFormatting sqref="D20:D21">
    <cfRule type="expression" dxfId="412" priority="11">
      <formula>$G20="chybí přestávka"</formula>
    </cfRule>
  </conditionalFormatting>
  <conditionalFormatting sqref="D27:D28">
    <cfRule type="timePeriod" dxfId="411" priority="10" timePeriod="lastWeek">
      <formula>AND(TODAY()-ROUNDDOWN(D27,0)&gt;=(WEEKDAY(TODAY())),TODAY()-ROUNDDOWN(D27,0)&lt;(WEEKDAY(TODAY())+7))</formula>
    </cfRule>
  </conditionalFormatting>
  <conditionalFormatting sqref="D27:D28">
    <cfRule type="timePeriod" dxfId="410" priority="9" timePeriod="lastWeek">
      <formula>AND(TODAY()-ROUNDDOWN(D27,0)&gt;=(WEEKDAY(TODAY())),TODAY()-ROUNDDOWN(D27,0)&lt;(WEEKDAY(TODAY())+7))</formula>
    </cfRule>
  </conditionalFormatting>
  <conditionalFormatting sqref="D27:D28">
    <cfRule type="timePeriod" dxfId="409" priority="8" timePeriod="lastWeek">
      <formula>AND(TODAY()-ROUNDDOWN(D27,0)&gt;=(WEEKDAY(TODAY())),TODAY()-ROUNDDOWN(D27,0)&lt;(WEEKDAY(TODAY())+7))</formula>
    </cfRule>
  </conditionalFormatting>
  <conditionalFormatting sqref="D27:D28">
    <cfRule type="expression" dxfId="408" priority="7">
      <formula>$G27="chybí přestávka"</formula>
    </cfRule>
  </conditionalFormatting>
  <conditionalFormatting sqref="D34:D35">
    <cfRule type="timePeriod" dxfId="407" priority="6" timePeriod="lastWeek">
      <formula>AND(TODAY()-ROUNDDOWN(D34,0)&gt;=(WEEKDAY(TODAY())),TODAY()-ROUNDDOWN(D34,0)&lt;(WEEKDAY(TODAY())+7))</formula>
    </cfRule>
  </conditionalFormatting>
  <conditionalFormatting sqref="D34:D35">
    <cfRule type="timePeriod" dxfId="406" priority="5" timePeriod="lastWeek">
      <formula>AND(TODAY()-ROUNDDOWN(D34,0)&gt;=(WEEKDAY(TODAY())),TODAY()-ROUNDDOWN(D34,0)&lt;(WEEKDAY(TODAY())+7))</formula>
    </cfRule>
  </conditionalFormatting>
  <conditionalFormatting sqref="D34:D35">
    <cfRule type="timePeriod" dxfId="405" priority="4" timePeriod="lastWeek">
      <formula>AND(TODAY()-ROUNDDOWN(D34,0)&gt;=(WEEKDAY(TODAY())),TODAY()-ROUNDDOWN(D34,0)&lt;(WEEKDAY(TODAY())+7))</formula>
    </cfRule>
  </conditionalFormatting>
  <conditionalFormatting sqref="D34:D35">
    <cfRule type="expression" dxfId="404" priority="3">
      <formula>$G34="chybí přestávka"</formula>
    </cfRule>
  </conditionalFormatting>
  <conditionalFormatting sqref="W43">
    <cfRule type="timePeriod" dxfId="403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402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4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F1F6DAC6-9A80-4E6E-A6E6-C189679DC2EC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3" operator="containsText" id="{8C8034A5-4480-4FC2-B94C-082922784BAE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26" operator="containsText" id="{2B857F98-7A4E-4333-B716-A19C283F552B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5" operator="containsText" id="{F5037CC0-8EAA-45ED-98FC-16CCDE098AFB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4" operator="containsText" id="{592E7626-D8CE-4F8B-88D8-A7449A3D625B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3" operator="containsText" id="{DEEC13D8-7EC7-460B-AAAD-7378C18D8D7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400-000004000000}">
          <x14:formula1>
            <xm:f>data!$F$8:$F$9</xm:f>
          </x14:formula1>
          <xm:sqref>E10 E17</xm:sqref>
        </x14:dataValidation>
        <x14:dataValidation type="list" allowBlank="1" showInputMessage="1" showErrorMessage="1" xr:uid="{00000000-0002-0000-0400-000005000000}">
          <x14:formula1>
            <xm:f>data!$E$2:$E$4</xm:f>
          </x14:formula1>
          <xm:sqref>E11:E12 E36:E40 E22:E26 E29:E33 E15:E16 E18:E19</xm:sqref>
        </x14:dataValidation>
        <x14:dataValidation type="list" allowBlank="1" showInputMessage="1" showErrorMessage="1" xr:uid="{00000000-0002-0000-0400-000006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400-000007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4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67209BBE-0675-4024-95EF-2ABCC195D25D}">
          <x14:formula1>
            <xm:f>data!$I$2:$I$51</xm:f>
          </x14:formula1>
          <xm:sqref>M10:M40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4" sqref="F4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35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červen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45444</v>
      </c>
      <c r="B10" s="19" t="s">
        <v>16</v>
      </c>
      <c r="C10" s="76" t="s">
        <v>83</v>
      </c>
      <c r="D10" s="74"/>
      <c r="E10" s="76" t="s">
        <v>83</v>
      </c>
      <c r="F10" s="105" t="str">
        <f t="shared" ref="F10:F16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45444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45445</v>
      </c>
      <c r="B11" s="19" t="s">
        <v>17</v>
      </c>
      <c r="C11" s="76" t="s">
        <v>83</v>
      </c>
      <c r="D11" s="74"/>
      <c r="E11" s="76" t="s">
        <v>83</v>
      </c>
      <c r="F11" s="105" t="str">
        <f t="shared" si="0"/>
        <v/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45445</v>
      </c>
      <c r="L11" s="44"/>
      <c r="M11" s="44"/>
      <c r="N11" s="118" t="str">
        <f t="shared" si="3"/>
        <v/>
      </c>
      <c r="O11" s="118" t="str">
        <f t="shared" si="4"/>
        <v/>
      </c>
      <c r="P11" s="104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45446</v>
      </c>
      <c r="B12" s="19" t="s">
        <v>11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45446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45447</v>
      </c>
      <c r="B13" s="19" t="s">
        <v>12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45447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červen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45448</v>
      </c>
      <c r="B14" s="19" t="s">
        <v>13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45448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45449</v>
      </c>
      <c r="B15" s="19" t="s">
        <v>14</v>
      </c>
      <c r="C15" s="73"/>
      <c r="D15" s="74"/>
      <c r="E15" s="75"/>
      <c r="F15" s="105">
        <f t="shared" si="0"/>
        <v>0</v>
      </c>
      <c r="G15" s="82" t="str">
        <f t="shared" si="1"/>
        <v/>
      </c>
      <c r="H15" t="str">
        <f t="shared" si="11"/>
        <v>nic</v>
      </c>
      <c r="K15" s="14">
        <f t="shared" si="2"/>
        <v>45449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45450</v>
      </c>
      <c r="B16" s="19" t="s">
        <v>15</v>
      </c>
      <c r="C16" s="73"/>
      <c r="D16" s="74"/>
      <c r="E16" s="75"/>
      <c r="F16" s="105">
        <f t="shared" si="0"/>
        <v>0</v>
      </c>
      <c r="G16" s="82" t="str">
        <f t="shared" si="1"/>
        <v/>
      </c>
      <c r="H16" t="str">
        <f t="shared" si="11"/>
        <v>nic</v>
      </c>
      <c r="K16" s="14">
        <f t="shared" si="2"/>
        <v>45450</v>
      </c>
      <c r="L16" s="44"/>
      <c r="M16" s="44"/>
      <c r="N16" s="118" t="str">
        <f t="shared" si="3"/>
        <v/>
      </c>
      <c r="O16" s="118" t="str">
        <f t="shared" si="4"/>
        <v/>
      </c>
      <c r="P16" s="102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45451</v>
      </c>
      <c r="B17" s="19" t="s">
        <v>16</v>
      </c>
      <c r="C17" s="76" t="s">
        <v>83</v>
      </c>
      <c r="D17" s="74"/>
      <c r="E17" s="76" t="s">
        <v>83</v>
      </c>
      <c r="F17" s="105" t="str">
        <f t="shared" ref="F17:F24" si="14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45451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45452</v>
      </c>
      <c r="B18" s="19" t="s">
        <v>17</v>
      </c>
      <c r="C18" s="76" t="s">
        <v>83</v>
      </c>
      <c r="D18" s="74"/>
      <c r="E18" s="76" t="s">
        <v>83</v>
      </c>
      <c r="F18" s="105" t="str">
        <f t="shared" si="14"/>
        <v/>
      </c>
      <c r="G18" s="82" t="str">
        <f t="shared" si="1"/>
        <v/>
      </c>
      <c r="H18" t="str">
        <f t="shared" si="11"/>
        <v>nic</v>
      </c>
      <c r="K18" s="14">
        <f t="shared" si="2"/>
        <v>45452</v>
      </c>
      <c r="L18" s="44"/>
      <c r="M18" s="44"/>
      <c r="N18" s="118" t="str">
        <f t="shared" si="3"/>
        <v/>
      </c>
      <c r="O18" s="118" t="str">
        <f t="shared" si="4"/>
        <v/>
      </c>
      <c r="P18" s="104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45453</v>
      </c>
      <c r="B19" s="19" t="s">
        <v>11</v>
      </c>
      <c r="C19" s="73"/>
      <c r="D19" s="74"/>
      <c r="E19" s="75"/>
      <c r="F19" s="105">
        <f t="shared" si="14"/>
        <v>0</v>
      </c>
      <c r="G19" s="82" t="str">
        <f t="shared" si="1"/>
        <v/>
      </c>
      <c r="H19" t="str">
        <f t="shared" si="11"/>
        <v>nic</v>
      </c>
      <c r="K19" s="14">
        <f t="shared" si="2"/>
        <v>45453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45454</v>
      </c>
      <c r="B20" s="19" t="s">
        <v>12</v>
      </c>
      <c r="C20" s="73"/>
      <c r="D20" s="74"/>
      <c r="E20" s="75"/>
      <c r="F20" s="105">
        <f t="shared" si="14"/>
        <v>0</v>
      </c>
      <c r="G20" s="82" t="str">
        <f t="shared" si="1"/>
        <v/>
      </c>
      <c r="H20" t="str">
        <f t="shared" si="11"/>
        <v>nic</v>
      </c>
      <c r="K20" s="14">
        <f t="shared" si="2"/>
        <v>45454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45455</v>
      </c>
      <c r="B21" s="19" t="s">
        <v>13</v>
      </c>
      <c r="C21" s="73"/>
      <c r="D21" s="74"/>
      <c r="E21" s="75"/>
      <c r="F21" s="105">
        <f t="shared" si="14"/>
        <v>0</v>
      </c>
      <c r="G21" s="82" t="str">
        <f t="shared" si="1"/>
        <v/>
      </c>
      <c r="H21" t="str">
        <f t="shared" si="11"/>
        <v>nic</v>
      </c>
      <c r="K21" s="14">
        <f t="shared" si="2"/>
        <v>45455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45456</v>
      </c>
      <c r="B22" s="19" t="s">
        <v>14</v>
      </c>
      <c r="C22" s="73"/>
      <c r="D22" s="74"/>
      <c r="E22" s="75"/>
      <c r="F22" s="105">
        <f t="shared" si="14"/>
        <v>0</v>
      </c>
      <c r="G22" s="82" t="str">
        <f t="shared" si="1"/>
        <v/>
      </c>
      <c r="H22" t="str">
        <f t="shared" si="11"/>
        <v>nic</v>
      </c>
      <c r="K22" s="14">
        <f t="shared" si="2"/>
        <v>45456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45457</v>
      </c>
      <c r="B23" s="19" t="s">
        <v>15</v>
      </c>
      <c r="C23" s="73"/>
      <c r="D23" s="74"/>
      <c r="E23" s="75"/>
      <c r="F23" s="105">
        <f t="shared" si="14"/>
        <v>0</v>
      </c>
      <c r="G23" s="82" t="str">
        <f t="shared" si="1"/>
        <v/>
      </c>
      <c r="H23" t="str">
        <f t="shared" si="11"/>
        <v>nic</v>
      </c>
      <c r="K23" s="14">
        <f t="shared" si="2"/>
        <v>45457</v>
      </c>
      <c r="L23" s="44"/>
      <c r="M23" s="44"/>
      <c r="N23" s="118" t="str">
        <f t="shared" si="3"/>
        <v/>
      </c>
      <c r="O23" s="118" t="str">
        <f t="shared" si="4"/>
        <v/>
      </c>
      <c r="P23" s="102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45458</v>
      </c>
      <c r="B24" s="19" t="s">
        <v>16</v>
      </c>
      <c r="C24" s="76" t="s">
        <v>83</v>
      </c>
      <c r="D24" s="74"/>
      <c r="E24" s="76" t="s">
        <v>83</v>
      </c>
      <c r="F24" s="105" t="str">
        <f t="shared" si="14"/>
        <v/>
      </c>
      <c r="G24" s="82" t="str">
        <f t="shared" si="1"/>
        <v/>
      </c>
      <c r="H24" t="str">
        <f t="shared" si="11"/>
        <v>nic</v>
      </c>
      <c r="K24" s="14">
        <f t="shared" si="2"/>
        <v>45458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45459</v>
      </c>
      <c r="B25" s="19" t="s">
        <v>17</v>
      </c>
      <c r="C25" s="76" t="s">
        <v>83</v>
      </c>
      <c r="D25" s="74"/>
      <c r="E25" s="76" t="s">
        <v>83</v>
      </c>
      <c r="F25" s="105" t="str">
        <f t="shared" ref="F25:F40" si="15">IF(E25="-","",E25)</f>
        <v/>
      </c>
      <c r="G25" s="82" t="str">
        <f t="shared" si="1"/>
        <v/>
      </c>
      <c r="H25" t="str">
        <f t="shared" si="11"/>
        <v>nic</v>
      </c>
      <c r="K25" s="14">
        <f t="shared" si="2"/>
        <v>45459</v>
      </c>
      <c r="L25" s="44"/>
      <c r="M25" s="44"/>
      <c r="N25" s="118" t="str">
        <f t="shared" si="3"/>
        <v/>
      </c>
      <c r="O25" s="118" t="str">
        <f t="shared" si="4"/>
        <v/>
      </c>
      <c r="P25" s="104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45460</v>
      </c>
      <c r="B26" s="19" t="s">
        <v>11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45460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45461</v>
      </c>
      <c r="B27" s="19" t="s">
        <v>12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45461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45462</v>
      </c>
      <c r="B28" s="19" t="s">
        <v>13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45462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45463</v>
      </c>
      <c r="B29" s="19" t="s">
        <v>14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45463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45464</v>
      </c>
      <c r="B30" s="19" t="s">
        <v>15</v>
      </c>
      <c r="C30" s="73"/>
      <c r="D30" s="74"/>
      <c r="E30" s="75"/>
      <c r="F30" s="105">
        <f t="shared" si="15"/>
        <v>0</v>
      </c>
      <c r="G30" s="82" t="str">
        <f t="shared" si="1"/>
        <v/>
      </c>
      <c r="H30" t="str">
        <f t="shared" si="11"/>
        <v>nic</v>
      </c>
      <c r="K30" s="14">
        <f t="shared" si="2"/>
        <v>45464</v>
      </c>
      <c r="L30" s="44"/>
      <c r="M30" s="44"/>
      <c r="N30" s="118" t="str">
        <f t="shared" si="3"/>
        <v/>
      </c>
      <c r="O30" s="118" t="str">
        <f t="shared" si="4"/>
        <v/>
      </c>
      <c r="P30" s="102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45465</v>
      </c>
      <c r="B31" s="19" t="s">
        <v>16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45465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45466</v>
      </c>
      <c r="B32" s="19" t="s">
        <v>17</v>
      </c>
      <c r="C32" s="76" t="s">
        <v>83</v>
      </c>
      <c r="D32" s="74"/>
      <c r="E32" s="76" t="s">
        <v>83</v>
      </c>
      <c r="F32" s="105" t="str">
        <f t="shared" si="15"/>
        <v/>
      </c>
      <c r="G32" s="82" t="str">
        <f t="shared" si="1"/>
        <v/>
      </c>
      <c r="H32" t="str">
        <f t="shared" si="11"/>
        <v>nic</v>
      </c>
      <c r="K32" s="14">
        <f t="shared" si="2"/>
        <v>45466</v>
      </c>
      <c r="L32" s="44"/>
      <c r="M32" s="44"/>
      <c r="N32" s="118" t="str">
        <f t="shared" si="3"/>
        <v/>
      </c>
      <c r="O32" s="118" t="str">
        <f t="shared" si="4"/>
        <v/>
      </c>
      <c r="P32" s="104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45467</v>
      </c>
      <c r="B33" s="19" t="s">
        <v>11</v>
      </c>
      <c r="C33" s="73"/>
      <c r="D33" s="74"/>
      <c r="E33" s="75"/>
      <c r="F33" s="105">
        <f t="shared" si="15"/>
        <v>0</v>
      </c>
      <c r="G33" s="82" t="str">
        <f t="shared" si="1"/>
        <v/>
      </c>
      <c r="H33" t="str">
        <f t="shared" si="11"/>
        <v>nic</v>
      </c>
      <c r="K33" s="14">
        <f t="shared" si="2"/>
        <v>45467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45468</v>
      </c>
      <c r="B34" s="19" t="s">
        <v>12</v>
      </c>
      <c r="C34" s="73"/>
      <c r="D34" s="74"/>
      <c r="E34" s="75"/>
      <c r="F34" s="105">
        <f t="shared" si="15"/>
        <v>0</v>
      </c>
      <c r="G34" s="82" t="str">
        <f t="shared" si="1"/>
        <v/>
      </c>
      <c r="H34" t="str">
        <f t="shared" si="11"/>
        <v>nic</v>
      </c>
      <c r="K34" s="14">
        <f t="shared" si="2"/>
        <v>45468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45469</v>
      </c>
      <c r="B35" s="19" t="s">
        <v>13</v>
      </c>
      <c r="C35" s="73"/>
      <c r="D35" s="74"/>
      <c r="E35" s="75"/>
      <c r="F35" s="105">
        <f t="shared" si="15"/>
        <v>0</v>
      </c>
      <c r="G35" s="82" t="str">
        <f t="shared" si="1"/>
        <v/>
      </c>
      <c r="H35" t="str">
        <f t="shared" si="11"/>
        <v>nic</v>
      </c>
      <c r="K35" s="14">
        <f t="shared" si="2"/>
        <v>45469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45470</v>
      </c>
      <c r="B36" s="19" t="s">
        <v>14</v>
      </c>
      <c r="C36" s="73"/>
      <c r="D36" s="74"/>
      <c r="E36" s="75"/>
      <c r="F36" s="105">
        <f t="shared" si="15"/>
        <v>0</v>
      </c>
      <c r="G36" s="82" t="str">
        <f t="shared" si="1"/>
        <v/>
      </c>
      <c r="H36" t="str">
        <f t="shared" si="11"/>
        <v>nic</v>
      </c>
      <c r="K36" s="14">
        <f t="shared" si="2"/>
        <v>45470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45471</v>
      </c>
      <c r="B37" s="19" t="s">
        <v>15</v>
      </c>
      <c r="C37" s="73"/>
      <c r="D37" s="74"/>
      <c r="E37" s="75"/>
      <c r="F37" s="105">
        <f t="shared" si="15"/>
        <v>0</v>
      </c>
      <c r="G37" s="82" t="str">
        <f t="shared" si="1"/>
        <v/>
      </c>
      <c r="H37" t="str">
        <f t="shared" si="11"/>
        <v>nic</v>
      </c>
      <c r="K37" s="14">
        <f t="shared" si="2"/>
        <v>45471</v>
      </c>
      <c r="L37" s="44"/>
      <c r="M37" s="44"/>
      <c r="N37" s="118" t="str">
        <f t="shared" si="3"/>
        <v/>
      </c>
      <c r="O37" s="118" t="str">
        <f t="shared" si="4"/>
        <v/>
      </c>
      <c r="P37" s="102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45472</v>
      </c>
      <c r="B38" s="19" t="s">
        <v>16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45472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45473</v>
      </c>
      <c r="B39" s="19" t="s">
        <v>17</v>
      </c>
      <c r="C39" s="76" t="s">
        <v>83</v>
      </c>
      <c r="D39" s="74"/>
      <c r="E39" s="76" t="s">
        <v>83</v>
      </c>
      <c r="F39" s="105" t="str">
        <f t="shared" si="15"/>
        <v/>
      </c>
      <c r="G39" s="82" t="str">
        <f t="shared" si="1"/>
        <v/>
      </c>
      <c r="H39" t="str">
        <f t="shared" si="11"/>
        <v>nic</v>
      </c>
      <c r="K39" s="14">
        <f t="shared" si="2"/>
        <v>45473</v>
      </c>
      <c r="L39" s="44"/>
      <c r="M39" s="44"/>
      <c r="N39" s="118" t="str">
        <f t="shared" si="3"/>
        <v/>
      </c>
      <c r="O39" s="118" t="str">
        <f t="shared" si="4"/>
        <v/>
      </c>
      <c r="P39" s="104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15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iFUx393LkEusSfJjKN98tVJDrhniuHeQrccYsr0s+MSWVqOEbrOovYZA7VYMIfq6qy5bcydUgKa9jODHZenQIg==" saltValue="RoXvVyOxP5pGdNMSX94so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395" priority="68" timePeriod="lastWeek">
      <formula>AND(TODAY()-ROUNDDOWN(M42,0)&gt;=(WEEKDAY(TODAY())),TODAY()-ROUNDDOWN(M42,0)&lt;(WEEKDAY(TODAY())+7))</formula>
    </cfRule>
  </conditionalFormatting>
  <conditionalFormatting sqref="L41">
    <cfRule type="timePeriod" dxfId="394" priority="69" timePeriod="lastWeek">
      <formula>AND(TODAY()-ROUNDDOWN(L41,0)&gt;=(WEEKDAY(TODAY())),TODAY()-ROUNDDOWN(L41,0)&lt;(WEEKDAY(TODAY())+7))</formula>
    </cfRule>
  </conditionalFormatting>
  <conditionalFormatting sqref="O41">
    <cfRule type="timePeriod" dxfId="393" priority="67" timePeriod="lastWeek">
      <formula>AND(TODAY()-ROUNDDOWN(O41,0)&gt;=(WEEKDAY(TODAY())),TODAY()-ROUNDDOWN(O41,0)&lt;(WEEKDAY(TODAY())+7))</formula>
    </cfRule>
  </conditionalFormatting>
  <conditionalFormatting sqref="Q10:Q41">
    <cfRule type="timePeriod" dxfId="392" priority="66" timePeriod="lastWeek">
      <formula>AND(TODAY()-ROUNDDOWN(Q10,0)&gt;=(WEEKDAY(TODAY())),TODAY()-ROUNDDOWN(Q10,0)&lt;(WEEKDAY(TODAY())+7))</formula>
    </cfRule>
  </conditionalFormatting>
  <conditionalFormatting sqref="R42:V42">
    <cfRule type="timePeriod" dxfId="391" priority="65" timePeriod="lastWeek">
      <formula>AND(TODAY()-ROUNDDOWN(R42,0)&gt;=(WEEKDAY(TODAY())),TODAY()-ROUNDDOWN(R42,0)&lt;(WEEKDAY(TODAY())+7))</formula>
    </cfRule>
  </conditionalFormatting>
  <conditionalFormatting sqref="N10:O39">
    <cfRule type="timePeriod" dxfId="390" priority="64" timePeriod="lastWeek">
      <formula>AND(TODAY()-ROUNDDOWN(N10,0)&gt;=(WEEKDAY(TODAY())),TODAY()-ROUNDDOWN(N10,0)&lt;(WEEKDAY(TODAY())+7))</formula>
    </cfRule>
  </conditionalFormatting>
  <conditionalFormatting sqref="L10:L39">
    <cfRule type="timePeriod" dxfId="389" priority="63" timePeriod="lastWeek">
      <formula>AND(TODAY()-ROUNDDOWN(L10,0)&gt;=(WEEKDAY(TODAY())),TODAY()-ROUNDDOWN(L10,0)&lt;(WEEKDAY(TODAY())+7))</formula>
    </cfRule>
  </conditionalFormatting>
  <conditionalFormatting sqref="C12:C16 C19:C23 C26:C30 C33:C37">
    <cfRule type="cellIs" dxfId="388" priority="44" operator="greaterThan">
      <formula>12</formula>
    </cfRule>
    <cfRule type="timePeriod" dxfId="387" priority="62" timePeriod="lastWeek">
      <formula>AND(TODAY()-ROUNDDOWN(C12,0)&gt;=(WEEKDAY(TODAY())),TODAY()-ROUNDDOWN(C12,0)&lt;(WEEKDAY(TODAY())+7))</formula>
    </cfRule>
  </conditionalFormatting>
  <conditionalFormatting sqref="C12:C16 C19:C23 C26:C30 C33:C37">
    <cfRule type="timePeriod" dxfId="386" priority="61" timePeriod="lastWeek">
      <formula>AND(TODAY()-ROUNDDOWN(C12,0)&gt;=(WEEKDAY(TODAY())),TODAY()-ROUNDDOWN(C12,0)&lt;(WEEKDAY(TODAY())+7))</formula>
    </cfRule>
  </conditionalFormatting>
  <conditionalFormatting sqref="D12:D16 D19:D23 D26:D30 D33:D37">
    <cfRule type="timePeriod" dxfId="385" priority="60" timePeriod="lastWeek">
      <formula>AND(TODAY()-ROUNDDOWN(D12,0)&gt;=(WEEKDAY(TODAY())),TODAY()-ROUNDDOWN(D12,0)&lt;(WEEKDAY(TODAY())+7))</formula>
    </cfRule>
  </conditionalFormatting>
  <conditionalFormatting sqref="D12:D16 D19:D23 D26:D30 D33:D37">
    <cfRule type="timePeriod" dxfId="384" priority="59" timePeriod="lastWeek">
      <formula>AND(TODAY()-ROUNDDOWN(D12,0)&gt;=(WEEKDAY(TODAY())),TODAY()-ROUNDDOWN(D12,0)&lt;(WEEKDAY(TODAY())+7))</formula>
    </cfRule>
  </conditionalFormatting>
  <conditionalFormatting sqref="D12:D16 D19:D23 D26:D30 D33:D37">
    <cfRule type="timePeriod" dxfId="383" priority="58" timePeriod="lastWeek">
      <formula>AND(TODAY()-ROUNDDOWN(D12,0)&gt;=(WEEKDAY(TODAY())),TODAY()-ROUNDDOWN(D12,0)&lt;(WEEKDAY(TODAY())+7))</formula>
    </cfRule>
  </conditionalFormatting>
  <conditionalFormatting sqref="D12:D16 D19:D23 D26:D30 D33:D37">
    <cfRule type="expression" dxfId="382" priority="55">
      <formula>$G12="chybí přestávka"</formula>
    </cfRule>
  </conditionalFormatting>
  <conditionalFormatting sqref="M10:M39">
    <cfRule type="expression" dxfId="381" priority="54">
      <formula>$D10&gt;0</formula>
    </cfRule>
  </conditionalFormatting>
  <conditionalFormatting sqref="M10:M39">
    <cfRule type="expression" dxfId="380" priority="42">
      <formula>$H10="chyba"</formula>
    </cfRule>
  </conditionalFormatting>
  <conditionalFormatting sqref="D10:D11">
    <cfRule type="timePeriod" dxfId="379" priority="41" timePeriod="lastWeek">
      <formula>AND(TODAY()-ROUNDDOWN(D10,0)&gt;=(WEEKDAY(TODAY())),TODAY()-ROUNDDOWN(D10,0)&lt;(WEEKDAY(TODAY())+7))</formula>
    </cfRule>
  </conditionalFormatting>
  <conditionalFormatting sqref="D10:D11">
    <cfRule type="timePeriod" dxfId="378" priority="40" timePeriod="lastWeek">
      <formula>AND(TODAY()-ROUNDDOWN(D10,0)&gt;=(WEEKDAY(TODAY())),TODAY()-ROUNDDOWN(D10,0)&lt;(WEEKDAY(TODAY())+7))</formula>
    </cfRule>
  </conditionalFormatting>
  <conditionalFormatting sqref="D10:D11">
    <cfRule type="timePeriod" dxfId="377" priority="39" timePeriod="lastWeek">
      <formula>AND(TODAY()-ROUNDDOWN(D10,0)&gt;=(WEEKDAY(TODAY())),TODAY()-ROUNDDOWN(D10,0)&lt;(WEEKDAY(TODAY())+7))</formula>
    </cfRule>
  </conditionalFormatting>
  <conditionalFormatting sqref="D10:D11">
    <cfRule type="expression" dxfId="376" priority="38">
      <formula>$G10="chybí přestávka"</formula>
    </cfRule>
  </conditionalFormatting>
  <conditionalFormatting sqref="D17:D18">
    <cfRule type="timePeriod" dxfId="375" priority="37" timePeriod="lastWeek">
      <formula>AND(TODAY()-ROUNDDOWN(D17,0)&gt;=(WEEKDAY(TODAY())),TODAY()-ROUNDDOWN(D17,0)&lt;(WEEKDAY(TODAY())+7))</formula>
    </cfRule>
  </conditionalFormatting>
  <conditionalFormatting sqref="D17:D18">
    <cfRule type="timePeriod" dxfId="374" priority="36" timePeriod="lastWeek">
      <formula>AND(TODAY()-ROUNDDOWN(D17,0)&gt;=(WEEKDAY(TODAY())),TODAY()-ROUNDDOWN(D17,0)&lt;(WEEKDAY(TODAY())+7))</formula>
    </cfRule>
  </conditionalFormatting>
  <conditionalFormatting sqref="D17:D18">
    <cfRule type="timePeriod" dxfId="373" priority="35" timePeriod="lastWeek">
      <formula>AND(TODAY()-ROUNDDOWN(D17,0)&gt;=(WEEKDAY(TODAY())),TODAY()-ROUNDDOWN(D17,0)&lt;(WEEKDAY(TODAY())+7))</formula>
    </cfRule>
  </conditionalFormatting>
  <conditionalFormatting sqref="D17:D18">
    <cfRule type="expression" dxfId="372" priority="34">
      <formula>$G17="chybí přestávka"</formula>
    </cfRule>
  </conditionalFormatting>
  <conditionalFormatting sqref="D24:D25">
    <cfRule type="timePeriod" dxfId="371" priority="33" timePeriod="lastWeek">
      <formula>AND(TODAY()-ROUNDDOWN(D24,0)&gt;=(WEEKDAY(TODAY())),TODAY()-ROUNDDOWN(D24,0)&lt;(WEEKDAY(TODAY())+7))</formula>
    </cfRule>
  </conditionalFormatting>
  <conditionalFormatting sqref="D24:D25">
    <cfRule type="timePeriod" dxfId="370" priority="32" timePeriod="lastWeek">
      <formula>AND(TODAY()-ROUNDDOWN(D24,0)&gt;=(WEEKDAY(TODAY())),TODAY()-ROUNDDOWN(D24,0)&lt;(WEEKDAY(TODAY())+7))</formula>
    </cfRule>
  </conditionalFormatting>
  <conditionalFormatting sqref="D24:D25">
    <cfRule type="timePeriod" dxfId="369" priority="31" timePeriod="lastWeek">
      <formula>AND(TODAY()-ROUNDDOWN(D24,0)&gt;=(WEEKDAY(TODAY())),TODAY()-ROUNDDOWN(D24,0)&lt;(WEEKDAY(TODAY())+7))</formula>
    </cfRule>
  </conditionalFormatting>
  <conditionalFormatting sqref="D24:D25">
    <cfRule type="expression" dxfId="368" priority="30">
      <formula>$G24="chybí přestávka"</formula>
    </cfRule>
  </conditionalFormatting>
  <conditionalFormatting sqref="D31:D32">
    <cfRule type="timePeriod" dxfId="367" priority="29" timePeriod="lastWeek">
      <formula>AND(TODAY()-ROUNDDOWN(D31,0)&gt;=(WEEKDAY(TODAY())),TODAY()-ROUNDDOWN(D31,0)&lt;(WEEKDAY(TODAY())+7))</formula>
    </cfRule>
  </conditionalFormatting>
  <conditionalFormatting sqref="D31:D32">
    <cfRule type="timePeriod" dxfId="366" priority="28" timePeriod="lastWeek">
      <formula>AND(TODAY()-ROUNDDOWN(D31,0)&gt;=(WEEKDAY(TODAY())),TODAY()-ROUNDDOWN(D31,0)&lt;(WEEKDAY(TODAY())+7))</formula>
    </cfRule>
  </conditionalFormatting>
  <conditionalFormatting sqref="D31:D32">
    <cfRule type="timePeriod" dxfId="365" priority="27" timePeriod="lastWeek">
      <formula>AND(TODAY()-ROUNDDOWN(D31,0)&gt;=(WEEKDAY(TODAY())),TODAY()-ROUNDDOWN(D31,0)&lt;(WEEKDAY(TODAY())+7))</formula>
    </cfRule>
  </conditionalFormatting>
  <conditionalFormatting sqref="D31:D32">
    <cfRule type="expression" dxfId="364" priority="26">
      <formula>$G31="chybí přestávka"</formula>
    </cfRule>
  </conditionalFormatting>
  <conditionalFormatting sqref="D38:D40">
    <cfRule type="timePeriod" dxfId="363" priority="25" timePeriod="lastWeek">
      <formula>AND(TODAY()-ROUNDDOWN(D38,0)&gt;=(WEEKDAY(TODAY())),TODAY()-ROUNDDOWN(D38,0)&lt;(WEEKDAY(TODAY())+7))</formula>
    </cfRule>
  </conditionalFormatting>
  <conditionalFormatting sqref="D38:D40">
    <cfRule type="timePeriod" dxfId="362" priority="24" timePeriod="lastWeek">
      <formula>AND(TODAY()-ROUNDDOWN(D38,0)&gt;=(WEEKDAY(TODAY())),TODAY()-ROUNDDOWN(D38,0)&lt;(WEEKDAY(TODAY())+7))</formula>
    </cfRule>
  </conditionalFormatting>
  <conditionalFormatting sqref="D38:D40">
    <cfRule type="timePeriod" dxfId="361" priority="23" timePeriod="lastWeek">
      <formula>AND(TODAY()-ROUNDDOWN(D38,0)&gt;=(WEEKDAY(TODAY())),TODAY()-ROUNDDOWN(D38,0)&lt;(WEEKDAY(TODAY())+7))</formula>
    </cfRule>
  </conditionalFormatting>
  <conditionalFormatting sqref="D38:D40">
    <cfRule type="expression" dxfId="360" priority="22">
      <formula>$G38="chybí přestávka"</formula>
    </cfRule>
  </conditionalFormatting>
  <conditionalFormatting sqref="P10:P11">
    <cfRule type="timePeriod" dxfId="359" priority="20" timePeriod="lastWeek">
      <formula>AND(TODAY()-ROUNDDOWN(P10,0)&gt;=(WEEKDAY(TODAY())),TODAY()-ROUNDDOWN(P10,0)&lt;(WEEKDAY(TODAY())+7))</formula>
    </cfRule>
  </conditionalFormatting>
  <conditionalFormatting sqref="P40">
    <cfRule type="timePeriod" dxfId="358" priority="19" timePeriod="lastWeek">
      <formula>AND(TODAY()-ROUNDDOWN(P40,0)&gt;=(WEEKDAY(TODAY())),TODAY()-ROUNDDOWN(P40,0)&lt;(WEEKDAY(TODAY())+7))</formula>
    </cfRule>
  </conditionalFormatting>
  <conditionalFormatting sqref="P17:P18">
    <cfRule type="timePeriod" dxfId="357" priority="15" timePeriod="lastWeek">
      <formula>AND(TODAY()-ROUNDDOWN(P17,0)&gt;=(WEEKDAY(TODAY())),TODAY()-ROUNDDOWN(P17,0)&lt;(WEEKDAY(TODAY())+7))</formula>
    </cfRule>
  </conditionalFormatting>
  <conditionalFormatting sqref="P24:P25">
    <cfRule type="timePeriod" dxfId="356" priority="11" timePeriod="lastWeek">
      <formula>AND(TODAY()-ROUNDDOWN(P24,0)&gt;=(WEEKDAY(TODAY())),TODAY()-ROUNDDOWN(P24,0)&lt;(WEEKDAY(TODAY())+7))</formula>
    </cfRule>
  </conditionalFormatting>
  <conditionalFormatting sqref="P31:P32">
    <cfRule type="timePeriod" dxfId="355" priority="7" timePeriod="lastWeek">
      <formula>AND(TODAY()-ROUNDDOWN(P31,0)&gt;=(WEEKDAY(TODAY())),TODAY()-ROUNDDOWN(P31,0)&lt;(WEEKDAY(TODAY())+7))</formula>
    </cfRule>
  </conditionalFormatting>
  <conditionalFormatting sqref="P39">
    <cfRule type="timePeriod" dxfId="354" priority="4" timePeriod="lastWeek">
      <formula>AND(TODAY()-ROUNDDOWN(P39,0)&gt;=(WEEKDAY(TODAY())),TODAY()-ROUNDDOWN(P39,0)&lt;(WEEKDAY(TODAY())+7))</formula>
    </cfRule>
  </conditionalFormatting>
  <conditionalFormatting sqref="P38">
    <cfRule type="timePeriod" dxfId="353" priority="3" timePeriod="lastWeek">
      <formula>AND(TODAY()-ROUNDDOWN(P38,0)&gt;=(WEEKDAY(TODAY())),TODAY()-ROUNDDOWN(P38,0)&lt;(WEEKDAY(TODAY())+7))</formula>
    </cfRule>
  </conditionalFormatting>
  <conditionalFormatting sqref="W43">
    <cfRule type="timePeriod" dxfId="352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351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5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95F94D01-97AC-404B-9677-0E7D355FF7E4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21" operator="containsText" id="{CB36EC0D-F7C1-4187-9F2A-297FEB7134AA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8" operator="containsText" id="{D4E08D16-86F1-4EBE-B77A-35FEAF179930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P13:P16</xm:sqref>
        </x14:conditionalFormatting>
        <x14:conditionalFormatting xmlns:xm="http://schemas.microsoft.com/office/excel/2006/main">
          <x14:cfRule type="containsText" priority="17" operator="containsText" id="{A76E5359-B11A-4377-B41C-243EA85B86AF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16" operator="containsText" id="{1DC00D5E-2401-4BB1-9A52-BD5197A9C4DD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14" operator="containsText" id="{073017A0-7AAF-454C-8837-A614E8E1C700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13" operator="containsText" id="{6F01E5B0-75D1-456B-8E3F-2410D2812646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12" operator="containsText" id="{CBCA5A8A-38E9-4292-8700-631142652A5B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10" operator="containsText" id="{05502124-C290-4D82-ACF3-E12D4B9B873F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9" operator="containsText" id="{12C05EF2-567B-44DA-A03B-0E7EF7509CCE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" operator="containsText" id="{A64B0214-F183-4EB8-AD2C-7551201B871A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6" operator="containsText" id="{F0F1B7CF-95F2-4F8B-8B8C-F51B5B8FEEA3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  <x14:conditionalFormatting xmlns:xm="http://schemas.microsoft.com/office/excel/2006/main">
          <x14:cfRule type="containsText" priority="5" operator="containsText" id="{3A53C2F1-CA23-47AC-A2F5-80C45EC1EAA4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500-000004000000}">
          <x14:formula1>
            <xm:f>data!$E$2:$E$4</xm:f>
          </x14:formula1>
          <xm:sqref>E12:E16 E19:E23 E26:E30 E33:E37</xm:sqref>
        </x14:dataValidation>
        <x14:dataValidation type="list" allowBlank="1" showInputMessage="1" showErrorMessage="1" xr:uid="{00000000-0002-0000-05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5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5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E55A46BB-6638-4648-8F1E-1218638E3173}">
          <x14:formula1>
            <xm:f>data!$I$2:$I$51</xm:f>
          </x14:formula1>
          <xm:sqref>M10:M39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36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červenec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45474</v>
      </c>
      <c r="B10" s="19" t="s">
        <v>11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45474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45475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45475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45476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45476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45477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45477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červenec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94">
        <v>45478</v>
      </c>
      <c r="B14" s="19" t="s">
        <v>15</v>
      </c>
      <c r="C14" s="109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45478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45479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45479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45480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45480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45481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45481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45482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45482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45483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45483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45484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45484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45485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45485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45486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45486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45487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45487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45488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45488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45489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45489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45490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45490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45491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45491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45492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45492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45493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45493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45494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45494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45495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45495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45496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45496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45497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45497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45498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45498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45499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45499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45500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45500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45501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45501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45502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45502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45503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45503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45504</v>
      </c>
      <c r="B40" s="19" t="s">
        <v>13</v>
      </c>
      <c r="C40" s="73"/>
      <c r="D40" s="74"/>
      <c r="E40" s="75"/>
      <c r="F40" s="105">
        <f t="shared" si="0"/>
        <v>0</v>
      </c>
      <c r="G40" s="82" t="str">
        <f t="shared" si="1"/>
        <v/>
      </c>
      <c r="H40" t="str">
        <f t="shared" si="11"/>
        <v>nic</v>
      </c>
      <c r="K40" s="14">
        <f t="shared" si="2"/>
        <v>45504</v>
      </c>
      <c r="L40" s="44"/>
      <c r="M40" s="44"/>
      <c r="N40" s="118" t="str">
        <f t="shared" si="3"/>
        <v/>
      </c>
      <c r="O40" s="118" t="str">
        <f t="shared" si="4"/>
        <v/>
      </c>
      <c r="P40" s="102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ESzTJMpW721cJIvCG2ok544cfUnZ6+J35MbbRsZwcWRv/gDFL9dqcpEfqJEPXs2SoLWg7cT7VnbC9XoTjqujiQ==" saltValue="ZPAqTGz+n5OiA7GHd0hrw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337" priority="48" timePeriod="lastWeek">
      <formula>AND(TODAY()-ROUNDDOWN(M42,0)&gt;=(WEEKDAY(TODAY())),TODAY()-ROUNDDOWN(M42,0)&lt;(WEEKDAY(TODAY())+7))</formula>
    </cfRule>
  </conditionalFormatting>
  <conditionalFormatting sqref="L41">
    <cfRule type="timePeriod" dxfId="336" priority="49" timePeriod="lastWeek">
      <formula>AND(TODAY()-ROUNDDOWN(L41,0)&gt;=(WEEKDAY(TODAY())),TODAY()-ROUNDDOWN(L41,0)&lt;(WEEKDAY(TODAY())+7))</formula>
    </cfRule>
  </conditionalFormatting>
  <conditionalFormatting sqref="O41">
    <cfRule type="timePeriod" dxfId="335" priority="47" timePeriod="lastWeek">
      <formula>AND(TODAY()-ROUNDDOWN(O41,0)&gt;=(WEEKDAY(TODAY())),TODAY()-ROUNDDOWN(O41,0)&lt;(WEEKDAY(TODAY())+7))</formula>
    </cfRule>
  </conditionalFormatting>
  <conditionalFormatting sqref="Q10:Q41">
    <cfRule type="timePeriod" dxfId="334" priority="46" timePeriod="lastWeek">
      <formula>AND(TODAY()-ROUNDDOWN(Q10,0)&gt;=(WEEKDAY(TODAY())),TODAY()-ROUNDDOWN(Q10,0)&lt;(WEEKDAY(TODAY())+7))</formula>
    </cfRule>
  </conditionalFormatting>
  <conditionalFormatting sqref="R42:V42">
    <cfRule type="timePeriod" dxfId="333" priority="45" timePeriod="lastWeek">
      <formula>AND(TODAY()-ROUNDDOWN(R42,0)&gt;=(WEEKDAY(TODAY())),TODAY()-ROUNDDOWN(R42,0)&lt;(WEEKDAY(TODAY())+7))</formula>
    </cfRule>
  </conditionalFormatting>
  <conditionalFormatting sqref="N10:O40">
    <cfRule type="timePeriod" dxfId="332" priority="44" timePeriod="lastWeek">
      <formula>AND(TODAY()-ROUNDDOWN(N10,0)&gt;=(WEEKDAY(TODAY())),TODAY()-ROUNDDOWN(N10,0)&lt;(WEEKDAY(TODAY())+7))</formula>
    </cfRule>
  </conditionalFormatting>
  <conditionalFormatting sqref="L10:L40">
    <cfRule type="timePeriod" dxfId="331" priority="43" timePeriod="lastWeek">
      <formula>AND(TODAY()-ROUNDDOWN(L10,0)&gt;=(WEEKDAY(TODAY())),TODAY()-ROUNDDOWN(L10,0)&lt;(WEEKDAY(TODAY())+7))</formula>
    </cfRule>
  </conditionalFormatting>
  <conditionalFormatting sqref="D15:D16">
    <cfRule type="timePeriod" dxfId="330" priority="22" timePeriod="lastWeek">
      <formula>AND(TODAY()-ROUNDDOWN(D15,0)&gt;=(WEEKDAY(TODAY())),TODAY()-ROUNDDOWN(D15,0)&lt;(WEEKDAY(TODAY())+7))</formula>
    </cfRule>
  </conditionalFormatting>
  <conditionalFormatting sqref="D10:D14 D17:D21 D24:D28 D31:D35 D38:D40">
    <cfRule type="timePeriod" dxfId="329" priority="42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328" priority="41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327" priority="40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expression" dxfId="326" priority="37">
      <formula>$G10="chybí přestávka"</formula>
    </cfRule>
  </conditionalFormatting>
  <conditionalFormatting sqref="M10:M40">
    <cfRule type="expression" dxfId="325" priority="36">
      <formula>$D10&gt;0</formula>
    </cfRule>
  </conditionalFormatting>
  <conditionalFormatting sqref="P11:P12">
    <cfRule type="timePeriod" dxfId="324" priority="35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323" priority="34" timePeriod="lastWeek">
      <formula>AND(TODAY()-ROUNDDOWN(P18,0)&gt;=(WEEKDAY(TODAY())),TODAY()-ROUNDDOWN(P18,0)&lt;(WEEKDAY(TODAY())+7))</formula>
    </cfRule>
  </conditionalFormatting>
  <conditionalFormatting sqref="C10:C14 C17:C21 C24:C28 C31:C35 C38:C40">
    <cfRule type="cellIs" dxfId="322" priority="27" operator="greaterThan">
      <formula>12</formula>
    </cfRule>
    <cfRule type="timePeriod" dxfId="321" priority="33" timePeriod="lastWeek">
      <formula>AND(TODAY()-ROUNDDOWN(C10,0)&gt;=(WEEKDAY(TODAY())),TODAY()-ROUNDDOWN(C10,0)&lt;(WEEKDAY(TODAY())+7))</formula>
    </cfRule>
  </conditionalFormatting>
  <conditionalFormatting sqref="C10:C14 C17:C21 C24:C28 C31:C35 C38:C40">
    <cfRule type="timePeriod" dxfId="320" priority="32" timePeriod="lastWeek">
      <formula>AND(TODAY()-ROUNDDOWN(C10,0)&gt;=(WEEKDAY(TODAY())),TODAY()-ROUNDDOWN(C10,0)&lt;(WEEKDAY(TODAY())+7))</formula>
    </cfRule>
  </conditionalFormatting>
  <conditionalFormatting sqref="P33">
    <cfRule type="timePeriod" dxfId="319" priority="26" timePeriod="lastWeek">
      <formula>AND(TODAY()-ROUNDDOWN(P33,0)&gt;=(WEEKDAY(TODAY())),TODAY()-ROUNDDOWN(P33,0)&lt;(WEEKDAY(TODAY())+7))</formula>
    </cfRule>
  </conditionalFormatting>
  <conditionalFormatting sqref="M10:M40">
    <cfRule type="expression" dxfId="318" priority="25">
      <formula>$H10="chyba"</formula>
    </cfRule>
  </conditionalFormatting>
  <conditionalFormatting sqref="D15:D16">
    <cfRule type="timePeriod" dxfId="317" priority="24" timePeriod="lastWeek">
      <formula>AND(TODAY()-ROUNDDOWN(D15,0)&gt;=(WEEKDAY(TODAY())),TODAY()-ROUNDDOWN(D15,0)&lt;(WEEKDAY(TODAY())+7))</formula>
    </cfRule>
  </conditionalFormatting>
  <conditionalFormatting sqref="D15:D16">
    <cfRule type="timePeriod" dxfId="316" priority="23" timePeriod="lastWeek">
      <formula>AND(TODAY()-ROUNDDOWN(D15,0)&gt;=(WEEKDAY(TODAY())),TODAY()-ROUNDDOWN(D15,0)&lt;(WEEKDAY(TODAY())+7))</formula>
    </cfRule>
  </conditionalFormatting>
  <conditionalFormatting sqref="D15:D16">
    <cfRule type="expression" dxfId="315" priority="21">
      <formula>$G15="chybí přestávka"</formula>
    </cfRule>
  </conditionalFormatting>
  <conditionalFormatting sqref="D22:D23">
    <cfRule type="timePeriod" dxfId="314" priority="20" timePeriod="lastWeek">
      <formula>AND(TODAY()-ROUNDDOWN(D22,0)&gt;=(WEEKDAY(TODAY())),TODAY()-ROUNDDOWN(D22,0)&lt;(WEEKDAY(TODAY())+7))</formula>
    </cfRule>
  </conditionalFormatting>
  <conditionalFormatting sqref="D22:D23">
    <cfRule type="timePeriod" dxfId="313" priority="19" timePeriod="lastWeek">
      <formula>AND(TODAY()-ROUNDDOWN(D22,0)&gt;=(WEEKDAY(TODAY())),TODAY()-ROUNDDOWN(D22,0)&lt;(WEEKDAY(TODAY())+7))</formula>
    </cfRule>
  </conditionalFormatting>
  <conditionalFormatting sqref="D22:D23">
    <cfRule type="timePeriod" dxfId="312" priority="18" timePeriod="lastWeek">
      <formula>AND(TODAY()-ROUNDDOWN(D22,0)&gt;=(WEEKDAY(TODAY())),TODAY()-ROUNDDOWN(D22,0)&lt;(WEEKDAY(TODAY())+7))</formula>
    </cfRule>
  </conditionalFormatting>
  <conditionalFormatting sqref="D22:D23">
    <cfRule type="expression" dxfId="311" priority="17">
      <formula>$G22="chybí přestávka"</formula>
    </cfRule>
  </conditionalFormatting>
  <conditionalFormatting sqref="D29:D30">
    <cfRule type="timePeriod" dxfId="310" priority="16" timePeriod="lastWeek">
      <formula>AND(TODAY()-ROUNDDOWN(D29,0)&gt;=(WEEKDAY(TODAY())),TODAY()-ROUNDDOWN(D29,0)&lt;(WEEKDAY(TODAY())+7))</formula>
    </cfRule>
  </conditionalFormatting>
  <conditionalFormatting sqref="D29:D30">
    <cfRule type="timePeriod" dxfId="309" priority="15" timePeriod="lastWeek">
      <formula>AND(TODAY()-ROUNDDOWN(D29,0)&gt;=(WEEKDAY(TODAY())),TODAY()-ROUNDDOWN(D29,0)&lt;(WEEKDAY(TODAY())+7))</formula>
    </cfRule>
  </conditionalFormatting>
  <conditionalFormatting sqref="D29:D30">
    <cfRule type="timePeriod" dxfId="308" priority="14" timePeriod="lastWeek">
      <formula>AND(TODAY()-ROUNDDOWN(D29,0)&gt;=(WEEKDAY(TODAY())),TODAY()-ROUNDDOWN(D29,0)&lt;(WEEKDAY(TODAY())+7))</formula>
    </cfRule>
  </conditionalFormatting>
  <conditionalFormatting sqref="D29:D30">
    <cfRule type="expression" dxfId="307" priority="13">
      <formula>$G29="chybí přestávka"</formula>
    </cfRule>
  </conditionalFormatting>
  <conditionalFormatting sqref="D36:D37">
    <cfRule type="timePeriod" dxfId="306" priority="12" timePeriod="lastWeek">
      <formula>AND(TODAY()-ROUNDDOWN(D36,0)&gt;=(WEEKDAY(TODAY())),TODAY()-ROUNDDOWN(D36,0)&lt;(WEEKDAY(TODAY())+7))</formula>
    </cfRule>
  </conditionalFormatting>
  <conditionalFormatting sqref="D36:D37">
    <cfRule type="timePeriod" dxfId="305" priority="11" timePeriod="lastWeek">
      <formula>AND(TODAY()-ROUNDDOWN(D36,0)&gt;=(WEEKDAY(TODAY())),TODAY()-ROUNDDOWN(D36,0)&lt;(WEEKDAY(TODAY())+7))</formula>
    </cfRule>
  </conditionalFormatting>
  <conditionalFormatting sqref="D36:D37">
    <cfRule type="timePeriod" dxfId="304" priority="10" timePeriod="lastWeek">
      <formula>AND(TODAY()-ROUNDDOWN(D36,0)&gt;=(WEEKDAY(TODAY())),TODAY()-ROUNDDOWN(D36,0)&lt;(WEEKDAY(TODAY())+7))</formula>
    </cfRule>
  </conditionalFormatting>
  <conditionalFormatting sqref="D36:D37">
    <cfRule type="expression" dxfId="303" priority="9">
      <formula>$G36="chybí přestávka"</formula>
    </cfRule>
  </conditionalFormatting>
  <conditionalFormatting sqref="P18:P19">
    <cfRule type="timePeriod" dxfId="302" priority="8" timePeriod="lastWeek">
      <formula>AND(TODAY()-ROUNDDOWN(P18,0)&gt;=(WEEKDAY(TODAY())),TODAY()-ROUNDDOWN(P18,0)&lt;(WEEKDAY(TODAY())+7))</formula>
    </cfRule>
  </conditionalFormatting>
  <conditionalFormatting sqref="P25:P26">
    <cfRule type="timePeriod" dxfId="301" priority="6" timePeriod="lastWeek">
      <formula>AND(TODAY()-ROUNDDOWN(P25,0)&gt;=(WEEKDAY(TODAY())),TODAY()-ROUNDDOWN(P25,0)&lt;(WEEKDAY(TODAY())+7))</formula>
    </cfRule>
  </conditionalFormatting>
  <conditionalFormatting sqref="P32:P33">
    <cfRule type="timePeriod" dxfId="300" priority="4" timePeriod="lastWeek">
      <formula>AND(TODAY()-ROUNDDOWN(P32,0)&gt;=(WEEKDAY(TODAY())),TODAY()-ROUNDDOWN(P32,0)&lt;(WEEKDAY(TODAY())+7))</formula>
    </cfRule>
  </conditionalFormatting>
  <conditionalFormatting sqref="W43">
    <cfRule type="timePeriod" dxfId="299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98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6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C824C818-2A01-4569-A5D3-ECA019C4DDD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8" operator="containsText" id="{C9A2E45E-252B-4D81-A2F1-B3BE197DA9ED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1" operator="containsText" id="{3A01227D-F617-416F-BBBB-C6D0E26AF922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0" operator="containsText" id="{C2F27297-5401-407D-A109-B7209C2F31C8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9" operator="containsText" id="{BEAF751C-7FC8-4CE0-A366-A50638453933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8" operator="containsText" id="{12CDCDAA-710E-4E4D-829B-989C40A1A7D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7" operator="containsText" id="{067B9173-2C9F-4FF7-85C7-BF7F93161E03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5" operator="containsText" id="{948D46D2-C8C0-4A3D-BEA1-CAACFEEDB691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3" operator="containsText" id="{8C84CC91-43E6-476A-8B06-3A607A82AF6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600-000001000000}">
          <x14:formula1>
            <xm:f>data!$E$2:$E$5</xm:f>
          </x14:formula1>
          <xm:sqref>E38:E40 E17:E21 E24:E28 E31:E35 E10:E13</xm:sqref>
        </x14:dataValidation>
        <x14:dataValidation type="list" showInputMessage="1" showErrorMessage="1" xr:uid="{00000000-0002-0000-06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6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600-000005000000}">
          <x14:formula1>
            <xm:f>data!$F$8:$F$9</xm:f>
          </x14:formula1>
          <xm:sqref>E14</xm:sqref>
        </x14:dataValidation>
        <x14:dataValidation type="list" allowBlank="1" showInputMessage="1" showErrorMessage="1" xr:uid="{00000000-0002-0000-0600-000008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600-000006000000}">
          <x14:formula1>
            <xm:f>data!$A$2:$A$55</xm:f>
          </x14:formula1>
          <xm:sqref>L10:L40</xm:sqref>
        </x14:dataValidation>
        <x14:dataValidation type="list" allowBlank="1" showInputMessage="1" showErrorMessage="1" xr:uid="{61194F39-A0F2-49D2-9499-653ACE5E2D21}">
          <x14:formula1>
            <xm:f>data!$I$2:$I$51</xm:f>
          </x14:formula1>
          <xm:sqref>M10:M40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F1" sqref="F1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60" t="s">
        <v>37</v>
      </c>
      <c r="C2" s="160"/>
      <c r="D2" s="160"/>
      <c r="E2" s="2"/>
      <c r="F2" s="2"/>
      <c r="G2" s="82"/>
      <c r="H2"/>
      <c r="I2"/>
      <c r="K2" s="25" t="s">
        <v>3</v>
      </c>
      <c r="L2" s="68" t="str">
        <f>B2</f>
        <v>srpen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45505</v>
      </c>
      <c r="B10" s="19" t="s">
        <v>14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45505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45506</v>
      </c>
      <c r="B11" s="19" t="s">
        <v>15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45506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45507</v>
      </c>
      <c r="B12" s="19" t="s">
        <v>16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45507</v>
      </c>
      <c r="L12" s="44"/>
      <c r="M12" s="44"/>
      <c r="N12" s="118" t="str">
        <f t="shared" si="2"/>
        <v/>
      </c>
      <c r="O12" s="118" t="str">
        <f t="shared" si="3"/>
        <v/>
      </c>
      <c r="P12" s="103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45508</v>
      </c>
      <c r="B13" s="19" t="s">
        <v>17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45508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srpen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45509</v>
      </c>
      <c r="B14" s="19" t="s">
        <v>11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45509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45510</v>
      </c>
      <c r="B15" s="19" t="s">
        <v>12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45510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45511</v>
      </c>
      <c r="B16" s="19" t="s">
        <v>13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45511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45512</v>
      </c>
      <c r="B17" s="19" t="s">
        <v>14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45512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45513</v>
      </c>
      <c r="B18" s="19" t="s">
        <v>15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45513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45514</v>
      </c>
      <c r="B19" s="19" t="s">
        <v>16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45514</v>
      </c>
      <c r="L19" s="44"/>
      <c r="M19" s="44"/>
      <c r="N19" s="118" t="str">
        <f t="shared" si="2"/>
        <v/>
      </c>
      <c r="O19" s="118" t="str">
        <f t="shared" si="3"/>
        <v/>
      </c>
      <c r="P19" s="103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45515</v>
      </c>
      <c r="B20" s="19" t="s">
        <v>17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45515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45516</v>
      </c>
      <c r="B21" s="19" t="s">
        <v>11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45516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45517</v>
      </c>
      <c r="B22" s="19" t="s">
        <v>12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45517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45518</v>
      </c>
      <c r="B23" s="19" t="s">
        <v>13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45518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45519</v>
      </c>
      <c r="B24" s="19" t="s">
        <v>14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45519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45520</v>
      </c>
      <c r="B25" s="19" t="s">
        <v>15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45520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45521</v>
      </c>
      <c r="B26" s="19" t="s">
        <v>16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45521</v>
      </c>
      <c r="L26" s="44"/>
      <c r="M26" s="44"/>
      <c r="N26" s="118" t="str">
        <f t="shared" si="2"/>
        <v/>
      </c>
      <c r="O26" s="118" t="str">
        <f t="shared" si="3"/>
        <v/>
      </c>
      <c r="P26" s="103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45522</v>
      </c>
      <c r="B27" s="19" t="s">
        <v>17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45522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45523</v>
      </c>
      <c r="B28" s="19" t="s">
        <v>11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45523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45524</v>
      </c>
      <c r="B29" s="19" t="s">
        <v>12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45524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45525</v>
      </c>
      <c r="B30" s="19" t="s">
        <v>13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45525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45526</v>
      </c>
      <c r="B31" s="19" t="s">
        <v>14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45526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45527</v>
      </c>
      <c r="B32" s="19" t="s">
        <v>15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45527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45528</v>
      </c>
      <c r="B33" s="19" t="s">
        <v>16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45528</v>
      </c>
      <c r="L33" s="44"/>
      <c r="M33" s="44"/>
      <c r="N33" s="118" t="str">
        <f t="shared" si="2"/>
        <v/>
      </c>
      <c r="O33" s="118" t="str">
        <f t="shared" si="3"/>
        <v/>
      </c>
      <c r="P33" s="103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45529</v>
      </c>
      <c r="B34" s="19" t="s">
        <v>17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45529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45530</v>
      </c>
      <c r="B35" s="19" t="s">
        <v>11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45530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45531</v>
      </c>
      <c r="B36" s="19" t="s">
        <v>12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45531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45532</v>
      </c>
      <c r="B37" s="19" t="s">
        <v>13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45532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45533</v>
      </c>
      <c r="B38" s="19" t="s">
        <v>14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45533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45534</v>
      </c>
      <c r="B39" s="19" t="s">
        <v>15</v>
      </c>
      <c r="C39" s="73"/>
      <c r="D39" s="74"/>
      <c r="E39" s="75"/>
      <c r="F39" s="105">
        <f t="shared" si="10"/>
        <v>0</v>
      </c>
      <c r="G39" s="82" t="str">
        <f t="shared" si="0"/>
        <v/>
      </c>
      <c r="H39" t="str">
        <f t="shared" si="11"/>
        <v>nic</v>
      </c>
      <c r="K39" s="14">
        <f t="shared" si="1"/>
        <v>45534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45535</v>
      </c>
      <c r="B40" s="19" t="s">
        <v>16</v>
      </c>
      <c r="C40" s="76" t="s">
        <v>83</v>
      </c>
      <c r="D40" s="74"/>
      <c r="E40" s="76" t="s">
        <v>83</v>
      </c>
      <c r="F40" s="90" t="str">
        <f t="shared" si="10"/>
        <v/>
      </c>
      <c r="G40" s="82" t="str">
        <f t="shared" si="0"/>
        <v/>
      </c>
      <c r="H40" t="str">
        <f t="shared" si="11"/>
        <v>nic</v>
      </c>
      <c r="K40" s="14">
        <f t="shared" si="1"/>
        <v>45535</v>
      </c>
      <c r="L40" s="44"/>
      <c r="M40" s="44"/>
      <c r="N40" s="118" t="str">
        <f t="shared" si="2"/>
        <v/>
      </c>
      <c r="O40" s="118" t="str">
        <f t="shared" si="3"/>
        <v/>
      </c>
      <c r="P40" s="104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bD0QVk9ofXXwWZAgPzj9NKwnve/kT8scPDTPrrIycdClRruVNb2KWPEqqhPt+8XArhElItNve4l8m/mTKNUbuQ==" saltValue="COXm/Uh1j0S7CDFOdb+R9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288" priority="44" timePeriod="lastWeek">
      <formula>AND(TODAY()-ROUNDDOWN(M42,0)&gt;=(WEEKDAY(TODAY())),TODAY()-ROUNDDOWN(M42,0)&lt;(WEEKDAY(TODAY())+7))</formula>
    </cfRule>
  </conditionalFormatting>
  <conditionalFormatting sqref="L41">
    <cfRule type="timePeriod" dxfId="287" priority="45" timePeriod="lastWeek">
      <formula>AND(TODAY()-ROUNDDOWN(L41,0)&gt;=(WEEKDAY(TODAY())),TODAY()-ROUNDDOWN(L41,0)&lt;(WEEKDAY(TODAY())+7))</formula>
    </cfRule>
  </conditionalFormatting>
  <conditionalFormatting sqref="O41">
    <cfRule type="timePeriod" dxfId="286" priority="43" timePeriod="lastWeek">
      <formula>AND(TODAY()-ROUNDDOWN(O41,0)&gt;=(WEEKDAY(TODAY())),TODAY()-ROUNDDOWN(O41,0)&lt;(WEEKDAY(TODAY())+7))</formula>
    </cfRule>
  </conditionalFormatting>
  <conditionalFormatting sqref="Q10:Q41">
    <cfRule type="timePeriod" dxfId="285" priority="42" timePeriod="lastWeek">
      <formula>AND(TODAY()-ROUNDDOWN(Q10,0)&gt;=(WEEKDAY(TODAY())),TODAY()-ROUNDDOWN(Q10,0)&lt;(WEEKDAY(TODAY())+7))</formula>
    </cfRule>
  </conditionalFormatting>
  <conditionalFormatting sqref="R42:V42">
    <cfRule type="timePeriod" dxfId="284" priority="41" timePeriod="lastWeek">
      <formula>AND(TODAY()-ROUNDDOWN(R42,0)&gt;=(WEEKDAY(TODAY())),TODAY()-ROUNDDOWN(R42,0)&lt;(WEEKDAY(TODAY())+7))</formula>
    </cfRule>
  </conditionalFormatting>
  <conditionalFormatting sqref="N10:O40">
    <cfRule type="timePeriod" dxfId="283" priority="40" timePeriod="lastWeek">
      <formula>AND(TODAY()-ROUNDDOWN(N10,0)&gt;=(WEEKDAY(TODAY())),TODAY()-ROUNDDOWN(N10,0)&lt;(WEEKDAY(TODAY())+7))</formula>
    </cfRule>
  </conditionalFormatting>
  <conditionalFormatting sqref="L10:L40">
    <cfRule type="timePeriod" dxfId="282" priority="39" timePeriod="lastWeek">
      <formula>AND(TODAY()-ROUNDDOWN(L10,0)&gt;=(WEEKDAY(TODAY())),TODAY()-ROUNDDOWN(L10,0)&lt;(WEEKDAY(TODAY())+7))</formula>
    </cfRule>
  </conditionalFormatting>
  <conditionalFormatting sqref="D10:D11 D14:D18 D21:D25 D28:D32 D35:D40">
    <cfRule type="timePeriod" dxfId="281" priority="38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280" priority="37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279" priority="36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expression" dxfId="278" priority="33">
      <formula>$G10="chybí přestávka"</formula>
    </cfRule>
  </conditionalFormatting>
  <conditionalFormatting sqref="M10:M40">
    <cfRule type="expression" dxfId="277" priority="32">
      <formula>$D10&gt;0</formula>
    </cfRule>
  </conditionalFormatting>
  <conditionalFormatting sqref="P11:P12">
    <cfRule type="timePeriod" dxfId="276" priority="31" timePeriod="lastWeek">
      <formula>AND(TODAY()-ROUNDDOWN(P11,0)&gt;=(WEEKDAY(TODAY())),TODAY()-ROUNDDOWN(P11,0)&lt;(WEEKDAY(TODAY())+7))</formula>
    </cfRule>
  </conditionalFormatting>
  <conditionalFormatting sqref="P18:P19 P25:P26 P32 P40">
    <cfRule type="timePeriod" dxfId="275" priority="30" timePeriod="lastWeek">
      <formula>AND(TODAY()-ROUNDDOWN(P18,0)&gt;=(WEEKDAY(TODAY())),TODAY()-ROUNDDOWN(P18,0)&lt;(WEEKDAY(TODAY())+7))</formula>
    </cfRule>
  </conditionalFormatting>
  <conditionalFormatting sqref="C10:C11 C14:C18 C21:C25 C28:C32 C35:C39">
    <cfRule type="cellIs" dxfId="274" priority="23" operator="greaterThan">
      <formula>12</formula>
    </cfRule>
    <cfRule type="timePeriod" dxfId="273" priority="29" timePeriod="lastWeek">
      <formula>AND(TODAY()-ROUNDDOWN(C10,0)&gt;=(WEEKDAY(TODAY())),TODAY()-ROUNDDOWN(C10,0)&lt;(WEEKDAY(TODAY())+7))</formula>
    </cfRule>
  </conditionalFormatting>
  <conditionalFormatting sqref="C10:C11 C14:C18 C21:C25 C28:C32 C35:C39">
    <cfRule type="timePeriod" dxfId="272" priority="28" timePeriod="lastWeek">
      <formula>AND(TODAY()-ROUNDDOWN(C10,0)&gt;=(WEEKDAY(TODAY())),TODAY()-ROUNDDOWN(C10,0)&lt;(WEEKDAY(TODAY())+7))</formula>
    </cfRule>
  </conditionalFormatting>
  <conditionalFormatting sqref="P33">
    <cfRule type="timePeriod" dxfId="271" priority="22" timePeriod="lastWeek">
      <formula>AND(TODAY()-ROUNDDOWN(P33,0)&gt;=(WEEKDAY(TODAY())),TODAY()-ROUNDDOWN(P33,0)&lt;(WEEKDAY(TODAY())+7))</formula>
    </cfRule>
  </conditionalFormatting>
  <conditionalFormatting sqref="M10:M40">
    <cfRule type="expression" dxfId="270" priority="21">
      <formula>$H10="chyba"</formula>
    </cfRule>
  </conditionalFormatting>
  <conditionalFormatting sqref="D12:D13">
    <cfRule type="timePeriod" dxfId="269" priority="20" timePeriod="lastWeek">
      <formula>AND(TODAY()-ROUNDDOWN(D12,0)&gt;=(WEEKDAY(TODAY())),TODAY()-ROUNDDOWN(D12,0)&lt;(WEEKDAY(TODAY())+7))</formula>
    </cfRule>
  </conditionalFormatting>
  <conditionalFormatting sqref="D12:D13">
    <cfRule type="timePeriod" dxfId="268" priority="19" timePeriod="lastWeek">
      <formula>AND(TODAY()-ROUNDDOWN(D12,0)&gt;=(WEEKDAY(TODAY())),TODAY()-ROUNDDOWN(D12,0)&lt;(WEEKDAY(TODAY())+7))</formula>
    </cfRule>
  </conditionalFormatting>
  <conditionalFormatting sqref="D12:D13">
    <cfRule type="timePeriod" dxfId="267" priority="18" timePeriod="lastWeek">
      <formula>AND(TODAY()-ROUNDDOWN(D12,0)&gt;=(WEEKDAY(TODAY())),TODAY()-ROUNDDOWN(D12,0)&lt;(WEEKDAY(TODAY())+7))</formula>
    </cfRule>
  </conditionalFormatting>
  <conditionalFormatting sqref="D12:D13">
    <cfRule type="expression" dxfId="266" priority="17">
      <formula>$G12="chybí přestávka"</formula>
    </cfRule>
  </conditionalFormatting>
  <conditionalFormatting sqref="D19:D20">
    <cfRule type="timePeriod" dxfId="265" priority="16" timePeriod="lastWeek">
      <formula>AND(TODAY()-ROUNDDOWN(D19,0)&gt;=(WEEKDAY(TODAY())),TODAY()-ROUNDDOWN(D19,0)&lt;(WEEKDAY(TODAY())+7))</formula>
    </cfRule>
  </conditionalFormatting>
  <conditionalFormatting sqref="D19:D20">
    <cfRule type="timePeriod" dxfId="264" priority="15" timePeriod="lastWeek">
      <formula>AND(TODAY()-ROUNDDOWN(D19,0)&gt;=(WEEKDAY(TODAY())),TODAY()-ROUNDDOWN(D19,0)&lt;(WEEKDAY(TODAY())+7))</formula>
    </cfRule>
  </conditionalFormatting>
  <conditionalFormatting sqref="D19:D20">
    <cfRule type="timePeriod" dxfId="263" priority="14" timePeriod="lastWeek">
      <formula>AND(TODAY()-ROUNDDOWN(D19,0)&gt;=(WEEKDAY(TODAY())),TODAY()-ROUNDDOWN(D19,0)&lt;(WEEKDAY(TODAY())+7))</formula>
    </cfRule>
  </conditionalFormatting>
  <conditionalFormatting sqref="D19:D20">
    <cfRule type="expression" dxfId="262" priority="13">
      <formula>$G19="chybí přestávka"</formula>
    </cfRule>
  </conditionalFormatting>
  <conditionalFormatting sqref="D26:D27">
    <cfRule type="timePeriod" dxfId="261" priority="12" timePeriod="lastWeek">
      <formula>AND(TODAY()-ROUNDDOWN(D26,0)&gt;=(WEEKDAY(TODAY())),TODAY()-ROUNDDOWN(D26,0)&lt;(WEEKDAY(TODAY())+7))</formula>
    </cfRule>
  </conditionalFormatting>
  <conditionalFormatting sqref="D26:D27">
    <cfRule type="timePeriod" dxfId="260" priority="11" timePeriod="lastWeek">
      <formula>AND(TODAY()-ROUNDDOWN(D26,0)&gt;=(WEEKDAY(TODAY())),TODAY()-ROUNDDOWN(D26,0)&lt;(WEEKDAY(TODAY())+7))</formula>
    </cfRule>
  </conditionalFormatting>
  <conditionalFormatting sqref="D26:D27">
    <cfRule type="timePeriod" dxfId="259" priority="10" timePeriod="lastWeek">
      <formula>AND(TODAY()-ROUNDDOWN(D26,0)&gt;=(WEEKDAY(TODAY())),TODAY()-ROUNDDOWN(D26,0)&lt;(WEEKDAY(TODAY())+7))</formula>
    </cfRule>
  </conditionalFormatting>
  <conditionalFormatting sqref="D26:D27">
    <cfRule type="expression" dxfId="258" priority="9">
      <formula>$G26="chybí přestávka"</formula>
    </cfRule>
  </conditionalFormatting>
  <conditionalFormatting sqref="D33:D34">
    <cfRule type="timePeriod" dxfId="257" priority="8" timePeriod="lastWeek">
      <formula>AND(TODAY()-ROUNDDOWN(D33,0)&gt;=(WEEKDAY(TODAY())),TODAY()-ROUNDDOWN(D33,0)&lt;(WEEKDAY(TODAY())+7))</formula>
    </cfRule>
  </conditionalFormatting>
  <conditionalFormatting sqref="D33:D34">
    <cfRule type="timePeriod" dxfId="256" priority="7" timePeriod="lastWeek">
      <formula>AND(TODAY()-ROUNDDOWN(D33,0)&gt;=(WEEKDAY(TODAY())),TODAY()-ROUNDDOWN(D33,0)&lt;(WEEKDAY(TODAY())+7))</formula>
    </cfRule>
  </conditionalFormatting>
  <conditionalFormatting sqref="D33:D34">
    <cfRule type="timePeriod" dxfId="255" priority="6" timePeriod="lastWeek">
      <formula>AND(TODAY()-ROUNDDOWN(D33,0)&gt;=(WEEKDAY(TODAY())),TODAY()-ROUNDDOWN(D33,0)&lt;(WEEKDAY(TODAY())+7))</formula>
    </cfRule>
  </conditionalFormatting>
  <conditionalFormatting sqref="D33:D34">
    <cfRule type="expression" dxfId="254" priority="5">
      <formula>$G33="chybí přestávka"</formula>
    </cfRule>
  </conditionalFormatting>
  <conditionalFormatting sqref="W43">
    <cfRule type="timePeriod" dxfId="253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52" priority="1">
      <formula>$X10&gt;0</formula>
    </cfRule>
  </conditionalFormatting>
  <dataValidations count="1">
    <dataValidation type="date" operator="greaterThanOrEqual" allowBlank="1" showInputMessage="1" showErrorMessage="1" sqref="A10:A38" xr:uid="{00000000-0002-0000-07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CF26F57E-D496-4319-A448-1CCE303F8E5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4" operator="containsText" id="{49FFA57B-EB49-48EE-A50B-43BCBAFCB4C5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P10:P38</xm:sqref>
        </x14:conditionalFormatting>
        <x14:conditionalFormatting xmlns:xm="http://schemas.microsoft.com/office/excel/2006/main">
          <x14:cfRule type="containsText" priority="27" operator="containsText" id="{1FF85ECE-C8BC-41E4-A4BF-1F5389A1EA97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6" operator="containsText" id="{C89D1DA1-BAAC-456A-8F37-156E20477876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5" operator="containsText" id="{9D014F7E-9819-4A6B-B023-329AA5C7FD2B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4" operator="containsText" id="{503AF9E9-8C18-4D49-8343-2C11AB163B35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4" operator="containsText" id="{AB76D1EC-EBC1-410F-BC87-712CE9DBFBB1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  <x14:conditionalFormatting xmlns:xm="http://schemas.microsoft.com/office/excel/2006/main">
          <x14:cfRule type="containsText" priority="3" operator="containsText" id="{804A963D-82C9-4DBD-936D-594F1EDC8F35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700-000001000000}">
          <x14:formula1>
            <xm:f>data!$E$2:$E$5</xm:f>
          </x14:formula1>
          <xm:sqref>E10:E11 E14:E18 E21:E25 E28:E32 E35:E39</xm:sqref>
        </x14:dataValidation>
        <x14:dataValidation type="list" showInputMessage="1" showErrorMessage="1" xr:uid="{00000000-0002-0000-07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7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700-000007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700-000005000000}">
          <x14:formula1>
            <xm:f>data!$A$2:$A$55</xm:f>
          </x14:formula1>
          <xm:sqref>L10:L40</xm:sqref>
        </x14:dataValidation>
        <x14:dataValidation type="list" allowBlank="1" showInputMessage="1" showErrorMessage="1" xr:uid="{4149D551-BBB8-4A81-A40F-9CEE7DE2D155}">
          <x14:formula1>
            <xm:f>data!$I$2:$I$51</xm:f>
          </x14:formula1>
          <xm:sqref>M10:M40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E u H V 4 I R U q G l A A A A 9 w A A A B I A H A B D b 2 5 m a W c v U G F j a 2 F n Z S 5 4 b W w g o h g A K K A U A A A A A A A A A A A A A A A A A A A A A A A A A A A A h Y + 9 D o I w G E V f h X S n f z g Y 8 l E G V k l M T I x x a 0 r F R i i G F s u 7 O f h I v o I Y R d 0 c 7 7 l n u P d + v U E + t k 1 0 0 b 0 z n c 0 Q w x R F 2 q q u M r b O 0 O A P 8 R L l A t Z S n W S t o 0 m 2 L h 1 d l a G j 9 + e U k B A C D g n u + p p w S h n Z l a u N O u p W o o 9 s / s u x s c 5 L q z Q S s H 2 N E R w z t s C c 8 w R T I D O F 0 t i v w a f B z / Y H Q j E 0 f u i 1 U C 4 u 9 k D m C O R 9 Q j w A U E s D B B Q A A g A I A J B L h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S 4 d X K I p H u A 4 A A A A R A A A A E w A c A E Z v c m 1 1 b G F z L 1 N l Y 3 R p b 2 4 x L m 0 g o h g A K K A U A A A A A A A A A A A A A A A A A A A A A A A A A A A A K 0 5 N L s n M z 1 M I h t C G 1 g B Q S w E C L Q A U A A I A C A C Q S 4 d X g h F S o a U A A A D 3 A A A A E g A A A A A A A A A A A A A A A A A A A A A A Q 2 9 u Z m l n L 1 B h Y 2 t h Z 2 U u e G 1 s U E s B A i 0 A F A A C A A g A k E u H V w / K 6 a u k A A A A 6 Q A A A B M A A A A A A A A A A A A A A A A A 8 Q A A A F t D b 2 5 0 Z W 5 0 X 1 R 5 c G V z X S 5 4 b W x Q S w E C L Q A U A A I A C A C Q S 4 d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T P / n A S f S U + 1 X n E W 0 2 c L Q Q A A A A A C A A A A A A A D Z g A A w A A A A B A A A A D 2 b z 1 T e L m 3 Q S C a A o i g n i h e A A A A A A S A A A C g A A A A E A A A A B 8 7 7 i V O 0 d 3 O F 1 v B 7 h / G v a l Q A A A A e G V s V e I q v N 4 v L i B / 2 4 0 i h / v A b F y I 1 X h 2 q Z O i M F R j G 4 X c D f T W R C C R R n 8 s Q J m k K 3 Y h I 6 4 V q 9 P l v z X L d A d 7 F A 5 t / W M R u I h Q 5 p n z 9 V 0 B b D q c f T o U A A A A 0 K e I z N 1 a H h T 0 N d Z x A z n j 4 c 9 H K 3 A = < / D a t a M a s h u p > 
</file>

<file path=customXml/itemProps1.xml><?xml version="1.0" encoding="utf-8"?>
<ds:datastoreItem xmlns:ds="http://schemas.openxmlformats.org/officeDocument/2006/customXml" ds:itemID="{FE00C347-F78A-4424-861F-2595B2E0CB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38</vt:i4>
      </vt:variant>
    </vt:vector>
  </HeadingPairs>
  <TitlesOfParts>
    <vt:vector size="55" baseType="lpstr">
      <vt:lpstr>Zaměstnanec</vt:lpstr>
      <vt:lpstr>leden</vt:lpstr>
      <vt:lpstr>únor</vt:lpstr>
      <vt:lpstr>březen</vt:lpstr>
      <vt:lpstr>duben</vt:lpstr>
      <vt:lpstr>květen</vt:lpstr>
      <vt:lpstr>červen</vt:lpstr>
      <vt:lpstr>červenec</vt:lpstr>
      <vt:lpstr>srpen</vt:lpstr>
      <vt:lpstr>září</vt:lpstr>
      <vt:lpstr>říjen</vt:lpstr>
      <vt:lpstr>listopad</vt:lpstr>
      <vt:lpstr>prosinec</vt:lpstr>
      <vt:lpstr>dovolená DPČ</vt:lpstr>
      <vt:lpstr>dovolená DPP</vt:lpstr>
      <vt:lpstr>vysvětlivky</vt:lpstr>
      <vt:lpstr>data</vt:lpstr>
      <vt:lpstr>březen!_ftn1</vt:lpstr>
      <vt:lpstr>červen!_ftn1</vt:lpstr>
      <vt:lpstr>červenec!_ftn1</vt:lpstr>
      <vt:lpstr>duben!_ftn1</vt:lpstr>
      <vt:lpstr>květen!_ftn1</vt:lpstr>
      <vt:lpstr>leden!_ftn1</vt:lpstr>
      <vt:lpstr>listopad!_ftn1</vt:lpstr>
      <vt:lpstr>prosinec!_ftn1</vt:lpstr>
      <vt:lpstr>říjen!_ftn1</vt:lpstr>
      <vt:lpstr>srpen!_ftn1</vt:lpstr>
      <vt:lpstr>únor!_ftn1</vt:lpstr>
      <vt:lpstr>září!_ftn1</vt:lpstr>
      <vt:lpstr>březen!_ftnref1</vt:lpstr>
      <vt:lpstr>červen!_ftnref1</vt:lpstr>
      <vt:lpstr>červenec!_ftnref1</vt:lpstr>
      <vt:lpstr>duben!_ftnref1</vt:lpstr>
      <vt:lpstr>květen!_ftnref1</vt:lpstr>
      <vt:lpstr>leden!_ftnref1</vt:lpstr>
      <vt:lpstr>listopad!_ftnref1</vt:lpstr>
      <vt:lpstr>prosinec!_ftnref1</vt:lpstr>
      <vt:lpstr>říjen!_ftnref1</vt:lpstr>
      <vt:lpstr>srpen!_ftnref1</vt:lpstr>
      <vt:lpstr>únor!_ftnref1</vt:lpstr>
      <vt:lpstr>září!_ftnref1</vt:lpstr>
      <vt:lpstr>březen!Oblast_tisku</vt:lpstr>
      <vt:lpstr>červen!Oblast_tisku</vt:lpstr>
      <vt:lpstr>červenec!Oblast_tisku</vt:lpstr>
      <vt:lpstr>'dovolená DPČ'!Oblast_tisku</vt:lpstr>
      <vt:lpstr>'dovolená DPP'!Oblast_tisku</vt:lpstr>
      <vt:lpstr>duben!Oblast_tisku</vt:lpstr>
      <vt:lpstr>květen!Oblast_tisku</vt:lpstr>
      <vt:lpstr>leden!Oblast_tisku</vt:lpstr>
      <vt:lpstr>listopad!Oblast_tisku</vt:lpstr>
      <vt:lpstr>prosinec!Oblast_tisku</vt:lpstr>
      <vt:lpstr>říjen!Oblast_tisku</vt:lpstr>
      <vt:lpstr>srpen!Oblast_tisku</vt:lpstr>
      <vt:lpstr>únor!Oblast_tisku</vt:lpstr>
      <vt:lpstr>září!Oblast_tisku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Štěpánková Lenka</dc:creator>
  <cp:lastModifiedBy>Štěpánková Lenka</cp:lastModifiedBy>
  <cp:lastPrinted>2024-02-28T09:10:19Z</cp:lastPrinted>
  <dcterms:created xsi:type="dcterms:W3CDTF">2023-09-25T17:09:15Z</dcterms:created>
  <dcterms:modified xsi:type="dcterms:W3CDTF">2024-03-11T09:07:03Z</dcterms:modified>
</cp:coreProperties>
</file>