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ODDĚLENÍ 574\KOMPONENTA 4.1\05_Výzvy\4.1.4\Přílohy\"/>
    </mc:Choice>
  </mc:AlternateContent>
  <xr:revisionPtr revIDLastSave="0" documentId="13_ncr:1_{7F57DBD8-888A-45EB-9510-403C7B912B9A}" xr6:coauthVersionLast="47" xr6:coauthVersionMax="47" xr10:uidLastSave="{00000000-0000-0000-0000-000000000000}"/>
  <bookViews>
    <workbookView xWindow="-120" yWindow="-120" windowWidth="29040" windowHeight="17640" xr2:uid="{0391F55A-21F9-423B-B038-4F6FDFE9BC16}"/>
  </bookViews>
  <sheets>
    <sheet name="Počet FTE" sheetId="1" r:id="rId1"/>
    <sheet name="Finanční alokace" sheetId="3" r:id="rId2"/>
  </sheets>
  <definedNames>
    <definedName name="_xlnm._FilterDatabase" localSheetId="1" hidden="1">'Finanční alokace'!#REF!</definedName>
    <definedName name="_xlnm._FilterDatabase" localSheetId="0" hidden="1">'Počet FTE'!$A$8:$AZ$35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0" i="1" l="1"/>
  <c r="AV31" i="1"/>
  <c r="AV32" i="1"/>
  <c r="AV22" i="1"/>
  <c r="AV23" i="1"/>
  <c r="AV24" i="1"/>
  <c r="AV25" i="1"/>
  <c r="AV26" i="1"/>
  <c r="AV27" i="1"/>
  <c r="AV28" i="1"/>
  <c r="AV29" i="1"/>
  <c r="AV17" i="1"/>
  <c r="AV18" i="1"/>
  <c r="AV19" i="1"/>
  <c r="AV20" i="1"/>
  <c r="AV21" i="1"/>
  <c r="AV12" i="1"/>
  <c r="AV13" i="1"/>
  <c r="AV15" i="1"/>
  <c r="AV16" i="1"/>
  <c r="AV10" i="1"/>
  <c r="AV11" i="1"/>
  <c r="AV9" i="1"/>
  <c r="M9" i="1" l="1"/>
  <c r="O9" i="1"/>
  <c r="Q9" i="1"/>
  <c r="S9" i="1"/>
  <c r="U9" i="1"/>
  <c r="W9" i="1"/>
  <c r="Y9" i="1"/>
  <c r="AU9" i="1" s="1"/>
  <c r="AA9" i="1"/>
  <c r="AC9" i="1"/>
  <c r="AD9" i="1"/>
  <c r="M10" i="1"/>
  <c r="O10" i="1"/>
  <c r="Q10" i="1"/>
  <c r="S10" i="1"/>
  <c r="U10" i="1"/>
  <c r="W10" i="1"/>
  <c r="Y10" i="1"/>
  <c r="AA10" i="1"/>
  <c r="AC10" i="1"/>
  <c r="AD10" i="1"/>
  <c r="M11" i="1"/>
  <c r="O11" i="1"/>
  <c r="Q11" i="1"/>
  <c r="AS11" i="1" s="1"/>
  <c r="S11" i="1"/>
  <c r="AY11" i="1" s="1"/>
  <c r="U11" i="1"/>
  <c r="W11" i="1"/>
  <c r="Y11" i="1"/>
  <c r="AA11" i="1"/>
  <c r="AC11" i="1"/>
  <c r="AD11" i="1"/>
  <c r="M12" i="1"/>
  <c r="O12" i="1"/>
  <c r="Q12" i="1"/>
  <c r="S12" i="1"/>
  <c r="U12" i="1"/>
  <c r="W12" i="1"/>
  <c r="Y12" i="1"/>
  <c r="AA12" i="1"/>
  <c r="AC12" i="1"/>
  <c r="AY12" i="1" s="1"/>
  <c r="AD12" i="1"/>
  <c r="AO12" i="1" s="1"/>
  <c r="M13" i="1"/>
  <c r="O13" i="1"/>
  <c r="Q13" i="1"/>
  <c r="S13" i="1"/>
  <c r="U13" i="1"/>
  <c r="W13" i="1"/>
  <c r="Y13" i="1"/>
  <c r="AU13" i="1" s="1"/>
  <c r="AA13" i="1"/>
  <c r="AC13" i="1"/>
  <c r="AD13" i="1"/>
  <c r="F14" i="1"/>
  <c r="O14" i="1" s="1"/>
  <c r="G14" i="1"/>
  <c r="H14" i="1"/>
  <c r="Q14" i="1" s="1"/>
  <c r="I14" i="1"/>
  <c r="J14" i="1"/>
  <c r="S14" i="1" s="1"/>
  <c r="K14" i="1"/>
  <c r="BB14" i="1" s="1"/>
  <c r="M14" i="1"/>
  <c r="U14" i="1"/>
  <c r="W14" i="1"/>
  <c r="AC14" i="1"/>
  <c r="AD14" i="1"/>
  <c r="M15" i="1"/>
  <c r="O15" i="1"/>
  <c r="AM15" i="1" s="1"/>
  <c r="Q15" i="1"/>
  <c r="AS15" i="1" s="1"/>
  <c r="S15" i="1"/>
  <c r="U15" i="1"/>
  <c r="W15" i="1"/>
  <c r="Y15" i="1"/>
  <c r="AA15" i="1"/>
  <c r="AC15" i="1"/>
  <c r="AD15" i="1"/>
  <c r="BA15" i="1" s="1"/>
  <c r="M16" i="1"/>
  <c r="O16" i="1"/>
  <c r="Q16" i="1"/>
  <c r="S16" i="1"/>
  <c r="U16" i="1"/>
  <c r="W16" i="1"/>
  <c r="Y16" i="1"/>
  <c r="AA16" i="1"/>
  <c r="BA16" i="1" s="1"/>
  <c r="AC16" i="1"/>
  <c r="AD16" i="1"/>
  <c r="M17" i="1"/>
  <c r="O17" i="1"/>
  <c r="AM17" i="1" s="1"/>
  <c r="Q17" i="1"/>
  <c r="S17" i="1"/>
  <c r="U17" i="1"/>
  <c r="W17" i="1"/>
  <c r="Y17" i="1"/>
  <c r="AA17" i="1"/>
  <c r="AC17" i="1"/>
  <c r="AD17" i="1"/>
  <c r="BA17" i="1" s="1"/>
  <c r="M18" i="1"/>
  <c r="O18" i="1"/>
  <c r="Q18" i="1"/>
  <c r="S18" i="1"/>
  <c r="AY18" i="1" s="1"/>
  <c r="U18" i="1"/>
  <c r="W18" i="1"/>
  <c r="Y18" i="1"/>
  <c r="AA18" i="1"/>
  <c r="AC18" i="1"/>
  <c r="AD18" i="1"/>
  <c r="M19" i="1"/>
  <c r="O19" i="1"/>
  <c r="Q19" i="1"/>
  <c r="S19" i="1"/>
  <c r="U19" i="1"/>
  <c r="W19" i="1"/>
  <c r="Y19" i="1"/>
  <c r="AA19" i="1"/>
  <c r="AC19" i="1"/>
  <c r="AD19" i="1"/>
  <c r="M20" i="1"/>
  <c r="O20" i="1"/>
  <c r="AM20" i="1" s="1"/>
  <c r="Q20" i="1"/>
  <c r="S20" i="1"/>
  <c r="U20" i="1"/>
  <c r="W20" i="1"/>
  <c r="Y20" i="1"/>
  <c r="AA20" i="1"/>
  <c r="AC20" i="1"/>
  <c r="AD20" i="1"/>
  <c r="M21" i="1"/>
  <c r="O21" i="1"/>
  <c r="Q21" i="1"/>
  <c r="S21" i="1"/>
  <c r="U21" i="1"/>
  <c r="W21" i="1"/>
  <c r="Y21" i="1"/>
  <c r="AA21" i="1"/>
  <c r="AC21" i="1"/>
  <c r="AD21" i="1"/>
  <c r="M22" i="1"/>
  <c r="O22" i="1"/>
  <c r="AM22" i="1" s="1"/>
  <c r="Q22" i="1"/>
  <c r="AS22" i="1" s="1"/>
  <c r="S22" i="1"/>
  <c r="AY22" i="1" s="1"/>
  <c r="U22" i="1"/>
  <c r="W22" i="1"/>
  <c r="Y22" i="1"/>
  <c r="AA22" i="1"/>
  <c r="AC22" i="1"/>
  <c r="AD22" i="1"/>
  <c r="M23" i="1"/>
  <c r="O23" i="1"/>
  <c r="Q23" i="1"/>
  <c r="S23" i="1"/>
  <c r="U23" i="1"/>
  <c r="W23" i="1"/>
  <c r="Y23" i="1"/>
  <c r="AA23" i="1"/>
  <c r="AC23" i="1"/>
  <c r="AS23" i="1" s="1"/>
  <c r="AD23" i="1"/>
  <c r="M24" i="1"/>
  <c r="O24" i="1"/>
  <c r="AM24" i="1" s="1"/>
  <c r="Q24" i="1"/>
  <c r="S24" i="1"/>
  <c r="U24" i="1"/>
  <c r="W24" i="1"/>
  <c r="Y24" i="1"/>
  <c r="AA24" i="1"/>
  <c r="AC24" i="1"/>
  <c r="AD24" i="1"/>
  <c r="M25" i="1"/>
  <c r="O25" i="1"/>
  <c r="Q25" i="1"/>
  <c r="S25" i="1"/>
  <c r="U25" i="1"/>
  <c r="U34" i="1" s="1"/>
  <c r="W25" i="1"/>
  <c r="Y25" i="1"/>
  <c r="AA25" i="1"/>
  <c r="AC25" i="1"/>
  <c r="AD25" i="1"/>
  <c r="M26" i="1"/>
  <c r="O26" i="1"/>
  <c r="Q26" i="1"/>
  <c r="S26" i="1"/>
  <c r="U26" i="1"/>
  <c r="W26" i="1"/>
  <c r="Y26" i="1"/>
  <c r="AA26" i="1"/>
  <c r="AC26" i="1"/>
  <c r="AD26" i="1"/>
  <c r="M27" i="1"/>
  <c r="O27" i="1"/>
  <c r="Q27" i="1"/>
  <c r="S27" i="1"/>
  <c r="U27" i="1"/>
  <c r="W27" i="1"/>
  <c r="Y27" i="1"/>
  <c r="AA27" i="1"/>
  <c r="AC27" i="1"/>
  <c r="AS27" i="1" s="1"/>
  <c r="AD27" i="1"/>
  <c r="M28" i="1"/>
  <c r="O28" i="1"/>
  <c r="AM28" i="1" s="1"/>
  <c r="Q28" i="1"/>
  <c r="S28" i="1"/>
  <c r="U28" i="1"/>
  <c r="W28" i="1"/>
  <c r="Y28" i="1"/>
  <c r="AA28" i="1"/>
  <c r="AC28" i="1"/>
  <c r="AD28" i="1"/>
  <c r="M29" i="1"/>
  <c r="O29" i="1"/>
  <c r="AM29" i="1" s="1"/>
  <c r="Q29" i="1"/>
  <c r="S29" i="1"/>
  <c r="U29" i="1"/>
  <c r="W29" i="1"/>
  <c r="Y29" i="1"/>
  <c r="AA29" i="1"/>
  <c r="AC29" i="1"/>
  <c r="AD29" i="1"/>
  <c r="BA29" i="1" s="1"/>
  <c r="M30" i="1"/>
  <c r="O30" i="1"/>
  <c r="Q30" i="1"/>
  <c r="S30" i="1"/>
  <c r="U30" i="1"/>
  <c r="W30" i="1"/>
  <c r="Y30" i="1"/>
  <c r="AA30" i="1"/>
  <c r="BA30" i="1" s="1"/>
  <c r="AC30" i="1"/>
  <c r="AD30" i="1"/>
  <c r="M31" i="1"/>
  <c r="O31" i="1"/>
  <c r="AM31" i="1" s="1"/>
  <c r="Q31" i="1"/>
  <c r="S31" i="1"/>
  <c r="U31" i="1"/>
  <c r="W31" i="1"/>
  <c r="Y31" i="1"/>
  <c r="AA31" i="1"/>
  <c r="AC31" i="1"/>
  <c r="AD31" i="1"/>
  <c r="BA31" i="1" s="1"/>
  <c r="M32" i="1"/>
  <c r="O32" i="1"/>
  <c r="Q32" i="1"/>
  <c r="S32" i="1"/>
  <c r="AY32" i="1" s="1"/>
  <c r="U32" i="1"/>
  <c r="W32" i="1"/>
  <c r="Y32" i="1"/>
  <c r="AA32" i="1"/>
  <c r="AC32" i="1"/>
  <c r="AD32" i="1"/>
  <c r="B33" i="1"/>
  <c r="C33" i="1"/>
  <c r="C35" i="1" s="1"/>
  <c r="D33" i="1"/>
  <c r="E33" i="1"/>
  <c r="F33" i="1"/>
  <c r="G33" i="1"/>
  <c r="H33" i="1"/>
  <c r="J33" i="1"/>
  <c r="M33" i="1"/>
  <c r="B34" i="1"/>
  <c r="C34" i="1"/>
  <c r="D34" i="1"/>
  <c r="E34" i="1"/>
  <c r="F34" i="1"/>
  <c r="F35" i="1" s="1"/>
  <c r="G34" i="1"/>
  <c r="H34" i="1"/>
  <c r="H35" i="1" s="1"/>
  <c r="I34" i="1"/>
  <c r="J34" i="1"/>
  <c r="K34" i="1"/>
  <c r="Y34" i="1"/>
  <c r="D35" i="1"/>
  <c r="B36" i="1"/>
  <c r="C36" i="1"/>
  <c r="D36" i="1"/>
  <c r="E36" i="1"/>
  <c r="F36" i="1"/>
  <c r="G36" i="1"/>
  <c r="H36" i="1"/>
  <c r="I36" i="1"/>
  <c r="J36" i="1"/>
  <c r="M36" i="1"/>
  <c r="AY10" i="1"/>
  <c r="AZ10" i="1"/>
  <c r="BA10" i="1"/>
  <c r="BB10" i="1"/>
  <c r="AZ11" i="1"/>
  <c r="BB11" i="1"/>
  <c r="AZ12" i="1"/>
  <c r="BB12" i="1"/>
  <c r="AY13" i="1"/>
  <c r="AZ13" i="1"/>
  <c r="BB13" i="1"/>
  <c r="AZ14" i="1"/>
  <c r="AZ15" i="1"/>
  <c r="BB15" i="1"/>
  <c r="AZ16" i="1"/>
  <c r="BB16" i="1"/>
  <c r="AY17" i="1"/>
  <c r="AZ17" i="1"/>
  <c r="BB17" i="1"/>
  <c r="AZ18" i="1"/>
  <c r="BA18" i="1"/>
  <c r="BB18" i="1"/>
  <c r="AZ19" i="1"/>
  <c r="BB19" i="1"/>
  <c r="BD19" i="1" s="1"/>
  <c r="AY20" i="1"/>
  <c r="AZ20" i="1"/>
  <c r="BB20" i="1"/>
  <c r="AZ21" i="1"/>
  <c r="BA21" i="1"/>
  <c r="BB21" i="1"/>
  <c r="AZ22" i="1"/>
  <c r="BB22" i="1"/>
  <c r="AZ23" i="1"/>
  <c r="BB23" i="1"/>
  <c r="BD23" i="1" s="1"/>
  <c r="AY24" i="1"/>
  <c r="AZ24" i="1"/>
  <c r="BB24" i="1"/>
  <c r="AZ25" i="1"/>
  <c r="BA25" i="1"/>
  <c r="BB25" i="1"/>
  <c r="AZ26" i="1"/>
  <c r="BB26" i="1"/>
  <c r="AZ27" i="1"/>
  <c r="BB27" i="1"/>
  <c r="AY28" i="1"/>
  <c r="AZ28" i="1"/>
  <c r="BB28" i="1"/>
  <c r="AZ29" i="1"/>
  <c r="BB29" i="1"/>
  <c r="AZ30" i="1"/>
  <c r="BB30" i="1"/>
  <c r="AY31" i="1"/>
  <c r="AZ31" i="1"/>
  <c r="BB31" i="1"/>
  <c r="AZ32" i="1"/>
  <c r="BA32" i="1"/>
  <c r="BB32" i="1"/>
  <c r="BB9" i="1"/>
  <c r="AZ9" i="1"/>
  <c r="AS10" i="1"/>
  <c r="AT10" i="1"/>
  <c r="AU10" i="1"/>
  <c r="AT11" i="1"/>
  <c r="AX11" i="1" s="1"/>
  <c r="AU11" i="1"/>
  <c r="AT12" i="1"/>
  <c r="AS13" i="1"/>
  <c r="AW13" i="1" s="1"/>
  <c r="AT13" i="1"/>
  <c r="AX13" i="1" s="1"/>
  <c r="AT14" i="1"/>
  <c r="AT15" i="1"/>
  <c r="AX15" i="1" s="1"/>
  <c r="AT16" i="1"/>
  <c r="AU16" i="1"/>
  <c r="AS17" i="1"/>
  <c r="AT17" i="1"/>
  <c r="AX17" i="1" s="1"/>
  <c r="AS18" i="1"/>
  <c r="AT18" i="1"/>
  <c r="AU18" i="1"/>
  <c r="AT19" i="1"/>
  <c r="AX19" i="1" s="1"/>
  <c r="AU19" i="1"/>
  <c r="AS20" i="1"/>
  <c r="AT20" i="1"/>
  <c r="AX20" i="1" s="1"/>
  <c r="AS21" i="1"/>
  <c r="AW21" i="1" s="1"/>
  <c r="AT21" i="1"/>
  <c r="AU21" i="1"/>
  <c r="AT22" i="1"/>
  <c r="AT23" i="1"/>
  <c r="AX23" i="1" s="1"/>
  <c r="AU23" i="1"/>
  <c r="AS24" i="1"/>
  <c r="AT24" i="1"/>
  <c r="AS25" i="1"/>
  <c r="AT25" i="1"/>
  <c r="AU25" i="1"/>
  <c r="AS26" i="1"/>
  <c r="AT26" i="1"/>
  <c r="AT27" i="1"/>
  <c r="AU27" i="1"/>
  <c r="AS28" i="1"/>
  <c r="AT28" i="1"/>
  <c r="AT29" i="1"/>
  <c r="AT30" i="1"/>
  <c r="AX30" i="1" s="1"/>
  <c r="AU30" i="1"/>
  <c r="AS31" i="1"/>
  <c r="AT31" i="1"/>
  <c r="AX31" i="1" s="1"/>
  <c r="AS32" i="1"/>
  <c r="AT32" i="1"/>
  <c r="AX32" i="1" s="1"/>
  <c r="AU32" i="1"/>
  <c r="AT9" i="1"/>
  <c r="AS9" i="1"/>
  <c r="AW18" i="1"/>
  <c r="AM10" i="1"/>
  <c r="AN10" i="1"/>
  <c r="AP10" i="1"/>
  <c r="AM11" i="1"/>
  <c r="AN11" i="1"/>
  <c r="AO11" i="1"/>
  <c r="AP11" i="1"/>
  <c r="AN12" i="1"/>
  <c r="AR12" i="1" s="1"/>
  <c r="AP12" i="1"/>
  <c r="AM13" i="1"/>
  <c r="AN13" i="1"/>
  <c r="AO13" i="1"/>
  <c r="AP13" i="1"/>
  <c r="AN14" i="1"/>
  <c r="AO14" i="1"/>
  <c r="AP14" i="1"/>
  <c r="AN15" i="1"/>
  <c r="AP15" i="1"/>
  <c r="AN16" i="1"/>
  <c r="AO16" i="1"/>
  <c r="AP16" i="1"/>
  <c r="AN17" i="1"/>
  <c r="AP17" i="1"/>
  <c r="AM18" i="1"/>
  <c r="AN18" i="1"/>
  <c r="AO18" i="1"/>
  <c r="AP18" i="1"/>
  <c r="AN19" i="1"/>
  <c r="AO19" i="1"/>
  <c r="AP19" i="1"/>
  <c r="AN20" i="1"/>
  <c r="AP20" i="1"/>
  <c r="AM21" i="1"/>
  <c r="AN21" i="1"/>
  <c r="AO21" i="1"/>
  <c r="AP21" i="1"/>
  <c r="AN22" i="1"/>
  <c r="AP22" i="1"/>
  <c r="AN23" i="1"/>
  <c r="AO23" i="1"/>
  <c r="AP23" i="1"/>
  <c r="AN24" i="1"/>
  <c r="AP24" i="1"/>
  <c r="AM25" i="1"/>
  <c r="AN25" i="1"/>
  <c r="AO25" i="1"/>
  <c r="AP25" i="1"/>
  <c r="AM26" i="1"/>
  <c r="AN26" i="1"/>
  <c r="AP26" i="1"/>
  <c r="AN27" i="1"/>
  <c r="AO27" i="1"/>
  <c r="AP27" i="1"/>
  <c r="AN28" i="1"/>
  <c r="AP28" i="1"/>
  <c r="AN29" i="1"/>
  <c r="AP29" i="1"/>
  <c r="AN30" i="1"/>
  <c r="AO30" i="1"/>
  <c r="AP30" i="1"/>
  <c r="AN31" i="1"/>
  <c r="AP31" i="1"/>
  <c r="AM32" i="1"/>
  <c r="AN32" i="1"/>
  <c r="AO32" i="1"/>
  <c r="AP32" i="1"/>
  <c r="AP9" i="1"/>
  <c r="AO9" i="1"/>
  <c r="AN9" i="1"/>
  <c r="BD27" i="1" l="1"/>
  <c r="G35" i="1"/>
  <c r="AS30" i="1"/>
  <c r="AW30" i="1" s="1"/>
  <c r="AS29" i="1"/>
  <c r="U33" i="1"/>
  <c r="AC34" i="1"/>
  <c r="M34" i="1"/>
  <c r="M35" i="1" s="1"/>
  <c r="M37" i="1" s="1"/>
  <c r="BD14" i="1"/>
  <c r="AM12" i="1"/>
  <c r="AO10" i="1"/>
  <c r="AQ10" i="1" s="1"/>
  <c r="AW11" i="1"/>
  <c r="U36" i="1"/>
  <c r="B35" i="1"/>
  <c r="U35" i="1"/>
  <c r="AW23" i="1"/>
  <c r="AM19" i="1"/>
  <c r="AQ19" i="1" s="1"/>
  <c r="AR30" i="1"/>
  <c r="AR21" i="1"/>
  <c r="BD25" i="1"/>
  <c r="J35" i="1"/>
  <c r="AY29" i="1"/>
  <c r="BA28" i="1"/>
  <c r="BC28" i="1" s="1"/>
  <c r="BA27" i="1"/>
  <c r="BA26" i="1"/>
  <c r="AY25" i="1"/>
  <c r="BA24" i="1"/>
  <c r="BC24" i="1" s="1"/>
  <c r="BA23" i="1"/>
  <c r="AU22" i="1"/>
  <c r="AY21" i="1"/>
  <c r="BC21" i="1" s="1"/>
  <c r="BA20" i="1"/>
  <c r="BC20" i="1" s="1"/>
  <c r="BA19" i="1"/>
  <c r="AM30" i="1"/>
  <c r="AQ30" i="1" s="1"/>
  <c r="AW9" i="1"/>
  <c r="AW10" i="1"/>
  <c r="BD26" i="1"/>
  <c r="Q34" i="1"/>
  <c r="I33" i="1"/>
  <c r="I35" i="1" s="1"/>
  <c r="I37" i="1" s="1"/>
  <c r="AV14" i="1"/>
  <c r="AV33" i="1" s="1"/>
  <c r="AM23" i="1"/>
  <c r="AM16" i="1"/>
  <c r="AQ16" i="1" s="1"/>
  <c r="AU29" i="1"/>
  <c r="AW29" i="1" s="1"/>
  <c r="AS12" i="1"/>
  <c r="BC32" i="1"/>
  <c r="AR27" i="1"/>
  <c r="AQ25" i="1"/>
  <c r="AS19" i="1"/>
  <c r="BD12" i="1"/>
  <c r="AY30" i="1"/>
  <c r="BC30" i="1" s="1"/>
  <c r="AY27" i="1"/>
  <c r="BC27" i="1" s="1"/>
  <c r="AY23" i="1"/>
  <c r="AY19" i="1"/>
  <c r="AY16" i="1"/>
  <c r="AS16" i="1"/>
  <c r="AW16" i="1" s="1"/>
  <c r="AM27" i="1"/>
  <c r="AC36" i="1"/>
  <c r="AC33" i="1"/>
  <c r="AC35" i="1" s="1"/>
  <c r="AQ12" i="1"/>
  <c r="BC18" i="1"/>
  <c r="BD32" i="1"/>
  <c r="BD18" i="1"/>
  <c r="AY26" i="1"/>
  <c r="BC26" i="1" s="1"/>
  <c r="AY9" i="1"/>
  <c r="AW22" i="1"/>
  <c r="AR32" i="1"/>
  <c r="AR23" i="1"/>
  <c r="AQ21" i="1"/>
  <c r="AX21" i="1"/>
  <c r="AW19" i="1"/>
  <c r="BD28" i="1"/>
  <c r="W36" i="1"/>
  <c r="AQ32" i="1"/>
  <c r="AQ23" i="1"/>
  <c r="AR14" i="1"/>
  <c r="AX27" i="1"/>
  <c r="AX25" i="1"/>
  <c r="BC25" i="1"/>
  <c r="BD16" i="1"/>
  <c r="AD34" i="1"/>
  <c r="O34" i="1"/>
  <c r="W33" i="1"/>
  <c r="AR25" i="1"/>
  <c r="AR16" i="1"/>
  <c r="BD9" i="1"/>
  <c r="BD29" i="1"/>
  <c r="AU15" i="1"/>
  <c r="AW15" i="1" s="1"/>
  <c r="BA22" i="1"/>
  <c r="BC22" i="1" s="1"/>
  <c r="AD33" i="1"/>
  <c r="AD35" i="1" s="1"/>
  <c r="E35" i="1"/>
  <c r="E37" i="1" s="1"/>
  <c r="AO29" i="1"/>
  <c r="AO26" i="1"/>
  <c r="AQ26" i="1" s="1"/>
  <c r="BC23" i="1"/>
  <c r="AO22" i="1"/>
  <c r="AQ22" i="1" s="1"/>
  <c r="BC19" i="1"/>
  <c r="BC16" i="1"/>
  <c r="AO15" i="1"/>
  <c r="AA14" i="1"/>
  <c r="BA14" i="1" s="1"/>
  <c r="AA34" i="1"/>
  <c r="AQ27" i="1"/>
  <c r="AR18" i="1"/>
  <c r="AW27" i="1"/>
  <c r="AX22" i="1"/>
  <c r="AU12" i="1"/>
  <c r="AW12" i="1" s="1"/>
  <c r="BD22" i="1"/>
  <c r="AR19" i="1"/>
  <c r="AQ18" i="1"/>
  <c r="AQ13" i="1"/>
  <c r="AX26" i="1"/>
  <c r="AX24" i="1"/>
  <c r="BD30" i="1"/>
  <c r="BD21" i="1"/>
  <c r="BA12" i="1"/>
  <c r="BC12" i="1" s="1"/>
  <c r="BC10" i="1"/>
  <c r="W34" i="1"/>
  <c r="BC29" i="1"/>
  <c r="AY15" i="1"/>
  <c r="AX29" i="1"/>
  <c r="AX28" i="1"/>
  <c r="AU26" i="1"/>
  <c r="AW26" i="1" s="1"/>
  <c r="S33" i="1"/>
  <c r="AY14" i="1"/>
  <c r="BC14" i="1" s="1"/>
  <c r="Q33" i="1"/>
  <c r="Q35" i="1" s="1"/>
  <c r="Q36" i="1"/>
  <c r="AS14" i="1"/>
  <c r="H37" i="1"/>
  <c r="AM14" i="1"/>
  <c r="AQ14" i="1" s="1"/>
  <c r="O33" i="1"/>
  <c r="D37" i="1"/>
  <c r="U37" i="1"/>
  <c r="AO31" i="1"/>
  <c r="AQ31" i="1" s="1"/>
  <c r="AO28" i="1"/>
  <c r="AQ28" i="1" s="1"/>
  <c r="AO24" i="1"/>
  <c r="AQ24" i="1" s="1"/>
  <c r="AO20" i="1"/>
  <c r="AQ20" i="1" s="1"/>
  <c r="AO17" i="1"/>
  <c r="AQ11" i="1"/>
  <c r="Y14" i="1"/>
  <c r="AR26" i="1"/>
  <c r="AR17" i="1"/>
  <c r="AW25" i="1"/>
  <c r="S36" i="1"/>
  <c r="S34" i="1"/>
  <c r="AA33" i="1"/>
  <c r="K33" i="1"/>
  <c r="K35" i="1" s="1"/>
  <c r="K37" i="1" s="1"/>
  <c r="AR29" i="1"/>
  <c r="AW32" i="1"/>
  <c r="AQ29" i="1"/>
  <c r="AQ15" i="1"/>
  <c r="AR22" i="1"/>
  <c r="AR11" i="1"/>
  <c r="AU31" i="1"/>
  <c r="AW31" i="1" s="1"/>
  <c r="AU28" i="1"/>
  <c r="AW28" i="1" s="1"/>
  <c r="AU24" i="1"/>
  <c r="AW24" i="1" s="1"/>
  <c r="AU20" i="1"/>
  <c r="AW20" i="1" s="1"/>
  <c r="AU17" i="1"/>
  <c r="AW17" i="1" s="1"/>
  <c r="BA9" i="1"/>
  <c r="BA13" i="1"/>
  <c r="BC13" i="1" s="1"/>
  <c r="BA11" i="1"/>
  <c r="BC11" i="1" s="1"/>
  <c r="J37" i="1"/>
  <c r="AD36" i="1"/>
  <c r="O36" i="1"/>
  <c r="AR24" i="1"/>
  <c r="AR15" i="1"/>
  <c r="AN33" i="1"/>
  <c r="BD20" i="1"/>
  <c r="BD15" i="1"/>
  <c r="AR28" i="1"/>
  <c r="AR13" i="1"/>
  <c r="AR10" i="1"/>
  <c r="BC17" i="1"/>
  <c r="F37" i="1"/>
  <c r="K36" i="1"/>
  <c r="AR31" i="1"/>
  <c r="AR20" i="1"/>
  <c r="AP33" i="1"/>
  <c r="BB33" i="1"/>
  <c r="AX9" i="1"/>
  <c r="AT33" i="1"/>
  <c r="BC31" i="1"/>
  <c r="BD11" i="1"/>
  <c r="BC15" i="1"/>
  <c r="AX18" i="1"/>
  <c r="AX16" i="1"/>
  <c r="AX12" i="1"/>
  <c r="AX10" i="1"/>
  <c r="BD31" i="1"/>
  <c r="BD24" i="1"/>
  <c r="BD13" i="1"/>
  <c r="BD10" i="1"/>
  <c r="AZ33" i="1"/>
  <c r="BD17" i="1"/>
  <c r="AG10" i="1"/>
  <c r="AH10" i="1"/>
  <c r="AI10" i="1"/>
  <c r="AJ10" i="1"/>
  <c r="AG11" i="1"/>
  <c r="AH11" i="1"/>
  <c r="AI11" i="1"/>
  <c r="AJ11" i="1"/>
  <c r="AG12" i="1"/>
  <c r="AH12" i="1"/>
  <c r="AI12" i="1"/>
  <c r="AJ12" i="1"/>
  <c r="AG13" i="1"/>
  <c r="AH13" i="1"/>
  <c r="AI13" i="1"/>
  <c r="AJ13" i="1"/>
  <c r="AG14" i="1"/>
  <c r="AH14" i="1"/>
  <c r="AI14" i="1"/>
  <c r="AJ14" i="1"/>
  <c r="AG15" i="1"/>
  <c r="AH15" i="1"/>
  <c r="AI15" i="1"/>
  <c r="AJ15" i="1"/>
  <c r="AG16" i="1"/>
  <c r="AH16" i="1"/>
  <c r="AI16" i="1"/>
  <c r="AJ16" i="1"/>
  <c r="AG17" i="1"/>
  <c r="AH17" i="1"/>
  <c r="AI17" i="1"/>
  <c r="AJ17" i="1"/>
  <c r="AG18" i="1"/>
  <c r="AH18" i="1"/>
  <c r="AI18" i="1"/>
  <c r="AJ18" i="1"/>
  <c r="AG19" i="1"/>
  <c r="AH19" i="1"/>
  <c r="AI19" i="1"/>
  <c r="AJ19" i="1"/>
  <c r="AG20" i="1"/>
  <c r="AH20" i="1"/>
  <c r="AI20" i="1"/>
  <c r="AJ20" i="1"/>
  <c r="AG21" i="1"/>
  <c r="AH21" i="1"/>
  <c r="AI21" i="1"/>
  <c r="AJ21" i="1"/>
  <c r="AG22" i="1"/>
  <c r="AH22" i="1"/>
  <c r="AI22" i="1"/>
  <c r="AJ22" i="1"/>
  <c r="AG23" i="1"/>
  <c r="AH23" i="1"/>
  <c r="AI23" i="1"/>
  <c r="AJ23" i="1"/>
  <c r="AG24" i="1"/>
  <c r="AH24" i="1"/>
  <c r="AI24" i="1"/>
  <c r="AJ24" i="1"/>
  <c r="AG25" i="1"/>
  <c r="AH25" i="1"/>
  <c r="AI25" i="1"/>
  <c r="AJ25" i="1"/>
  <c r="AL25" i="1" s="1"/>
  <c r="AG26" i="1"/>
  <c r="AH26" i="1"/>
  <c r="AI26" i="1"/>
  <c r="AJ26" i="1"/>
  <c r="AG27" i="1"/>
  <c r="AH27" i="1"/>
  <c r="AI27" i="1"/>
  <c r="AJ27" i="1"/>
  <c r="AG28" i="1"/>
  <c r="AH28" i="1"/>
  <c r="AI28" i="1"/>
  <c r="AJ28" i="1"/>
  <c r="AG29" i="1"/>
  <c r="AH29" i="1"/>
  <c r="AI29" i="1"/>
  <c r="AJ29" i="1"/>
  <c r="AG30" i="1"/>
  <c r="AH30" i="1"/>
  <c r="AI30" i="1"/>
  <c r="AJ30" i="1"/>
  <c r="AG31" i="1"/>
  <c r="AH31" i="1"/>
  <c r="AI31" i="1"/>
  <c r="AJ31" i="1"/>
  <c r="AG32" i="1"/>
  <c r="AH32" i="1"/>
  <c r="AI32" i="1"/>
  <c r="AJ32" i="1"/>
  <c r="AL32" i="1" s="1"/>
  <c r="AI9" i="1"/>
  <c r="AR9" i="1"/>
  <c r="AQ9" i="1"/>
  <c r="AJ9" i="1"/>
  <c r="AH9" i="1"/>
  <c r="AS33" i="1" l="1"/>
  <c r="BA33" i="1"/>
  <c r="AK31" i="1"/>
  <c r="AK24" i="1"/>
  <c r="AM33" i="1"/>
  <c r="AA35" i="1"/>
  <c r="AA37" i="1" s="1"/>
  <c r="AL24" i="1"/>
  <c r="AO33" i="1"/>
  <c r="O35" i="1"/>
  <c r="AY33" i="1"/>
  <c r="BC9" i="1"/>
  <c r="AK21" i="1"/>
  <c r="AK14" i="1"/>
  <c r="AK25" i="1"/>
  <c r="AL18" i="1"/>
  <c r="AL14" i="1"/>
  <c r="AL10" i="1"/>
  <c r="W35" i="1"/>
  <c r="W37" i="1" s="1"/>
  <c r="AL20" i="1"/>
  <c r="AK10" i="1"/>
  <c r="AK20" i="1"/>
  <c r="AL17" i="1"/>
  <c r="AA36" i="1"/>
  <c r="AK17" i="1"/>
  <c r="AL31" i="1"/>
  <c r="AL23" i="1"/>
  <c r="Y36" i="1"/>
  <c r="Y33" i="1"/>
  <c r="Y35" i="1" s="1"/>
  <c r="Y37" i="1" s="1"/>
  <c r="AU14" i="1"/>
  <c r="AU33" i="1" s="1"/>
  <c r="BD33" i="1"/>
  <c r="AW14" i="1"/>
  <c r="AW33" i="1" s="1"/>
  <c r="AR33" i="1"/>
  <c r="AL28" i="1"/>
  <c r="AL26" i="1"/>
  <c r="AL21" i="1"/>
  <c r="AL13" i="1"/>
  <c r="AL11" i="1"/>
  <c r="AK28" i="1"/>
  <c r="AK13" i="1"/>
  <c r="BC33" i="1"/>
  <c r="AQ17" i="1"/>
  <c r="AQ33" i="1" s="1"/>
  <c r="Q37" i="1"/>
  <c r="AK32" i="1"/>
  <c r="AK18" i="1"/>
  <c r="AL30" i="1"/>
  <c r="AL16" i="1"/>
  <c r="AX14" i="1"/>
  <c r="AX33" i="1" s="1"/>
  <c r="G37" i="1"/>
  <c r="O37" i="1"/>
  <c r="AL9" i="1"/>
  <c r="S35" i="1"/>
  <c r="AK30" i="1"/>
  <c r="AK26" i="1"/>
  <c r="AK23" i="1"/>
  <c r="AK16" i="1"/>
  <c r="AK11" i="1"/>
  <c r="AL29" i="1"/>
  <c r="AL27" i="1"/>
  <c r="AL22" i="1"/>
  <c r="AL19" i="1"/>
  <c r="AL15" i="1"/>
  <c r="AL12" i="1"/>
  <c r="AK29" i="1"/>
  <c r="AK27" i="1"/>
  <c r="AK22" i="1"/>
  <c r="AK19" i="1"/>
  <c r="AK15" i="1"/>
  <c r="AK12" i="1"/>
  <c r="AK9" i="1"/>
  <c r="S37" i="1" l="1"/>
  <c r="AK33" i="1"/>
  <c r="AL33" i="1"/>
  <c r="B37" i="1"/>
  <c r="C37" i="1"/>
  <c r="AC37" i="1"/>
  <c r="AD37" i="1"/>
  <c r="AE37" i="1" l="1"/>
</calcChain>
</file>

<file path=xl/sharedStrings.xml><?xml version="1.0" encoding="utf-8"?>
<sst xmlns="http://schemas.openxmlformats.org/spreadsheetml/2006/main" count="180" uniqueCount="84">
  <si>
    <t>2023-2026</t>
  </si>
  <si>
    <t>STÁVAJÍCÍ FTE - NAHLÁŠENÁ RESOTY</t>
  </si>
  <si>
    <t>NOVÁ FTE - NAHLÁŠENÁ RESORTY</t>
  </si>
  <si>
    <t xml:space="preserve">přepočet NOVÁ FTE - HPP - REDUKCE STANOVENÝM PODÍLEM </t>
  </si>
  <si>
    <t>přepočet DPČ (FTE)</t>
  </si>
  <si>
    <t>přepočet STÁVAJÍCÍ FTE</t>
  </si>
  <si>
    <t>1. 7. 2023 -31. 12.  2026</t>
  </si>
  <si>
    <t>RESORT (+VK) + SI</t>
  </si>
  <si>
    <t xml:space="preserve">HPP </t>
  </si>
  <si>
    <t>DPČ</t>
  </si>
  <si>
    <t xml:space="preserve">POŽADOVANÉ HPP </t>
  </si>
  <si>
    <t>POŽADOVANÉ DPČ</t>
  </si>
  <si>
    <t>% z nároků HPP</t>
  </si>
  <si>
    <t>výsledný přepočet</t>
  </si>
  <si>
    <t>% z nároků DPČ</t>
  </si>
  <si>
    <t xml:space="preserve">MPO </t>
  </si>
  <si>
    <t xml:space="preserve">      CzechInvest</t>
  </si>
  <si>
    <t xml:space="preserve">      ČTÚ</t>
  </si>
  <si>
    <t>MMR</t>
  </si>
  <si>
    <t xml:space="preserve">      SFPI</t>
  </si>
  <si>
    <t>MZd</t>
  </si>
  <si>
    <t>MŠMT</t>
  </si>
  <si>
    <t xml:space="preserve">     ČŠI</t>
  </si>
  <si>
    <t>MK</t>
  </si>
  <si>
    <t>MV</t>
  </si>
  <si>
    <t>MPSV</t>
  </si>
  <si>
    <t xml:space="preserve">     ÚP</t>
  </si>
  <si>
    <t>MD</t>
  </si>
  <si>
    <t>Mze</t>
  </si>
  <si>
    <t xml:space="preserve">    SPÚ</t>
  </si>
  <si>
    <t>MŽP</t>
  </si>
  <si>
    <t xml:space="preserve">    SFŽP ČR</t>
  </si>
  <si>
    <t xml:space="preserve">    AOPK ČR</t>
  </si>
  <si>
    <t>MF - audit</t>
  </si>
  <si>
    <t>MF - CKB AFCOS</t>
  </si>
  <si>
    <t>ÚV MEZ</t>
  </si>
  <si>
    <t>ÚV SEZ</t>
  </si>
  <si>
    <t>MPO DU</t>
  </si>
  <si>
    <t>DIA (VK)</t>
  </si>
  <si>
    <t>TAČR</t>
  </si>
  <si>
    <t>NSA (VK)</t>
  </si>
  <si>
    <t>Ministerstva</t>
  </si>
  <si>
    <t>SI</t>
  </si>
  <si>
    <t xml:space="preserve">FTE celkem </t>
  </si>
  <si>
    <t>SOUHRN CELKEM (1.7.2023 - 31.12.2026) - ZREDUKOVANÉ POČTY (STANOVENÉ PODÍLY)</t>
  </si>
  <si>
    <t>FTE celkem II</t>
  </si>
  <si>
    <t>Náklady za daný rok (v mil Kč); u stávajících FTE za celé období (1.7.2023 - 31.12.2026)</t>
  </si>
  <si>
    <t>měsíčně - hrubý plat</t>
  </si>
  <si>
    <t xml:space="preserve">odvody </t>
  </si>
  <si>
    <t>roční náklady 2023</t>
  </si>
  <si>
    <t>roční náklady 2024</t>
  </si>
  <si>
    <t>roční náklady 2025</t>
  </si>
  <si>
    <t>roční náklady 2026</t>
  </si>
  <si>
    <t>celkové náklady (2023 - 2026)</t>
  </si>
  <si>
    <t>REDUKOVANÉ POČTY FTE</t>
  </si>
  <si>
    <t>1 FTE</t>
  </si>
  <si>
    <t>Počty FTE STÁVAJÍCÍ</t>
  </si>
  <si>
    <t>Počty FTE NOVÉ</t>
  </si>
  <si>
    <t>MILNÍKY</t>
  </si>
  <si>
    <t>Vypočet</t>
  </si>
  <si>
    <t xml:space="preserve">   STANOVENÉ</t>
  </si>
  <si>
    <t>STÁVAJÍCÍ FTE - počty pro stanovení milníků</t>
  </si>
  <si>
    <t>NOVÁ FTE - POČTY PRO STANOVENÍ MILNÍKŮ</t>
  </si>
  <si>
    <t>1. 7. 2023  - 31. 12.  2026</t>
  </si>
  <si>
    <t>stávající FTE (1.7.2023 - 31.12.2026)</t>
  </si>
  <si>
    <t>costing (mil Kč)</t>
  </si>
  <si>
    <t>superhrubý plat (měs.)</t>
  </si>
  <si>
    <t>DLE CID</t>
  </si>
  <si>
    <t>celkem</t>
  </si>
  <si>
    <t>min HPP</t>
  </si>
  <si>
    <t>max HPP</t>
  </si>
  <si>
    <t>min DPČ</t>
  </si>
  <si>
    <t>max DPČ</t>
  </si>
  <si>
    <t>max celkem</t>
  </si>
  <si>
    <t>CELKEM</t>
  </si>
  <si>
    <t>rezorty</t>
  </si>
  <si>
    <t>Počty FTE, které se budou v jednotlivých rezortech a dalších organizacích podílet na implementaci a administraci NPO - hrazené ze subkomponenty 4.1.4</t>
  </si>
  <si>
    <t>min celkem - minimální počet FTE, které musí být zaměstnané v daném roce na implementaci a administraci NPO v rámci subkomponenty 4.1.4 v jednotlivých rezortech či organizacích;</t>
  </si>
  <si>
    <t>max celkem - maximální počet FTE, které mohou být zaměstnané v daném roce na implementaci a administraci NPO v rámci subkomponenty 4.1.4 v jednotlivých rezortech či organizacích;</t>
  </si>
  <si>
    <t>Finanční alokace pro jednotlivé rezorty na hrazení platů a mezd zaměstnaných FTE v rámci subkomponenty 4.1.4 v jednotlivých letech</t>
  </si>
  <si>
    <t>DIA</t>
  </si>
  <si>
    <t>Indikátor výzvy min celkem</t>
  </si>
  <si>
    <t>Indikátor výzvy: min celkem</t>
  </si>
  <si>
    <t>Indikátor výzvy:  min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</si>
</sst>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2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5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5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1" xfId="0" applyFill="1" applyBorder="1"/>
    <xf numFmtId="0" fontId="0" fillId="4" borderId="3" xfId="0" applyFill="1" applyBorder="1"/>
    <xf numFmtId="0" fontId="0" fillId="4" borderId="4" xfId="0" applyFill="1" applyBorder="1"/>
    <xf numFmtId="0" fontId="0" fillId="2" borderId="8" xfId="0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center" vertical="top" wrapText="1"/>
    </xf>
    <xf numFmtId="0" fontId="5" fillId="6" borderId="21" xfId="0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top" wrapText="1"/>
    </xf>
    <xf numFmtId="0" fontId="5" fillId="7" borderId="23" xfId="0" applyFont="1" applyFill="1" applyBorder="1" applyAlignment="1">
      <alignment horizontal="center" vertical="top" wrapText="1"/>
    </xf>
    <xf numFmtId="0" fontId="2" fillId="7" borderId="22" xfId="0" applyFont="1" applyFill="1" applyBorder="1" applyAlignment="1">
      <alignment horizontal="center" vertical="top" wrapText="1"/>
    </xf>
    <xf numFmtId="0" fontId="5" fillId="7" borderId="21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4" borderId="0" xfId="0" applyFill="1" applyAlignment="1">
      <alignment vertical="top"/>
    </xf>
    <xf numFmtId="0" fontId="6" fillId="2" borderId="24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4" fontId="9" fillId="0" borderId="30" xfId="0" applyNumberFormat="1" applyFont="1" applyBorder="1" applyAlignment="1">
      <alignment horizontal="center"/>
    </xf>
    <xf numFmtId="165" fontId="2" fillId="6" borderId="31" xfId="0" applyNumberFormat="1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164" fontId="9" fillId="0" borderId="32" xfId="0" applyNumberFormat="1" applyFont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164" fontId="9" fillId="0" borderId="33" xfId="0" applyNumberFormat="1" applyFont="1" applyBorder="1" applyAlignment="1">
      <alignment horizontal="center"/>
    </xf>
    <xf numFmtId="165" fontId="2" fillId="3" borderId="34" xfId="0" applyNumberFormat="1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0" borderId="36" xfId="0" applyFont="1" applyBorder="1"/>
    <xf numFmtId="0" fontId="10" fillId="8" borderId="37" xfId="0" applyFont="1" applyFill="1" applyBorder="1" applyAlignment="1">
      <alignment horizontal="left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164" fontId="9" fillId="0" borderId="37" xfId="0" applyNumberFormat="1" applyFont="1" applyBorder="1" applyAlignment="1">
      <alignment horizontal="center"/>
    </xf>
    <xf numFmtId="165" fontId="2" fillId="6" borderId="39" xfId="0" applyNumberFormat="1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10" fillId="0" borderId="44" xfId="0" applyFont="1" applyBorder="1"/>
    <xf numFmtId="0" fontId="10" fillId="8" borderId="45" xfId="0" applyFont="1" applyFill="1" applyBorder="1" applyAlignment="1">
      <alignment horizontal="left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5" fontId="2" fillId="6" borderId="51" xfId="0" applyNumberFormat="1" applyFont="1" applyFill="1" applyBorder="1" applyAlignment="1">
      <alignment horizontal="center"/>
    </xf>
    <xf numFmtId="0" fontId="2" fillId="6" borderId="52" xfId="0" applyFont="1" applyFill="1" applyBorder="1" applyAlignment="1">
      <alignment horizontal="center"/>
    </xf>
    <xf numFmtId="0" fontId="2" fillId="6" borderId="51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left" vertical="center" wrapText="1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164" fontId="9" fillId="0" borderId="58" xfId="0" applyNumberFormat="1" applyFont="1" applyBorder="1" applyAlignment="1">
      <alignment horizontal="center"/>
    </xf>
    <xf numFmtId="165" fontId="2" fillId="6" borderId="55" xfId="0" applyNumberFormat="1" applyFont="1" applyFill="1" applyBorder="1" applyAlignment="1">
      <alignment horizontal="center"/>
    </xf>
    <xf numFmtId="0" fontId="2" fillId="6" borderId="55" xfId="0" applyFont="1" applyFill="1" applyBorder="1" applyAlignment="1">
      <alignment horizontal="center"/>
    </xf>
    <xf numFmtId="165" fontId="2" fillId="8" borderId="39" xfId="0" applyNumberFormat="1" applyFont="1" applyFill="1" applyBorder="1" applyAlignment="1">
      <alignment horizontal="center"/>
    </xf>
    <xf numFmtId="0" fontId="0" fillId="0" borderId="44" xfId="0" applyBorder="1"/>
    <xf numFmtId="0" fontId="10" fillId="8" borderId="59" xfId="0" applyFont="1" applyFill="1" applyBorder="1" applyAlignment="1">
      <alignment horizontal="left"/>
    </xf>
    <xf numFmtId="0" fontId="8" fillId="9" borderId="44" xfId="0" applyFont="1" applyFill="1" applyBorder="1" applyAlignment="1">
      <alignment horizontal="center"/>
    </xf>
    <xf numFmtId="0" fontId="8" fillId="9" borderId="55" xfId="0" applyFont="1" applyFill="1" applyBorder="1" applyAlignment="1">
      <alignment horizontal="center"/>
    </xf>
    <xf numFmtId="0" fontId="11" fillId="9" borderId="44" xfId="0" applyFont="1" applyFill="1" applyBorder="1" applyAlignment="1">
      <alignment horizontal="center"/>
    </xf>
    <xf numFmtId="0" fontId="11" fillId="9" borderId="55" xfId="0" applyFont="1" applyFill="1" applyBorder="1" applyAlignment="1">
      <alignment horizontal="center"/>
    </xf>
    <xf numFmtId="164" fontId="9" fillId="9" borderId="58" xfId="0" applyNumberFormat="1" applyFont="1" applyFill="1" applyBorder="1" applyAlignment="1">
      <alignment horizontal="center"/>
    </xf>
    <xf numFmtId="164" fontId="9" fillId="9" borderId="33" xfId="0" applyNumberFormat="1" applyFont="1" applyFill="1" applyBorder="1" applyAlignment="1">
      <alignment horizontal="center"/>
    </xf>
    <xf numFmtId="164" fontId="9" fillId="9" borderId="32" xfId="0" applyNumberFormat="1" applyFont="1" applyFill="1" applyBorder="1" applyAlignment="1">
      <alignment horizontal="center"/>
    </xf>
    <xf numFmtId="0" fontId="0" fillId="9" borderId="44" xfId="0" applyFill="1" applyBorder="1"/>
    <xf numFmtId="0" fontId="4" fillId="0" borderId="44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1" fillId="2" borderId="58" xfId="0" applyFont="1" applyFill="1" applyBorder="1" applyAlignment="1">
      <alignment horizontal="left" vertical="center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65" fontId="4" fillId="0" borderId="34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165" fontId="8" fillId="0" borderId="34" xfId="0" applyNumberFormat="1" applyFont="1" applyBorder="1" applyAlignment="1">
      <alignment horizontal="center"/>
    </xf>
    <xf numFmtId="165" fontId="8" fillId="0" borderId="62" xfId="0" applyNumberFormat="1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164" fontId="9" fillId="0" borderId="63" xfId="0" applyNumberFormat="1" applyFont="1" applyBorder="1" applyAlignment="1">
      <alignment horizontal="center"/>
    </xf>
    <xf numFmtId="0" fontId="0" fillId="8" borderId="45" xfId="0" applyFill="1" applyBorder="1" applyAlignment="1">
      <alignment horizontal="left"/>
    </xf>
    <xf numFmtId="165" fontId="2" fillId="6" borderId="52" xfId="0" applyNumberFormat="1" applyFont="1" applyFill="1" applyBorder="1" applyAlignment="1">
      <alignment horizontal="center"/>
    </xf>
    <xf numFmtId="0" fontId="6" fillId="2" borderId="64" xfId="0" applyFont="1" applyFill="1" applyBorder="1" applyAlignment="1">
      <alignment horizontal="left" vertical="center" wrapText="1"/>
    </xf>
    <xf numFmtId="0" fontId="11" fillId="9" borderId="56" xfId="0" applyFont="1" applyFill="1" applyBorder="1" applyAlignment="1">
      <alignment horizontal="center"/>
    </xf>
    <xf numFmtId="0" fontId="8" fillId="9" borderId="5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vertical="center"/>
    </xf>
    <xf numFmtId="0" fontId="8" fillId="9" borderId="34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62" xfId="0" applyFont="1" applyFill="1" applyBorder="1" applyAlignment="1">
      <alignment horizontal="center"/>
    </xf>
    <xf numFmtId="0" fontId="8" fillId="9" borderId="61" xfId="0" applyFont="1" applyFill="1" applyBorder="1" applyAlignment="1">
      <alignment horizontal="center"/>
    </xf>
    <xf numFmtId="164" fontId="9" fillId="9" borderId="37" xfId="0" applyNumberFormat="1" applyFont="1" applyFill="1" applyBorder="1" applyAlignment="1">
      <alignment horizontal="center"/>
    </xf>
    <xf numFmtId="165" fontId="0" fillId="0" borderId="0" xfId="0" applyNumberFormat="1"/>
    <xf numFmtId="0" fontId="8" fillId="9" borderId="48" xfId="0" applyFont="1" applyFill="1" applyBorder="1" applyAlignment="1">
      <alignment horizontal="center"/>
    </xf>
    <xf numFmtId="0" fontId="8" fillId="9" borderId="47" xfId="0" applyFont="1" applyFill="1" applyBorder="1" applyAlignment="1">
      <alignment horizontal="center"/>
    </xf>
    <xf numFmtId="0" fontId="8" fillId="9" borderId="49" xfId="0" applyFont="1" applyFill="1" applyBorder="1" applyAlignment="1">
      <alignment horizontal="center"/>
    </xf>
    <xf numFmtId="0" fontId="8" fillId="9" borderId="50" xfId="0" applyFont="1" applyFill="1" applyBorder="1" applyAlignment="1">
      <alignment horizontal="center"/>
    </xf>
    <xf numFmtId="164" fontId="9" fillId="9" borderId="12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left" vertical="center"/>
    </xf>
    <xf numFmtId="164" fontId="9" fillId="9" borderId="5" xfId="0" applyNumberFormat="1" applyFont="1" applyFill="1" applyBorder="1" applyAlignment="1">
      <alignment horizontal="center"/>
    </xf>
    <xf numFmtId="165" fontId="2" fillId="6" borderId="65" xfId="0" applyNumberFormat="1" applyFont="1" applyFill="1" applyBorder="1" applyAlignment="1">
      <alignment horizontal="center"/>
    </xf>
    <xf numFmtId="0" fontId="2" fillId="6" borderId="66" xfId="0" applyFont="1" applyFill="1" applyBorder="1" applyAlignment="1">
      <alignment horizontal="center"/>
    </xf>
    <xf numFmtId="0" fontId="2" fillId="6" borderId="65" xfId="0" applyFont="1" applyFill="1" applyBorder="1" applyAlignment="1">
      <alignment horizontal="center"/>
    </xf>
    <xf numFmtId="0" fontId="8" fillId="9" borderId="40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9" borderId="41" xfId="0" applyFont="1" applyFill="1" applyBorder="1" applyAlignment="1">
      <alignment horizontal="center"/>
    </xf>
    <xf numFmtId="0" fontId="8" fillId="9" borderId="42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center" wrapText="1"/>
    </xf>
    <xf numFmtId="0" fontId="8" fillId="9" borderId="52" xfId="0" applyFont="1" applyFill="1" applyBorder="1" applyAlignment="1">
      <alignment horizontal="center"/>
    </xf>
    <xf numFmtId="0" fontId="8" fillId="9" borderId="36" xfId="0" applyFont="1" applyFill="1" applyBorder="1" applyAlignment="1">
      <alignment horizontal="center"/>
    </xf>
    <xf numFmtId="0" fontId="8" fillId="9" borderId="67" xfId="0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0" fillId="2" borderId="45" xfId="0" applyFont="1" applyFill="1" applyBorder="1" applyAlignment="1">
      <alignment horizontal="left"/>
    </xf>
    <xf numFmtId="0" fontId="8" fillId="9" borderId="68" xfId="0" applyFont="1" applyFill="1" applyBorder="1" applyAlignment="1">
      <alignment horizontal="center"/>
    </xf>
    <xf numFmtId="0" fontId="8" fillId="9" borderId="66" xfId="0" applyFont="1" applyFill="1" applyBorder="1" applyAlignment="1">
      <alignment horizontal="center"/>
    </xf>
    <xf numFmtId="0" fontId="8" fillId="9" borderId="69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0" fillId="2" borderId="72" xfId="0" applyFill="1" applyBorder="1" applyAlignment="1">
      <alignment horizontal="left" vertical="center"/>
    </xf>
    <xf numFmtId="0" fontId="7" fillId="3" borderId="73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center"/>
    </xf>
    <xf numFmtId="0" fontId="7" fillId="4" borderId="75" xfId="0" applyFont="1" applyFill="1" applyBorder="1" applyAlignment="1">
      <alignment horizontal="center"/>
    </xf>
    <xf numFmtId="0" fontId="7" fillId="4" borderId="76" xfId="0" applyFont="1" applyFill="1" applyBorder="1" applyAlignment="1">
      <alignment horizontal="center"/>
    </xf>
    <xf numFmtId="165" fontId="7" fillId="4" borderId="75" xfId="0" applyNumberFormat="1" applyFont="1" applyFill="1" applyBorder="1" applyAlignment="1">
      <alignment horizontal="center"/>
    </xf>
    <xf numFmtId="165" fontId="7" fillId="4" borderId="76" xfId="0" applyNumberFormat="1" applyFont="1" applyFill="1" applyBorder="1" applyAlignment="1">
      <alignment horizontal="center"/>
    </xf>
    <xf numFmtId="164" fontId="9" fillId="4" borderId="72" xfId="0" applyNumberFormat="1" applyFont="1" applyFill="1" applyBorder="1" applyAlignment="1">
      <alignment horizontal="center"/>
    </xf>
    <xf numFmtId="165" fontId="13" fillId="4" borderId="77" xfId="0" applyNumberFormat="1" applyFont="1" applyFill="1" applyBorder="1" applyAlignment="1">
      <alignment horizontal="center"/>
    </xf>
    <xf numFmtId="0" fontId="1" fillId="0" borderId="44" xfId="0" applyFont="1" applyBorder="1"/>
    <xf numFmtId="0" fontId="0" fillId="8" borderId="78" xfId="0" applyFill="1" applyBorder="1" applyAlignment="1">
      <alignment horizontal="left" vertical="center"/>
    </xf>
    <xf numFmtId="0" fontId="7" fillId="3" borderId="79" xfId="0" applyFont="1" applyFill="1" applyBorder="1" applyAlignment="1">
      <alignment horizontal="center"/>
    </xf>
    <xf numFmtId="0" fontId="7" fillId="3" borderId="80" xfId="0" applyFont="1" applyFill="1" applyBorder="1" applyAlignment="1">
      <alignment horizontal="center"/>
    </xf>
    <xf numFmtId="0" fontId="7" fillId="4" borderId="81" xfId="0" applyFont="1" applyFill="1" applyBorder="1" applyAlignment="1">
      <alignment horizontal="center"/>
    </xf>
    <xf numFmtId="0" fontId="7" fillId="4" borderId="82" xfId="0" applyFont="1" applyFill="1" applyBorder="1" applyAlignment="1">
      <alignment horizontal="center"/>
    </xf>
    <xf numFmtId="165" fontId="7" fillId="4" borderId="81" xfId="0" applyNumberFormat="1" applyFont="1" applyFill="1" applyBorder="1" applyAlignment="1">
      <alignment horizontal="center"/>
    </xf>
    <xf numFmtId="165" fontId="7" fillId="4" borderId="82" xfId="0" applyNumberFormat="1" applyFont="1" applyFill="1" applyBorder="1" applyAlignment="1">
      <alignment horizontal="center"/>
    </xf>
    <xf numFmtId="164" fontId="9" fillId="4" borderId="83" xfId="0" applyNumberFormat="1" applyFont="1" applyFill="1" applyBorder="1" applyAlignment="1">
      <alignment horizontal="center"/>
    </xf>
    <xf numFmtId="165" fontId="13" fillId="4" borderId="51" xfId="0" applyNumberFormat="1" applyFont="1" applyFill="1" applyBorder="1" applyAlignment="1">
      <alignment horizontal="center"/>
    </xf>
    <xf numFmtId="0" fontId="1" fillId="2" borderId="84" xfId="0" applyFont="1" applyFill="1" applyBorder="1" applyAlignment="1">
      <alignment horizontal="left" vertical="center"/>
    </xf>
    <xf numFmtId="0" fontId="12" fillId="3" borderId="85" xfId="0" applyFont="1" applyFill="1" applyBorder="1" applyAlignment="1">
      <alignment horizontal="center"/>
    </xf>
    <xf numFmtId="0" fontId="12" fillId="3" borderId="86" xfId="0" applyFont="1" applyFill="1" applyBorder="1" applyAlignment="1">
      <alignment horizontal="center"/>
    </xf>
    <xf numFmtId="0" fontId="12" fillId="4" borderId="87" xfId="0" applyFont="1" applyFill="1" applyBorder="1" applyAlignment="1">
      <alignment horizontal="center"/>
    </xf>
    <xf numFmtId="0" fontId="12" fillId="4" borderId="88" xfId="0" applyFont="1" applyFill="1" applyBorder="1" applyAlignment="1">
      <alignment horizontal="center"/>
    </xf>
    <xf numFmtId="165" fontId="12" fillId="4" borderId="87" xfId="0" applyNumberFormat="1" applyFont="1" applyFill="1" applyBorder="1" applyAlignment="1">
      <alignment horizontal="center"/>
    </xf>
    <xf numFmtId="165" fontId="12" fillId="4" borderId="88" xfId="0" applyNumberFormat="1" applyFont="1" applyFill="1" applyBorder="1" applyAlignment="1">
      <alignment horizontal="center"/>
    </xf>
    <xf numFmtId="164" fontId="14" fillId="10" borderId="84" xfId="0" applyNumberFormat="1" applyFont="1" applyFill="1" applyBorder="1" applyAlignment="1">
      <alignment horizontal="center"/>
    </xf>
    <xf numFmtId="165" fontId="2" fillId="4" borderId="89" xfId="0" applyNumberFormat="1" applyFont="1" applyFill="1" applyBorder="1" applyAlignment="1">
      <alignment horizontal="center"/>
    </xf>
    <xf numFmtId="0" fontId="12" fillId="3" borderId="89" xfId="0" applyFont="1" applyFill="1" applyBorder="1" applyAlignment="1">
      <alignment horizontal="center"/>
    </xf>
    <xf numFmtId="0" fontId="12" fillId="4" borderId="90" xfId="0" applyFont="1" applyFill="1" applyBorder="1" applyAlignment="1">
      <alignment horizontal="center"/>
    </xf>
    <xf numFmtId="165" fontId="12" fillId="4" borderId="90" xfId="0" applyNumberFormat="1" applyFont="1" applyFill="1" applyBorder="1" applyAlignment="1">
      <alignment horizontal="center"/>
    </xf>
    <xf numFmtId="164" fontId="14" fillId="10" borderId="86" xfId="0" applyNumberFormat="1" applyFont="1" applyFill="1" applyBorder="1" applyAlignment="1">
      <alignment horizontal="center"/>
    </xf>
    <xf numFmtId="165" fontId="2" fillId="4" borderId="91" xfId="0" applyNumberFormat="1" applyFont="1" applyFill="1" applyBorder="1" applyAlignment="1">
      <alignment horizontal="center"/>
    </xf>
    <xf numFmtId="165" fontId="2" fillId="4" borderId="88" xfId="0" applyNumberFormat="1" applyFont="1" applyFill="1" applyBorder="1" applyAlignment="1">
      <alignment horizontal="center"/>
    </xf>
    <xf numFmtId="0" fontId="1" fillId="11" borderId="92" xfId="0" applyFont="1" applyFill="1" applyBorder="1" applyAlignment="1">
      <alignment horizontal="left" vertical="center" wrapText="1"/>
    </xf>
    <xf numFmtId="166" fontId="2" fillId="11" borderId="85" xfId="0" applyNumberFormat="1" applyFont="1" applyFill="1" applyBorder="1" applyAlignment="1">
      <alignment horizontal="center"/>
    </xf>
    <xf numFmtId="166" fontId="2" fillId="11" borderId="89" xfId="0" applyNumberFormat="1" applyFont="1" applyFill="1" applyBorder="1" applyAlignment="1">
      <alignment horizontal="center"/>
    </xf>
    <xf numFmtId="166" fontId="15" fillId="11" borderId="93" xfId="0" applyNumberFormat="1" applyFont="1" applyFill="1" applyBorder="1" applyAlignment="1">
      <alignment horizontal="center"/>
    </xf>
    <xf numFmtId="166" fontId="15" fillId="11" borderId="88" xfId="0" applyNumberFormat="1" applyFont="1" applyFill="1" applyBorder="1" applyAlignment="1">
      <alignment horizontal="center"/>
    </xf>
    <xf numFmtId="166" fontId="15" fillId="11" borderId="89" xfId="0" applyNumberFormat="1" applyFont="1" applyFill="1" applyBorder="1" applyAlignment="1">
      <alignment horizontal="center"/>
    </xf>
    <xf numFmtId="166" fontId="14" fillId="11" borderId="84" xfId="0" applyNumberFormat="1" applyFont="1" applyFill="1" applyBorder="1" applyAlignment="1">
      <alignment horizontal="center"/>
    </xf>
    <xf numFmtId="166" fontId="14" fillId="11" borderId="86" xfId="0" applyNumberFormat="1" applyFont="1" applyFill="1" applyBorder="1" applyAlignment="1">
      <alignment horizontal="center"/>
    </xf>
    <xf numFmtId="166" fontId="2" fillId="11" borderId="93" xfId="0" applyNumberFormat="1" applyFont="1" applyFill="1" applyBorder="1" applyAlignment="1">
      <alignment horizontal="center"/>
    </xf>
    <xf numFmtId="166" fontId="2" fillId="11" borderId="88" xfId="0" applyNumberFormat="1" applyFont="1" applyFill="1" applyBorder="1" applyAlignment="1">
      <alignment horizontal="center"/>
    </xf>
    <xf numFmtId="166" fontId="16" fillId="12" borderId="0" xfId="0" applyNumberFormat="1" applyFont="1" applyFill="1"/>
    <xf numFmtId="164" fontId="1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1" fillId="10" borderId="96" xfId="0" applyNumberFormat="1" applyFont="1" applyFill="1" applyBorder="1" applyAlignment="1">
      <alignment horizontal="center" wrapText="1"/>
    </xf>
    <xf numFmtId="3" fontId="1" fillId="10" borderId="97" xfId="0" applyNumberFormat="1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3" fontId="0" fillId="0" borderId="70" xfId="0" applyNumberFormat="1" applyBorder="1"/>
    <xf numFmtId="3" fontId="0" fillId="0" borderId="71" xfId="0" applyNumberFormat="1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0" fillId="0" borderId="102" xfId="0" applyBorder="1"/>
    <xf numFmtId="165" fontId="18" fillId="3" borderId="103" xfId="0" applyNumberFormat="1" applyFont="1" applyFill="1" applyBorder="1"/>
    <xf numFmtId="0" fontId="0" fillId="0" borderId="104" xfId="0" applyBorder="1"/>
    <xf numFmtId="165" fontId="19" fillId="13" borderId="103" xfId="0" applyNumberFormat="1" applyFont="1" applyFill="1" applyBorder="1"/>
    <xf numFmtId="165" fontId="19" fillId="14" borderId="0" xfId="0" applyNumberFormat="1" applyFont="1" applyFill="1"/>
    <xf numFmtId="165" fontId="20" fillId="15" borderId="0" xfId="0" applyNumberFormat="1" applyFont="1" applyFill="1"/>
    <xf numFmtId="165" fontId="20" fillId="15" borderId="104" xfId="0" applyNumberFormat="1" applyFont="1" applyFill="1" applyBorder="1"/>
    <xf numFmtId="0" fontId="0" fillId="0" borderId="105" xfId="0" applyBorder="1"/>
    <xf numFmtId="0" fontId="0" fillId="0" borderId="35" xfId="0" applyBorder="1"/>
    <xf numFmtId="0" fontId="1" fillId="0" borderId="105" xfId="0" applyFont="1" applyBorder="1"/>
    <xf numFmtId="0" fontId="1" fillId="0" borderId="14" xfId="0" applyFont="1" applyBorder="1"/>
    <xf numFmtId="1" fontId="1" fillId="0" borderId="14" xfId="0" applyNumberFormat="1" applyFont="1" applyBorder="1"/>
    <xf numFmtId="0" fontId="0" fillId="0" borderId="14" xfId="0" applyBorder="1"/>
    <xf numFmtId="0" fontId="2" fillId="16" borderId="106" xfId="0" applyFont="1" applyFill="1" applyBorder="1"/>
    <xf numFmtId="0" fontId="2" fillId="16" borderId="43" xfId="0" applyFont="1" applyFill="1" applyBorder="1"/>
    <xf numFmtId="0" fontId="1" fillId="16" borderId="106" xfId="0" applyFont="1" applyFill="1" applyBorder="1"/>
    <xf numFmtId="0" fontId="1" fillId="16" borderId="107" xfId="0" applyFont="1" applyFill="1" applyBorder="1"/>
    <xf numFmtId="0" fontId="1" fillId="16" borderId="43" xfId="0" applyFont="1" applyFill="1" applyBorder="1"/>
    <xf numFmtId="0" fontId="0" fillId="16" borderId="43" xfId="0" applyFill="1" applyBorder="1"/>
    <xf numFmtId="165" fontId="2" fillId="16" borderId="106" xfId="0" applyNumberFormat="1" applyFont="1" applyFill="1" applyBorder="1"/>
    <xf numFmtId="0" fontId="2" fillId="16" borderId="107" xfId="0" applyFont="1" applyFill="1" applyBorder="1"/>
    <xf numFmtId="165" fontId="2" fillId="16" borderId="43" xfId="0" applyNumberFormat="1" applyFont="1" applyFill="1" applyBorder="1"/>
    <xf numFmtId="0" fontId="1" fillId="0" borderId="101" xfId="0" applyFont="1" applyBorder="1"/>
    <xf numFmtId="0" fontId="2" fillId="0" borderId="101" xfId="0" applyFont="1" applyBorder="1"/>
    <xf numFmtId="0" fontId="0" fillId="0" borderId="0" xfId="0" applyAlignment="1">
      <alignment wrapText="1"/>
    </xf>
    <xf numFmtId="0" fontId="13" fillId="0" borderId="0" xfId="0" applyFont="1"/>
    <xf numFmtId="0" fontId="1" fillId="2" borderId="113" xfId="0" applyFont="1" applyFill="1" applyBorder="1" applyAlignment="1">
      <alignment vertical="center"/>
    </xf>
    <xf numFmtId="0" fontId="1" fillId="2" borderId="114" xfId="0" applyFont="1" applyFill="1" applyBorder="1" applyAlignment="1">
      <alignment vertical="center"/>
    </xf>
    <xf numFmtId="0" fontId="0" fillId="2" borderId="114" xfId="0" applyFill="1" applyBorder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11" borderId="118" xfId="0" applyFill="1" applyBorder="1" applyAlignment="1">
      <alignment wrapText="1"/>
    </xf>
    <xf numFmtId="0" fontId="21" fillId="11" borderId="119" xfId="0" applyFont="1" applyFill="1" applyBorder="1" applyAlignment="1">
      <alignment wrapText="1"/>
    </xf>
    <xf numFmtId="0" fontId="21" fillId="11" borderId="108" xfId="0" applyFont="1" applyFill="1" applyBorder="1" applyAlignment="1">
      <alignment wrapText="1"/>
    </xf>
    <xf numFmtId="0" fontId="21" fillId="11" borderId="120" xfId="0" applyFont="1" applyFill="1" applyBorder="1" applyAlignment="1">
      <alignment wrapText="1"/>
    </xf>
    <xf numFmtId="0" fontId="0" fillId="11" borderId="95" xfId="0" applyFill="1" applyBorder="1" applyAlignment="1">
      <alignment wrapText="1"/>
    </xf>
    <xf numFmtId="0" fontId="0" fillId="11" borderId="108" xfId="0" applyFill="1" applyBorder="1" applyAlignment="1">
      <alignment wrapText="1"/>
    </xf>
    <xf numFmtId="0" fontId="0" fillId="11" borderId="120" xfId="0" applyFill="1" applyBorder="1" applyAlignment="1">
      <alignment wrapText="1"/>
    </xf>
    <xf numFmtId="0" fontId="0" fillId="11" borderId="96" xfId="0" applyFill="1" applyBorder="1" applyAlignment="1">
      <alignment wrapText="1"/>
    </xf>
    <xf numFmtId="0" fontId="0" fillId="11" borderId="121" xfId="0" applyFill="1" applyBorder="1" applyAlignment="1">
      <alignment wrapText="1"/>
    </xf>
    <xf numFmtId="166" fontId="22" fillId="0" borderId="0" xfId="0" applyNumberFormat="1" applyFont="1"/>
    <xf numFmtId="166" fontId="22" fillId="11" borderId="122" xfId="0" applyNumberFormat="1" applyFont="1" applyFill="1" applyBorder="1"/>
    <xf numFmtId="166" fontId="22" fillId="11" borderId="116" xfId="0" applyNumberFormat="1" applyFont="1" applyFill="1" applyBorder="1"/>
    <xf numFmtId="166" fontId="22" fillId="11" borderId="110" xfId="0" applyNumberFormat="1" applyFont="1" applyFill="1" applyBorder="1"/>
    <xf numFmtId="166" fontId="22" fillId="11" borderId="117" xfId="0" applyNumberFormat="1" applyFont="1" applyFill="1" applyBorder="1" applyAlignment="1">
      <alignment horizontal="center"/>
    </xf>
    <xf numFmtId="166" fontId="22" fillId="11" borderId="98" xfId="0" applyNumberFormat="1" applyFont="1" applyFill="1" applyBorder="1"/>
    <xf numFmtId="166" fontId="22" fillId="11" borderId="70" xfId="0" applyNumberFormat="1" applyFont="1" applyFill="1" applyBorder="1"/>
    <xf numFmtId="166" fontId="22" fillId="11" borderId="123" xfId="0" applyNumberFormat="1" applyFont="1" applyFill="1" applyBorder="1"/>
    <xf numFmtId="3" fontId="0" fillId="10" borderId="111" xfId="0" applyNumberFormat="1" applyFill="1" applyBorder="1"/>
    <xf numFmtId="3" fontId="1" fillId="10" borderId="95" xfId="0" applyNumberFormat="1" applyFont="1" applyFill="1" applyBorder="1" applyAlignment="1">
      <alignment wrapText="1"/>
    </xf>
    <xf numFmtId="3" fontId="1" fillId="10" borderId="112" xfId="0" applyNumberFormat="1" applyFont="1" applyFill="1" applyBorder="1"/>
    <xf numFmtId="3" fontId="1" fillId="10" borderId="98" xfId="0" applyNumberFormat="1" applyFont="1" applyFill="1" applyBorder="1"/>
    <xf numFmtId="9" fontId="0" fillId="0" borderId="70" xfId="0" applyNumberFormat="1" applyBorder="1"/>
    <xf numFmtId="3" fontId="0" fillId="0" borderId="0" xfId="0" applyNumberFormat="1"/>
    <xf numFmtId="3" fontId="1" fillId="0" borderId="0" xfId="0" applyNumberFormat="1" applyFont="1"/>
    <xf numFmtId="3" fontId="0" fillId="0" borderId="0" xfId="0" applyNumberFormat="1" applyAlignment="1">
      <alignment wrapText="1"/>
    </xf>
    <xf numFmtId="3" fontId="22" fillId="0" borderId="0" xfId="0" applyNumberFormat="1" applyFont="1"/>
    <xf numFmtId="3" fontId="10" fillId="2" borderId="44" xfId="0" applyNumberFormat="1" applyFont="1" applyFill="1" applyBorder="1"/>
    <xf numFmtId="3" fontId="1" fillId="0" borderId="70" xfId="0" applyNumberFormat="1" applyFont="1" applyBorder="1"/>
    <xf numFmtId="3" fontId="1" fillId="0" borderId="71" xfId="0" applyNumberFormat="1" applyFont="1" applyBorder="1"/>
    <xf numFmtId="3" fontId="10" fillId="2" borderId="43" xfId="0" applyNumberFormat="1" applyFont="1" applyFill="1" applyBorder="1"/>
    <xf numFmtId="3" fontId="1" fillId="0" borderId="98" xfId="0" applyNumberFormat="1" applyFont="1" applyBorder="1"/>
    <xf numFmtId="0" fontId="10" fillId="8" borderId="64" xfId="0" applyFont="1" applyFill="1" applyBorder="1" applyAlignment="1">
      <alignment horizontal="left"/>
    </xf>
    <xf numFmtId="0" fontId="1" fillId="2" borderId="64" xfId="0" applyFont="1" applyFill="1" applyBorder="1" applyAlignment="1">
      <alignment horizontal="left" vertical="center"/>
    </xf>
    <xf numFmtId="0" fontId="0" fillId="8" borderId="64" xfId="0" applyFill="1" applyBorder="1" applyAlignment="1">
      <alignment horizontal="left"/>
    </xf>
    <xf numFmtId="0" fontId="6" fillId="2" borderId="64" xfId="0" applyFont="1" applyFill="1" applyBorder="1" applyAlignment="1">
      <alignment horizontal="left" vertical="center"/>
    </xf>
    <xf numFmtId="0" fontId="1" fillId="0" borderId="122" xfId="0" applyFont="1" applyBorder="1"/>
    <xf numFmtId="0" fontId="1" fillId="4" borderId="113" xfId="0" applyFont="1" applyFill="1" applyBorder="1"/>
    <xf numFmtId="3" fontId="1" fillId="4" borderId="124" xfId="0" applyNumberFormat="1" applyFont="1" applyFill="1" applyBorder="1" applyAlignment="1">
      <alignment horizontal="center"/>
    </xf>
    <xf numFmtId="1" fontId="1" fillId="4" borderId="125" xfId="0" applyNumberFormat="1" applyFont="1" applyFill="1" applyBorder="1" applyAlignment="1">
      <alignment horizontal="center"/>
    </xf>
    <xf numFmtId="1" fontId="1" fillId="4" borderId="126" xfId="0" applyNumberFormat="1" applyFont="1" applyFill="1" applyBorder="1" applyAlignment="1">
      <alignment horizontal="center"/>
    </xf>
    <xf numFmtId="0" fontId="6" fillId="2" borderId="127" xfId="0" applyFont="1" applyFill="1" applyBorder="1" applyAlignment="1">
      <alignment horizontal="left" vertical="center" wrapText="1"/>
    </xf>
    <xf numFmtId="3" fontId="10" fillId="2" borderId="35" xfId="0" applyNumberFormat="1" applyFont="1" applyFill="1" applyBorder="1"/>
    <xf numFmtId="3" fontId="10" fillId="2" borderId="36" xfId="0" applyNumberFormat="1" applyFont="1" applyFill="1" applyBorder="1"/>
    <xf numFmtId="0" fontId="0" fillId="4" borderId="128" xfId="0" applyFill="1" applyBorder="1" applyAlignment="1">
      <alignment vertical="top"/>
    </xf>
    <xf numFmtId="3" fontId="0" fillId="4" borderId="129" xfId="0" applyNumberFormat="1" applyFill="1" applyBorder="1" applyAlignment="1">
      <alignment vertical="top"/>
    </xf>
    <xf numFmtId="3" fontId="0" fillId="4" borderId="130" xfId="0" applyNumberFormat="1" applyFill="1" applyBorder="1" applyAlignment="1">
      <alignment vertical="top"/>
    </xf>
    <xf numFmtId="3" fontId="0" fillId="4" borderId="22" xfId="0" applyNumberFormat="1" applyFill="1" applyBorder="1" applyAlignment="1">
      <alignment vertical="top"/>
    </xf>
    <xf numFmtId="3" fontId="6" fillId="2" borderId="52" xfId="0" applyNumberFormat="1" applyFont="1" applyFill="1" applyBorder="1"/>
    <xf numFmtId="3" fontId="10" fillId="8" borderId="43" xfId="0" applyNumberFormat="1" applyFont="1" applyFill="1" applyBorder="1"/>
    <xf numFmtId="3" fontId="10" fillId="8" borderId="44" xfId="0" applyNumberFormat="1" applyFont="1" applyFill="1" applyBorder="1"/>
    <xf numFmtId="3" fontId="6" fillId="8" borderId="55" xfId="0" applyNumberFormat="1" applyFont="1" applyFill="1" applyBorder="1"/>
    <xf numFmtId="3" fontId="6" fillId="2" borderId="55" xfId="0" applyNumberFormat="1" applyFont="1" applyFill="1" applyBorder="1"/>
    <xf numFmtId="3" fontId="10" fillId="0" borderId="115" xfId="0" applyNumberFormat="1" applyFont="1" applyBorder="1" applyAlignment="1">
      <alignment horizontal="center"/>
    </xf>
    <xf numFmtId="0" fontId="0" fillId="0" borderId="1" xfId="0" applyBorder="1" applyAlignment="1">
      <alignment vertical="top"/>
    </xf>
    <xf numFmtId="0" fontId="1" fillId="0" borderId="94" xfId="0" applyFont="1" applyBorder="1" applyAlignment="1">
      <alignment vertical="top" wrapText="1"/>
    </xf>
    <xf numFmtId="0" fontId="6" fillId="2" borderId="58" xfId="0" applyFont="1" applyFill="1" applyBorder="1" applyAlignment="1">
      <alignment horizontal="left" vertical="center" wrapText="1"/>
    </xf>
    <xf numFmtId="0" fontId="10" fillId="8" borderId="58" xfId="0" applyFont="1" applyFill="1" applyBorder="1" applyAlignment="1">
      <alignment horizontal="left"/>
    </xf>
    <xf numFmtId="0" fontId="0" fillId="8" borderId="58" xfId="0" applyFill="1" applyBorder="1" applyAlignment="1">
      <alignment horizontal="left"/>
    </xf>
    <xf numFmtId="0" fontId="6" fillId="2" borderId="58" xfId="0" applyFont="1" applyFill="1" applyBorder="1" applyAlignment="1">
      <alignment horizontal="left" vertical="center"/>
    </xf>
    <xf numFmtId="0" fontId="0" fillId="0" borderId="84" xfId="0" applyBorder="1"/>
    <xf numFmtId="0" fontId="1" fillId="6" borderId="3" xfId="0" applyFont="1" applyFill="1" applyBorder="1" applyAlignment="1">
      <alignment vertical="top" wrapText="1"/>
    </xf>
    <xf numFmtId="3" fontId="6" fillId="6" borderId="55" xfId="0" applyNumberFormat="1" applyFont="1" applyFill="1" applyBorder="1" applyAlignment="1">
      <alignment horizontal="center"/>
    </xf>
    <xf numFmtId="0" fontId="1" fillId="7" borderId="109" xfId="0" applyFont="1" applyFill="1" applyBorder="1" applyAlignment="1">
      <alignment vertical="top" wrapText="1"/>
    </xf>
    <xf numFmtId="3" fontId="10" fillId="7" borderId="56" xfId="0" applyNumberFormat="1" applyFont="1" applyFill="1" applyBorder="1" applyAlignment="1">
      <alignment horizontal="center"/>
    </xf>
    <xf numFmtId="0" fontId="1" fillId="7" borderId="119" xfId="0" applyFont="1" applyFill="1" applyBorder="1" applyAlignment="1">
      <alignment vertical="top" wrapText="1"/>
    </xf>
    <xf numFmtId="3" fontId="10" fillId="7" borderId="54" xfId="0" applyNumberFormat="1" applyFont="1" applyFill="1" applyBorder="1" applyAlignment="1">
      <alignment horizontal="center"/>
    </xf>
    <xf numFmtId="3" fontId="1" fillId="0" borderId="132" xfId="0" applyNumberFormat="1" applyFont="1" applyBorder="1"/>
    <xf numFmtId="3" fontId="1" fillId="0" borderId="133" xfId="0" applyNumberFormat="1" applyFont="1" applyBorder="1"/>
    <xf numFmtId="0" fontId="1" fillId="0" borderId="131" xfId="0" applyFont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22" fillId="0" borderId="0" xfId="0" applyNumberFormat="1" applyFont="1" applyAlignment="1">
      <alignment horizontal="center"/>
    </xf>
    <xf numFmtId="0" fontId="0" fillId="4" borderId="5" xfId="0" applyFill="1" applyBorder="1"/>
    <xf numFmtId="0" fontId="0" fillId="4" borderId="11" xfId="0" applyFill="1" applyBorder="1"/>
    <xf numFmtId="0" fontId="0" fillId="4" borderId="0" xfId="0" applyFill="1" applyBorder="1"/>
    <xf numFmtId="0" fontId="6" fillId="2" borderId="64" xfId="0" applyFont="1" applyFill="1" applyBorder="1" applyAlignment="1">
      <alignment horizontal="left"/>
    </xf>
    <xf numFmtId="0" fontId="6" fillId="2" borderId="58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4" xfId="0" applyFont="1" applyBorder="1" applyAlignment="1">
      <alignment horizontal="center"/>
    </xf>
    <xf numFmtId="0" fontId="1" fillId="0" borderId="86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1" fillId="0" borderId="84" xfId="0" applyFont="1" applyBorder="1" applyAlignment="1">
      <alignment horizontal="center" wrapText="1"/>
    </xf>
    <xf numFmtId="0" fontId="1" fillId="0" borderId="86" xfId="0" applyFont="1" applyBorder="1" applyAlignment="1">
      <alignment horizontal="center" wrapText="1"/>
    </xf>
    <xf numFmtId="0" fontId="1" fillId="0" borderId="88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2" fillId="10" borderId="119" xfId="0" applyFont="1" applyFill="1" applyBorder="1" applyAlignment="1">
      <alignment vertical="top" wrapText="1"/>
    </xf>
    <xf numFmtId="3" fontId="2" fillId="10" borderId="43" xfId="0" applyNumberFormat="1" applyFont="1" applyFill="1" applyBorder="1" applyAlignment="1">
      <alignment horizontal="center"/>
    </xf>
    <xf numFmtId="3" fontId="2" fillId="10" borderId="132" xfId="0" applyNumberFormat="1" applyFont="1" applyFill="1" applyBorder="1"/>
    <xf numFmtId="3" fontId="2" fillId="0" borderId="13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542926</xdr:colOff>
      <xdr:row>0</xdr:row>
      <xdr:rowOff>0</xdr:rowOff>
    </xdr:from>
    <xdr:to>
      <xdr:col>52</xdr:col>
      <xdr:colOff>95251</xdr:colOff>
      <xdr:row>5</xdr:row>
      <xdr:rowOff>128222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BB091C0-7AC1-4ED5-731E-89C4C9BA8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1" y="0"/>
          <a:ext cx="9067800" cy="9759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130968</xdr:colOff>
      <xdr:row>0</xdr:row>
      <xdr:rowOff>11906</xdr:rowOff>
    </xdr:from>
    <xdr:to>
      <xdr:col>25</xdr:col>
      <xdr:colOff>178592</xdr:colOff>
      <xdr:row>3</xdr:row>
      <xdr:rowOff>83343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2E69B76-B4BF-4B47-94D6-839F15D58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" y="11906"/>
          <a:ext cx="795337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5B1D-5BFC-4A0A-B206-EEFABEDC08FA}">
  <sheetPr>
    <tabColor rgb="FF92D050"/>
    <pageSetUpPr fitToPage="1"/>
  </sheetPr>
  <dimension ref="A1:PZ64"/>
  <sheetViews>
    <sheetView showGridLines="0" tabSelected="1" zoomScaleNormal="100" workbookViewId="0">
      <pane xSplit="1" topLeftCell="AF1" activePane="topRight" state="frozen"/>
      <selection activeCell="AE39" sqref="AE39"/>
      <selection pane="topRight" activeCell="BC8" sqref="BC8"/>
    </sheetView>
  </sheetViews>
  <sheetFormatPr defaultRowHeight="12.75" x14ac:dyDescent="0.2"/>
  <cols>
    <col min="1" max="1" width="18.42578125" style="195" hidden="1" customWidth="1"/>
    <col min="2" max="11" width="8.85546875" hidden="1" customWidth="1"/>
    <col min="12" max="12" width="7.85546875" hidden="1" customWidth="1"/>
    <col min="13" max="13" width="8.85546875" hidden="1" customWidth="1"/>
    <col min="14" max="14" width="7.85546875" hidden="1" customWidth="1"/>
    <col min="15" max="15" width="8.85546875" hidden="1" customWidth="1"/>
    <col min="16" max="16" width="7.85546875" hidden="1" customWidth="1"/>
    <col min="17" max="17" width="8.85546875" hidden="1" customWidth="1"/>
    <col min="18" max="18" width="7.85546875" hidden="1" customWidth="1"/>
    <col min="19" max="19" width="8.85546875" hidden="1" customWidth="1"/>
    <col min="20" max="20" width="7.85546875" hidden="1" customWidth="1"/>
    <col min="21" max="21" width="8.85546875" hidden="1" customWidth="1"/>
    <col min="22" max="22" width="7.85546875" hidden="1" customWidth="1"/>
    <col min="23" max="23" width="8.85546875" hidden="1" customWidth="1"/>
    <col min="24" max="24" width="7.85546875" hidden="1" customWidth="1"/>
    <col min="25" max="25" width="8.85546875" hidden="1" customWidth="1"/>
    <col min="26" max="26" width="7.85546875" hidden="1" customWidth="1"/>
    <col min="27" max="27" width="8.85546875" hidden="1" customWidth="1"/>
    <col min="28" max="28" width="6.85546875" hidden="1" customWidth="1"/>
    <col min="29" max="30" width="8.85546875" hidden="1" customWidth="1"/>
    <col min="31" max="31" width="82.28515625" hidden="1" customWidth="1"/>
    <col min="32" max="32" width="16.42578125" bestFit="1" customWidth="1"/>
    <col min="33" max="33" width="4.85546875" bestFit="1" customWidth="1"/>
    <col min="34" max="34" width="5" bestFit="1" customWidth="1"/>
    <col min="35" max="35" width="4.85546875" bestFit="1" customWidth="1"/>
    <col min="36" max="36" width="5" bestFit="1" customWidth="1"/>
    <col min="37" max="37" width="10.85546875" customWidth="1"/>
    <col min="38" max="38" width="7.5703125" bestFit="1" customWidth="1"/>
    <col min="39" max="39" width="8.85546875" bestFit="1" customWidth="1"/>
    <col min="40" max="40" width="5" bestFit="1" customWidth="1"/>
    <col min="41" max="41" width="8.85546875" bestFit="1" customWidth="1"/>
    <col min="42" max="42" width="5" bestFit="1" customWidth="1"/>
    <col min="43" max="43" width="10.42578125" customWidth="1"/>
    <col min="44" max="44" width="7.5703125" bestFit="1" customWidth="1"/>
    <col min="45" max="45" width="8.85546875" bestFit="1" customWidth="1"/>
    <col min="46" max="46" width="5" bestFit="1" customWidth="1"/>
    <col min="47" max="47" width="8.85546875" bestFit="1" customWidth="1"/>
    <col min="48" max="48" width="5" bestFit="1" customWidth="1"/>
    <col min="49" max="49" width="11.42578125" customWidth="1"/>
    <col min="50" max="50" width="7.5703125" bestFit="1" customWidth="1"/>
    <col min="51" max="51" width="8.85546875" bestFit="1" customWidth="1"/>
    <col min="52" max="52" width="5" bestFit="1" customWidth="1"/>
    <col min="53" max="53" width="8.85546875" bestFit="1" customWidth="1"/>
    <col min="54" max="54" width="5" bestFit="1" customWidth="1"/>
    <col min="55" max="55" width="11.5703125" customWidth="1"/>
    <col min="56" max="56" width="7.5703125" bestFit="1" customWidth="1"/>
  </cols>
  <sheetData>
    <row r="1" spans="1:442" x14ac:dyDescent="0.2">
      <c r="A1" s="1" t="s">
        <v>0</v>
      </c>
      <c r="B1" s="1"/>
      <c r="C1" s="1"/>
    </row>
    <row r="2" spans="1:442" ht="13.5" thickBot="1" x14ac:dyDescent="0.25">
      <c r="A2"/>
    </row>
    <row r="3" spans="1:442" ht="13.5" customHeight="1" x14ac:dyDescent="0.2">
      <c r="A3" s="2"/>
      <c r="B3" s="324" t="s">
        <v>1</v>
      </c>
      <c r="C3" s="325"/>
      <c r="D3" s="328" t="s">
        <v>2</v>
      </c>
      <c r="E3" s="329"/>
      <c r="F3" s="329"/>
      <c r="G3" s="329"/>
      <c r="H3" s="329"/>
      <c r="I3" s="329"/>
      <c r="J3" s="329"/>
      <c r="K3" s="330"/>
      <c r="L3" s="334" t="s">
        <v>3</v>
      </c>
      <c r="M3" s="335"/>
      <c r="N3" s="335"/>
      <c r="O3" s="335"/>
      <c r="P3" s="335"/>
      <c r="Q3" s="335"/>
      <c r="R3" s="335"/>
      <c r="S3" s="336"/>
      <c r="T3" s="334" t="s">
        <v>4</v>
      </c>
      <c r="U3" s="335"/>
      <c r="V3" s="335"/>
      <c r="W3" s="335"/>
      <c r="X3" s="335"/>
      <c r="Y3" s="335"/>
      <c r="Z3" s="335"/>
      <c r="AA3" s="336"/>
      <c r="AB3" s="306" t="s">
        <v>5</v>
      </c>
      <c r="AC3" s="307"/>
      <c r="AD3" s="308"/>
    </row>
    <row r="4" spans="1:442" ht="13.5" thickBot="1" x14ac:dyDescent="0.25">
      <c r="A4" s="3"/>
      <c r="B4" s="326"/>
      <c r="C4" s="327"/>
      <c r="D4" s="331"/>
      <c r="E4" s="332"/>
      <c r="F4" s="332"/>
      <c r="G4" s="332"/>
      <c r="H4" s="332"/>
      <c r="I4" s="332"/>
      <c r="J4" s="332"/>
      <c r="K4" s="333"/>
      <c r="L4" s="337"/>
      <c r="M4" s="338"/>
      <c r="N4" s="338"/>
      <c r="O4" s="338"/>
      <c r="P4" s="338"/>
      <c r="Q4" s="338"/>
      <c r="R4" s="338"/>
      <c r="S4" s="339"/>
      <c r="T4" s="337"/>
      <c r="U4" s="338"/>
      <c r="V4" s="338"/>
      <c r="W4" s="338"/>
      <c r="X4" s="338"/>
      <c r="Y4" s="338"/>
      <c r="Z4" s="338"/>
      <c r="AA4" s="339"/>
      <c r="AB4" s="309"/>
      <c r="AC4" s="310"/>
      <c r="AD4" s="311"/>
    </row>
    <row r="5" spans="1:442" ht="13.5" thickBot="1" x14ac:dyDescent="0.25">
      <c r="A5" s="4"/>
      <c r="B5" s="5"/>
      <c r="C5" s="6"/>
      <c r="D5" s="342">
        <v>2023</v>
      </c>
      <c r="E5" s="343"/>
      <c r="F5" s="342">
        <v>2024</v>
      </c>
      <c r="G5" s="343"/>
      <c r="H5" s="342">
        <v>2025</v>
      </c>
      <c r="I5" s="343"/>
      <c r="J5" s="342">
        <v>2026</v>
      </c>
      <c r="K5" s="343"/>
      <c r="L5" s="7"/>
      <c r="M5" s="8"/>
      <c r="N5" s="7"/>
      <c r="O5" s="8"/>
      <c r="P5" s="7"/>
      <c r="Q5" s="8"/>
      <c r="R5" s="7"/>
      <c r="S5" s="8"/>
      <c r="T5" s="9"/>
      <c r="U5" s="8"/>
      <c r="V5" s="7"/>
      <c r="W5" s="8"/>
      <c r="X5" s="7"/>
      <c r="Y5" s="8"/>
      <c r="Z5" s="7"/>
      <c r="AA5" s="8"/>
      <c r="AB5" s="315">
        <v>2023</v>
      </c>
      <c r="AC5" s="316"/>
      <c r="AD5" s="317"/>
    </row>
    <row r="6" spans="1:442" ht="13.5" thickBot="1" x14ac:dyDescent="0.25">
      <c r="A6" s="4"/>
      <c r="B6" s="5"/>
      <c r="C6" s="6"/>
      <c r="D6" s="344"/>
      <c r="E6" s="345"/>
      <c r="F6" s="344"/>
      <c r="G6" s="345"/>
      <c r="H6" s="344"/>
      <c r="I6" s="345"/>
      <c r="J6" s="344"/>
      <c r="K6" s="345"/>
      <c r="L6" s="299"/>
      <c r="M6" s="300"/>
      <c r="N6" s="299"/>
      <c r="O6" s="300"/>
      <c r="P6" s="299"/>
      <c r="Q6" s="300"/>
      <c r="R6" s="299"/>
      <c r="S6" s="300"/>
      <c r="T6" s="301"/>
      <c r="U6" s="300"/>
      <c r="V6" s="299"/>
      <c r="W6" s="300"/>
      <c r="X6" s="299"/>
      <c r="Y6" s="300"/>
      <c r="Z6" s="299"/>
      <c r="AA6" s="300"/>
      <c r="AB6" s="318"/>
      <c r="AC6" s="319"/>
      <c r="AD6" s="320"/>
      <c r="AF6" s="312" t="s">
        <v>76</v>
      </c>
      <c r="AG6" s="313"/>
      <c r="AH6" s="313"/>
      <c r="AI6" s="313"/>
      <c r="AJ6" s="313"/>
      <c r="AK6" s="313"/>
      <c r="AL6" s="313"/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4"/>
    </row>
    <row r="7" spans="1:442" ht="13.5" thickBot="1" x14ac:dyDescent="0.25">
      <c r="A7" s="10"/>
      <c r="B7" s="340" t="s">
        <v>6</v>
      </c>
      <c r="C7" s="341"/>
      <c r="D7" s="346"/>
      <c r="E7" s="347"/>
      <c r="F7" s="346"/>
      <c r="G7" s="347"/>
      <c r="H7" s="346"/>
      <c r="I7" s="347"/>
      <c r="J7" s="346"/>
      <c r="K7" s="347"/>
      <c r="L7" s="304">
        <v>2023</v>
      </c>
      <c r="M7" s="305"/>
      <c r="N7" s="304">
        <v>2024</v>
      </c>
      <c r="O7" s="305"/>
      <c r="P7" s="304">
        <v>2025</v>
      </c>
      <c r="Q7" s="305"/>
      <c r="R7" s="304">
        <v>2026</v>
      </c>
      <c r="S7" s="305"/>
      <c r="T7" s="304">
        <v>2023</v>
      </c>
      <c r="U7" s="305"/>
      <c r="V7" s="304">
        <v>2024</v>
      </c>
      <c r="W7" s="305"/>
      <c r="X7" s="304">
        <v>2025</v>
      </c>
      <c r="Y7" s="305"/>
      <c r="Z7" s="304">
        <v>2026</v>
      </c>
      <c r="AA7" s="305"/>
      <c r="AB7" s="321"/>
      <c r="AC7" s="322"/>
      <c r="AD7" s="323"/>
      <c r="AF7" s="286" t="s">
        <v>75</v>
      </c>
      <c r="AG7" s="312">
        <v>2023</v>
      </c>
      <c r="AH7" s="313"/>
      <c r="AI7" s="313"/>
      <c r="AJ7" s="313"/>
      <c r="AK7" s="313"/>
      <c r="AL7" s="314"/>
      <c r="AM7" s="313">
        <v>2024</v>
      </c>
      <c r="AN7" s="313"/>
      <c r="AO7" s="313"/>
      <c r="AP7" s="313"/>
      <c r="AQ7" s="313"/>
      <c r="AR7" s="314"/>
      <c r="AS7" s="312">
        <v>2025</v>
      </c>
      <c r="AT7" s="313"/>
      <c r="AU7" s="313"/>
      <c r="AV7" s="313"/>
      <c r="AW7" s="313"/>
      <c r="AX7" s="314"/>
      <c r="AY7" s="312">
        <v>2026</v>
      </c>
      <c r="AZ7" s="313"/>
      <c r="BA7" s="313"/>
      <c r="BB7" s="313"/>
      <c r="BC7" s="313"/>
      <c r="BD7" s="314"/>
    </row>
    <row r="8" spans="1:442" s="26" customFormat="1" ht="39" thickBot="1" x14ac:dyDescent="0.25">
      <c r="A8" s="11" t="s">
        <v>7</v>
      </c>
      <c r="B8" s="12" t="s">
        <v>8</v>
      </c>
      <c r="C8" s="13" t="s">
        <v>9</v>
      </c>
      <c r="D8" s="14" t="s">
        <v>10</v>
      </c>
      <c r="E8" s="15" t="s">
        <v>11</v>
      </c>
      <c r="F8" s="14" t="s">
        <v>10</v>
      </c>
      <c r="G8" s="15" t="s">
        <v>11</v>
      </c>
      <c r="H8" s="14" t="s">
        <v>10</v>
      </c>
      <c r="I8" s="15" t="s">
        <v>11</v>
      </c>
      <c r="J8" s="16" t="s">
        <v>10</v>
      </c>
      <c r="K8" s="15" t="s">
        <v>11</v>
      </c>
      <c r="L8" s="17" t="s">
        <v>12</v>
      </c>
      <c r="M8" s="18" t="s">
        <v>13</v>
      </c>
      <c r="N8" s="17" t="s">
        <v>12</v>
      </c>
      <c r="O8" s="18" t="s">
        <v>13</v>
      </c>
      <c r="P8" s="17" t="s">
        <v>12</v>
      </c>
      <c r="Q8" s="18" t="s">
        <v>13</v>
      </c>
      <c r="R8" s="17" t="s">
        <v>12</v>
      </c>
      <c r="S8" s="18" t="s">
        <v>13</v>
      </c>
      <c r="T8" s="19" t="s">
        <v>14</v>
      </c>
      <c r="U8" s="20" t="s">
        <v>13</v>
      </c>
      <c r="V8" s="21" t="s">
        <v>14</v>
      </c>
      <c r="W8" s="20" t="s">
        <v>13</v>
      </c>
      <c r="X8" s="21" t="s">
        <v>14</v>
      </c>
      <c r="Y8" s="20" t="s">
        <v>13</v>
      </c>
      <c r="Z8" s="21" t="s">
        <v>14</v>
      </c>
      <c r="AA8" s="20" t="s">
        <v>13</v>
      </c>
      <c r="AB8" s="22" t="s">
        <v>12</v>
      </c>
      <c r="AC8" s="23" t="s">
        <v>13</v>
      </c>
      <c r="AD8" s="24" t="s">
        <v>9</v>
      </c>
      <c r="AE8" s="25"/>
      <c r="AF8" s="280"/>
      <c r="AG8" s="289" t="s">
        <v>69</v>
      </c>
      <c r="AH8" s="281" t="s">
        <v>70</v>
      </c>
      <c r="AI8" s="291" t="s">
        <v>71</v>
      </c>
      <c r="AJ8" s="281" t="s">
        <v>72</v>
      </c>
      <c r="AK8" s="354" t="s">
        <v>81</v>
      </c>
      <c r="AL8" s="287" t="s">
        <v>73</v>
      </c>
      <c r="AM8" s="289" t="s">
        <v>69</v>
      </c>
      <c r="AN8" s="281" t="s">
        <v>70</v>
      </c>
      <c r="AO8" s="291" t="s">
        <v>71</v>
      </c>
      <c r="AP8" s="281" t="s">
        <v>72</v>
      </c>
      <c r="AQ8" s="354" t="s">
        <v>81</v>
      </c>
      <c r="AR8" s="287" t="s">
        <v>73</v>
      </c>
      <c r="AS8" s="289" t="s">
        <v>69</v>
      </c>
      <c r="AT8" s="281" t="s">
        <v>70</v>
      </c>
      <c r="AU8" s="291" t="s">
        <v>71</v>
      </c>
      <c r="AV8" s="281" t="s">
        <v>72</v>
      </c>
      <c r="AW8" s="354" t="s">
        <v>82</v>
      </c>
      <c r="AX8" s="287" t="s">
        <v>73</v>
      </c>
      <c r="AY8" s="289" t="s">
        <v>69</v>
      </c>
      <c r="AZ8" s="281" t="s">
        <v>70</v>
      </c>
      <c r="BA8" s="291" t="s">
        <v>71</v>
      </c>
      <c r="BB8" s="281" t="s">
        <v>72</v>
      </c>
      <c r="BC8" s="354" t="s">
        <v>83</v>
      </c>
      <c r="BD8" s="287" t="s">
        <v>73</v>
      </c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</row>
    <row r="9" spans="1:442" s="42" customFormat="1" ht="13.5" thickTop="1" x14ac:dyDescent="0.2">
      <c r="A9" s="27" t="s">
        <v>15</v>
      </c>
      <c r="B9" s="28">
        <v>14</v>
      </c>
      <c r="C9" s="29">
        <v>24</v>
      </c>
      <c r="D9" s="30">
        <v>27</v>
      </c>
      <c r="E9" s="31">
        <v>24</v>
      </c>
      <c r="F9" s="30">
        <v>33</v>
      </c>
      <c r="G9" s="31">
        <v>25</v>
      </c>
      <c r="H9" s="30">
        <v>33</v>
      </c>
      <c r="I9" s="31">
        <v>25</v>
      </c>
      <c r="J9" s="32">
        <v>33</v>
      </c>
      <c r="K9" s="33">
        <v>25</v>
      </c>
      <c r="L9" s="34">
        <v>0.45</v>
      </c>
      <c r="M9" s="35">
        <f t="shared" ref="M9:M32" si="0">L9*D9</f>
        <v>12.15</v>
      </c>
      <c r="N9" s="34">
        <v>0.8</v>
      </c>
      <c r="O9" s="35">
        <f t="shared" ref="O9:O32" si="1">N9*F9</f>
        <v>26.400000000000002</v>
      </c>
      <c r="P9" s="34">
        <v>1</v>
      </c>
      <c r="Q9" s="36">
        <f t="shared" ref="Q9:Q32" si="2">H9*P9</f>
        <v>33</v>
      </c>
      <c r="R9" s="34">
        <v>1</v>
      </c>
      <c r="S9" s="36">
        <f t="shared" ref="S9:S32" si="3">R9*J9</f>
        <v>33</v>
      </c>
      <c r="T9" s="37">
        <v>0.5</v>
      </c>
      <c r="U9" s="38">
        <f t="shared" ref="U9:U32" si="4">T9*E9</f>
        <v>12</v>
      </c>
      <c r="V9" s="34">
        <v>0.5</v>
      </c>
      <c r="W9" s="38">
        <f t="shared" ref="W9:W32" si="5">V9*G9</f>
        <v>12.5</v>
      </c>
      <c r="X9" s="39">
        <v>0.5</v>
      </c>
      <c r="Y9" s="38">
        <f t="shared" ref="Y9:Y32" si="6">X9*I9</f>
        <v>12.5</v>
      </c>
      <c r="Z9" s="39">
        <v>0.5</v>
      </c>
      <c r="AA9" s="38">
        <f>Z9*K9</f>
        <v>12.5</v>
      </c>
      <c r="AB9" s="37">
        <v>0.9</v>
      </c>
      <c r="AC9" s="40">
        <f>B9*AB9</f>
        <v>12.6</v>
      </c>
      <c r="AD9" s="41">
        <f>C9*AE9</f>
        <v>16.799999999999997</v>
      </c>
      <c r="AE9" s="39">
        <v>0.7</v>
      </c>
      <c r="AF9" s="282" t="s">
        <v>15</v>
      </c>
      <c r="AG9" s="290">
        <v>26</v>
      </c>
      <c r="AH9" s="279">
        <f t="shared" ref="AH9:AH32" si="7">B9+D9</f>
        <v>41</v>
      </c>
      <c r="AI9" s="292">
        <f t="shared" ref="AI9:AI32" si="8">U9+AD9</f>
        <v>28.799999999999997</v>
      </c>
      <c r="AJ9" s="279">
        <f t="shared" ref="AJ9:AJ32" si="9">C9+E9</f>
        <v>48</v>
      </c>
      <c r="AK9" s="355">
        <f>AG9+AI9</f>
        <v>54.8</v>
      </c>
      <c r="AL9" s="288">
        <f>AH9+AJ9</f>
        <v>89</v>
      </c>
      <c r="AM9" s="290">
        <v>37</v>
      </c>
      <c r="AN9" s="279">
        <f t="shared" ref="AN9:AN32" si="10">B9+F9</f>
        <v>47</v>
      </c>
      <c r="AO9" s="292">
        <f t="shared" ref="AO9:AO32" si="11">W9+AD9</f>
        <v>29.299999999999997</v>
      </c>
      <c r="AP9" s="279">
        <f t="shared" ref="AP9:AP32" si="12">C9+G9</f>
        <v>49</v>
      </c>
      <c r="AQ9" s="355">
        <f>AM9+AO9</f>
        <v>66.3</v>
      </c>
      <c r="AR9" s="288">
        <f>AN9+AP9</f>
        <v>96</v>
      </c>
      <c r="AS9" s="290">
        <f t="shared" ref="AS9:AS32" si="13">AC9+Q9</f>
        <v>45.6</v>
      </c>
      <c r="AT9" s="279">
        <f t="shared" ref="AT9:AT32" si="14">B9+H9</f>
        <v>47</v>
      </c>
      <c r="AU9" s="292">
        <f t="shared" ref="AU9:AU32" si="15">AD9+Y9</f>
        <v>29.299999999999997</v>
      </c>
      <c r="AV9" s="279">
        <f>C9+I9</f>
        <v>49</v>
      </c>
      <c r="AW9" s="355">
        <f>AS9+AU9</f>
        <v>74.900000000000006</v>
      </c>
      <c r="AX9" s="288">
        <f>AT9+AV9</f>
        <v>96</v>
      </c>
      <c r="AY9" s="290">
        <f>AC9+S9</f>
        <v>45.6</v>
      </c>
      <c r="AZ9" s="279">
        <f t="shared" ref="AZ9:AZ32" si="16">B9+J9</f>
        <v>47</v>
      </c>
      <c r="BA9" s="292">
        <f t="shared" ref="BA9:BA32" si="17">AD9+AA9</f>
        <v>29.299999999999997</v>
      </c>
      <c r="BB9" s="279">
        <f t="shared" ref="BB9:BB32" si="18">C9+K9</f>
        <v>49</v>
      </c>
      <c r="BC9" s="355">
        <f>AY9+BA9</f>
        <v>74.900000000000006</v>
      </c>
      <c r="BD9" s="288">
        <f>AZ9+BB9</f>
        <v>96</v>
      </c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49"/>
      <c r="CX9" s="249"/>
      <c r="CY9" s="249"/>
      <c r="CZ9" s="249"/>
      <c r="DA9" s="249"/>
      <c r="DB9" s="249"/>
      <c r="DC9" s="249"/>
      <c r="DD9" s="249"/>
      <c r="DE9" s="249"/>
      <c r="DF9" s="249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49"/>
      <c r="FO9" s="249"/>
      <c r="FP9" s="249"/>
      <c r="FQ9" s="249"/>
      <c r="FR9" s="249"/>
      <c r="FS9" s="249"/>
      <c r="FT9" s="249"/>
      <c r="FU9" s="249"/>
      <c r="FV9" s="249"/>
      <c r="FW9" s="249"/>
      <c r="FX9" s="249"/>
      <c r="FY9" s="249"/>
      <c r="FZ9" s="249"/>
      <c r="GA9" s="249"/>
      <c r="GB9" s="249"/>
      <c r="GC9" s="249"/>
      <c r="GD9" s="249"/>
      <c r="GE9" s="249"/>
      <c r="GF9" s="249"/>
      <c r="GG9" s="249"/>
      <c r="GH9" s="249"/>
      <c r="GI9" s="249"/>
      <c r="GJ9" s="249"/>
      <c r="GK9" s="249"/>
      <c r="GL9" s="249"/>
      <c r="GM9" s="249"/>
      <c r="GN9" s="249"/>
      <c r="GO9" s="249"/>
      <c r="GP9" s="249"/>
      <c r="GQ9" s="249"/>
      <c r="GR9" s="249"/>
      <c r="GS9" s="249"/>
      <c r="GT9" s="249"/>
      <c r="GU9" s="249"/>
      <c r="GV9" s="249"/>
      <c r="GW9" s="249"/>
      <c r="GX9" s="249"/>
      <c r="GY9" s="24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</row>
    <row r="10" spans="1:442" s="55" customFormat="1" x14ac:dyDescent="0.2">
      <c r="A10" s="43" t="s">
        <v>16</v>
      </c>
      <c r="B10" s="44">
        <v>0</v>
      </c>
      <c r="C10" s="45">
        <v>0</v>
      </c>
      <c r="D10" s="46">
        <v>10</v>
      </c>
      <c r="E10" s="47">
        <v>0</v>
      </c>
      <c r="F10" s="46">
        <v>10</v>
      </c>
      <c r="G10" s="47">
        <v>0</v>
      </c>
      <c r="H10" s="46">
        <v>10</v>
      </c>
      <c r="I10" s="47">
        <v>0</v>
      </c>
      <c r="J10" s="48">
        <v>10</v>
      </c>
      <c r="K10" s="49">
        <v>0</v>
      </c>
      <c r="L10" s="50">
        <v>0.45</v>
      </c>
      <c r="M10" s="51">
        <f t="shared" si="0"/>
        <v>4.5</v>
      </c>
      <c r="N10" s="50">
        <v>0.85</v>
      </c>
      <c r="O10" s="51">
        <f t="shared" si="1"/>
        <v>8.5</v>
      </c>
      <c r="P10" s="50">
        <v>1</v>
      </c>
      <c r="Q10" s="52">
        <f t="shared" si="2"/>
        <v>10</v>
      </c>
      <c r="R10" s="50">
        <v>1</v>
      </c>
      <c r="S10" s="52">
        <f t="shared" si="3"/>
        <v>10</v>
      </c>
      <c r="T10" s="39">
        <v>1</v>
      </c>
      <c r="U10" s="53">
        <f t="shared" si="4"/>
        <v>0</v>
      </c>
      <c r="V10" s="39">
        <v>1</v>
      </c>
      <c r="W10" s="53">
        <f t="shared" si="5"/>
        <v>0</v>
      </c>
      <c r="X10" s="39">
        <v>1</v>
      </c>
      <c r="Y10" s="53">
        <f t="shared" si="6"/>
        <v>0</v>
      </c>
      <c r="Z10" s="39">
        <v>1</v>
      </c>
      <c r="AA10" s="53">
        <f>Z10*K10</f>
        <v>0</v>
      </c>
      <c r="AB10" s="37">
        <v>0.9</v>
      </c>
      <c r="AC10" s="40">
        <f t="shared" ref="AC10:AC32" si="19">B10*AB10</f>
        <v>0</v>
      </c>
      <c r="AD10" s="54">
        <f t="shared" ref="AD10:AD32" si="20">C10*AE10</f>
        <v>0</v>
      </c>
      <c r="AE10" s="39">
        <v>0.8</v>
      </c>
      <c r="AF10" s="283" t="s">
        <v>16</v>
      </c>
      <c r="AG10" s="290">
        <f t="shared" ref="AG10:AG32" si="21">M10+AC10</f>
        <v>4.5</v>
      </c>
      <c r="AH10" s="279">
        <f t="shared" si="7"/>
        <v>10</v>
      </c>
      <c r="AI10" s="292">
        <f t="shared" si="8"/>
        <v>0</v>
      </c>
      <c r="AJ10" s="279">
        <f t="shared" si="9"/>
        <v>0</v>
      </c>
      <c r="AK10" s="355">
        <f t="shared" ref="AK10:AK32" si="22">AG10+AI10</f>
        <v>4.5</v>
      </c>
      <c r="AL10" s="288">
        <f t="shared" ref="AL10:AL32" si="23">AH10+AJ10</f>
        <v>10</v>
      </c>
      <c r="AM10" s="290">
        <f t="shared" ref="AM10:AM32" si="24">O10+AC10</f>
        <v>8.5</v>
      </c>
      <c r="AN10" s="279">
        <f t="shared" si="10"/>
        <v>10</v>
      </c>
      <c r="AO10" s="292">
        <f t="shared" si="11"/>
        <v>0</v>
      </c>
      <c r="AP10" s="279">
        <f t="shared" si="12"/>
        <v>0</v>
      </c>
      <c r="AQ10" s="355">
        <f t="shared" ref="AQ10:AQ32" si="25">AM10+AO10</f>
        <v>8.5</v>
      </c>
      <c r="AR10" s="288">
        <f t="shared" ref="AR10:AR32" si="26">AN10+AP10</f>
        <v>10</v>
      </c>
      <c r="AS10" s="290">
        <f t="shared" si="13"/>
        <v>10</v>
      </c>
      <c r="AT10" s="279">
        <f t="shared" si="14"/>
        <v>10</v>
      </c>
      <c r="AU10" s="292">
        <f t="shared" si="15"/>
        <v>0</v>
      </c>
      <c r="AV10" s="279">
        <f t="shared" ref="AV10:AV32" si="27">C10+I10</f>
        <v>0</v>
      </c>
      <c r="AW10" s="355">
        <f t="shared" ref="AW10:AW32" si="28">AS10+AU10</f>
        <v>10</v>
      </c>
      <c r="AX10" s="288">
        <f t="shared" ref="AX10:AX32" si="29">AT10+AV10</f>
        <v>10</v>
      </c>
      <c r="AY10" s="290">
        <f t="shared" ref="AY10:AY32" si="30">AC10+S10</f>
        <v>10</v>
      </c>
      <c r="AZ10" s="279">
        <f t="shared" si="16"/>
        <v>10</v>
      </c>
      <c r="BA10" s="292">
        <f t="shared" si="17"/>
        <v>0</v>
      </c>
      <c r="BB10" s="279">
        <f t="shared" si="18"/>
        <v>0</v>
      </c>
      <c r="BC10" s="355">
        <f t="shared" ref="BC10:BC32" si="31">AY10+BA10</f>
        <v>10</v>
      </c>
      <c r="BD10" s="288">
        <f t="shared" ref="BD10:BD32" si="32">AZ10+BB10</f>
        <v>10</v>
      </c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49"/>
      <c r="FO10" s="249"/>
      <c r="FP10" s="249"/>
      <c r="FQ10" s="249"/>
      <c r="FR10" s="249"/>
      <c r="FS10" s="249"/>
      <c r="FT10" s="249"/>
      <c r="FU10" s="249"/>
      <c r="FV10" s="249"/>
      <c r="FW10" s="249"/>
      <c r="FX10" s="249"/>
      <c r="FY10" s="249"/>
      <c r="FZ10" s="249"/>
      <c r="GA10" s="249"/>
      <c r="GB10" s="249"/>
      <c r="GC10" s="249"/>
      <c r="GD10" s="249"/>
      <c r="GE10" s="249"/>
      <c r="GF10" s="249"/>
      <c r="GG10" s="249"/>
      <c r="GH10" s="249"/>
      <c r="GI10" s="249"/>
      <c r="GJ10" s="249"/>
      <c r="GK10" s="249"/>
      <c r="GL10" s="249"/>
      <c r="GM10" s="249"/>
      <c r="GN10" s="249"/>
      <c r="GO10" s="249"/>
      <c r="GP10" s="249"/>
      <c r="GQ10" s="249"/>
      <c r="GR10" s="249"/>
      <c r="GS10" s="249"/>
      <c r="GT10" s="249"/>
      <c r="GU10" s="249"/>
      <c r="GV10" s="249"/>
      <c r="GW10" s="249"/>
      <c r="GX10" s="249"/>
      <c r="GY10" s="249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</row>
    <row r="11" spans="1:442" s="55" customFormat="1" x14ac:dyDescent="0.2">
      <c r="A11" s="56" t="s">
        <v>17</v>
      </c>
      <c r="B11" s="57">
        <v>0</v>
      </c>
      <c r="C11" s="58">
        <v>0</v>
      </c>
      <c r="D11" s="59">
        <v>2</v>
      </c>
      <c r="E11" s="60">
        <v>0</v>
      </c>
      <c r="F11" s="59">
        <v>2</v>
      </c>
      <c r="G11" s="60">
        <v>0</v>
      </c>
      <c r="H11" s="59">
        <v>2</v>
      </c>
      <c r="I11" s="60">
        <v>0</v>
      </c>
      <c r="J11" s="61">
        <v>2</v>
      </c>
      <c r="K11" s="62">
        <v>0</v>
      </c>
      <c r="L11" s="63">
        <v>1</v>
      </c>
      <c r="M11" s="64">
        <f t="shared" si="0"/>
        <v>2</v>
      </c>
      <c r="N11" s="63">
        <v>1</v>
      </c>
      <c r="O11" s="64">
        <f t="shared" si="1"/>
        <v>2</v>
      </c>
      <c r="P11" s="63">
        <v>1</v>
      </c>
      <c r="Q11" s="65">
        <f t="shared" si="2"/>
        <v>2</v>
      </c>
      <c r="R11" s="63">
        <v>1</v>
      </c>
      <c r="S11" s="66">
        <f t="shared" si="3"/>
        <v>2</v>
      </c>
      <c r="T11" s="39">
        <v>1</v>
      </c>
      <c r="U11" s="53">
        <f t="shared" si="4"/>
        <v>0</v>
      </c>
      <c r="V11" s="39">
        <v>1</v>
      </c>
      <c r="W11" s="53">
        <f t="shared" si="5"/>
        <v>0</v>
      </c>
      <c r="X11" s="39">
        <v>1</v>
      </c>
      <c r="Y11" s="53">
        <f t="shared" si="6"/>
        <v>0</v>
      </c>
      <c r="Z11" s="39">
        <v>1</v>
      </c>
      <c r="AA11" s="53">
        <f t="shared" ref="AA11:AA32" si="33">Z11*K11</f>
        <v>0</v>
      </c>
      <c r="AB11" s="37">
        <v>0.9</v>
      </c>
      <c r="AC11" s="40">
        <f t="shared" si="19"/>
        <v>0</v>
      </c>
      <c r="AD11" s="54">
        <f t="shared" si="20"/>
        <v>0</v>
      </c>
      <c r="AE11" s="39">
        <v>0.8</v>
      </c>
      <c r="AF11" s="283" t="s">
        <v>17</v>
      </c>
      <c r="AG11" s="290">
        <f t="shared" si="21"/>
        <v>2</v>
      </c>
      <c r="AH11" s="279">
        <f t="shared" si="7"/>
        <v>2</v>
      </c>
      <c r="AI11" s="292">
        <f t="shared" si="8"/>
        <v>0</v>
      </c>
      <c r="AJ11" s="279">
        <f t="shared" si="9"/>
        <v>0</v>
      </c>
      <c r="AK11" s="355">
        <f t="shared" si="22"/>
        <v>2</v>
      </c>
      <c r="AL11" s="288">
        <f t="shared" si="23"/>
        <v>2</v>
      </c>
      <c r="AM11" s="290">
        <f t="shared" si="24"/>
        <v>2</v>
      </c>
      <c r="AN11" s="279">
        <f t="shared" si="10"/>
        <v>2</v>
      </c>
      <c r="AO11" s="292">
        <f t="shared" si="11"/>
        <v>0</v>
      </c>
      <c r="AP11" s="279">
        <f t="shared" si="12"/>
        <v>0</v>
      </c>
      <c r="AQ11" s="355">
        <f t="shared" si="25"/>
        <v>2</v>
      </c>
      <c r="AR11" s="288">
        <f t="shared" si="26"/>
        <v>2</v>
      </c>
      <c r="AS11" s="290">
        <f t="shared" si="13"/>
        <v>2</v>
      </c>
      <c r="AT11" s="279">
        <f t="shared" si="14"/>
        <v>2</v>
      </c>
      <c r="AU11" s="292">
        <f t="shared" si="15"/>
        <v>0</v>
      </c>
      <c r="AV11" s="279">
        <f t="shared" si="27"/>
        <v>0</v>
      </c>
      <c r="AW11" s="355">
        <f t="shared" si="28"/>
        <v>2</v>
      </c>
      <c r="AX11" s="288">
        <f t="shared" si="29"/>
        <v>2</v>
      </c>
      <c r="AY11" s="290">
        <f t="shared" si="30"/>
        <v>2</v>
      </c>
      <c r="AZ11" s="279">
        <f t="shared" si="16"/>
        <v>2</v>
      </c>
      <c r="BA11" s="292">
        <f t="shared" si="17"/>
        <v>0</v>
      </c>
      <c r="BB11" s="279">
        <f t="shared" si="18"/>
        <v>0</v>
      </c>
      <c r="BC11" s="355">
        <f t="shared" si="31"/>
        <v>2</v>
      </c>
      <c r="BD11" s="288">
        <f t="shared" si="32"/>
        <v>2</v>
      </c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49"/>
      <c r="DB11" s="249"/>
      <c r="DC11" s="249"/>
      <c r="DD11" s="249"/>
      <c r="DE11" s="249"/>
      <c r="DF11" s="249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 s="249"/>
      <c r="FC11" s="249"/>
      <c r="FD11" s="249"/>
      <c r="FE11" s="249"/>
      <c r="FF11" s="249"/>
      <c r="FG11" s="249"/>
      <c r="FH11" s="249"/>
      <c r="FI11" s="249"/>
      <c r="FJ11" s="249"/>
      <c r="FK11" s="249"/>
      <c r="FL11" s="249"/>
      <c r="FM11" s="249"/>
      <c r="FN11" s="249"/>
      <c r="FO11" s="249"/>
      <c r="FP11" s="249"/>
      <c r="FQ11" s="249"/>
      <c r="FR11" s="249"/>
      <c r="FS11" s="249"/>
      <c r="FT11" s="249"/>
      <c r="FU11" s="249"/>
      <c r="FV11" s="249"/>
      <c r="FW11" s="249"/>
      <c r="FX11" s="249"/>
      <c r="FY11" s="249"/>
      <c r="FZ11" s="249"/>
      <c r="GA11" s="249"/>
      <c r="GB11" s="249"/>
      <c r="GC11" s="249"/>
      <c r="GD11" s="249"/>
      <c r="GE11" s="249"/>
      <c r="GF11" s="249"/>
      <c r="GG11" s="249"/>
      <c r="GH11" s="249"/>
      <c r="GI11" s="249"/>
      <c r="GJ11" s="249"/>
      <c r="GK11" s="249"/>
      <c r="GL11" s="249"/>
      <c r="GM11" s="249"/>
      <c r="GN11" s="249"/>
      <c r="GO11" s="249"/>
      <c r="GP11" s="249"/>
      <c r="GQ11" s="249"/>
      <c r="GR11" s="249"/>
      <c r="GS11" s="249"/>
      <c r="GT11" s="249"/>
      <c r="GU11" s="249"/>
      <c r="GV11" s="249"/>
      <c r="GW11" s="249"/>
      <c r="GX11" s="249"/>
      <c r="GY11" s="249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</row>
    <row r="12" spans="1:442" s="78" customFormat="1" x14ac:dyDescent="0.2">
      <c r="A12" s="67" t="s">
        <v>18</v>
      </c>
      <c r="B12" s="68">
        <v>15</v>
      </c>
      <c r="C12" s="69">
        <v>0</v>
      </c>
      <c r="D12" s="70">
        <v>21</v>
      </c>
      <c r="E12" s="71">
        <v>8</v>
      </c>
      <c r="F12" s="70">
        <v>39</v>
      </c>
      <c r="G12" s="71">
        <v>12</v>
      </c>
      <c r="H12" s="70">
        <v>44</v>
      </c>
      <c r="I12" s="71">
        <v>17.5</v>
      </c>
      <c r="J12" s="72">
        <v>44</v>
      </c>
      <c r="K12" s="73">
        <v>17.5</v>
      </c>
      <c r="L12" s="74">
        <v>0.45</v>
      </c>
      <c r="M12" s="75">
        <f t="shared" si="0"/>
        <v>9.4500000000000011</v>
      </c>
      <c r="N12" s="74">
        <v>0.8</v>
      </c>
      <c r="O12" s="75">
        <f t="shared" si="1"/>
        <v>31.200000000000003</v>
      </c>
      <c r="P12" s="74">
        <v>1</v>
      </c>
      <c r="Q12" s="76">
        <f t="shared" si="2"/>
        <v>44</v>
      </c>
      <c r="R12" s="74">
        <v>1</v>
      </c>
      <c r="S12" s="76">
        <f t="shared" si="3"/>
        <v>44</v>
      </c>
      <c r="T12" s="39">
        <v>0.55000000000000004</v>
      </c>
      <c r="U12" s="53">
        <f t="shared" si="4"/>
        <v>4.4000000000000004</v>
      </c>
      <c r="V12" s="39">
        <v>0.75</v>
      </c>
      <c r="W12" s="77">
        <f t="shared" si="5"/>
        <v>9</v>
      </c>
      <c r="X12" s="39">
        <v>0.7</v>
      </c>
      <c r="Y12" s="77">
        <f t="shared" si="6"/>
        <v>12.25</v>
      </c>
      <c r="Z12" s="39">
        <v>0.7</v>
      </c>
      <c r="AA12" s="77">
        <f t="shared" si="33"/>
        <v>12.25</v>
      </c>
      <c r="AB12" s="37">
        <v>0.9</v>
      </c>
      <c r="AC12" s="40">
        <f t="shared" si="19"/>
        <v>13.5</v>
      </c>
      <c r="AD12" s="54">
        <f t="shared" si="20"/>
        <v>0</v>
      </c>
      <c r="AE12" s="39">
        <v>0.8</v>
      </c>
      <c r="AF12" s="282" t="s">
        <v>18</v>
      </c>
      <c r="AG12" s="290">
        <f t="shared" si="21"/>
        <v>22.950000000000003</v>
      </c>
      <c r="AH12" s="279">
        <f t="shared" si="7"/>
        <v>36</v>
      </c>
      <c r="AI12" s="292">
        <f t="shared" si="8"/>
        <v>4.4000000000000004</v>
      </c>
      <c r="AJ12" s="279">
        <f t="shared" si="9"/>
        <v>8</v>
      </c>
      <c r="AK12" s="355">
        <f t="shared" si="22"/>
        <v>27.35</v>
      </c>
      <c r="AL12" s="288">
        <f t="shared" si="23"/>
        <v>44</v>
      </c>
      <c r="AM12" s="290">
        <f t="shared" si="24"/>
        <v>44.7</v>
      </c>
      <c r="AN12" s="279">
        <f t="shared" si="10"/>
        <v>54</v>
      </c>
      <c r="AO12" s="292">
        <f t="shared" si="11"/>
        <v>9</v>
      </c>
      <c r="AP12" s="279">
        <f t="shared" si="12"/>
        <v>12</v>
      </c>
      <c r="AQ12" s="355">
        <f t="shared" si="25"/>
        <v>53.7</v>
      </c>
      <c r="AR12" s="288">
        <f t="shared" si="26"/>
        <v>66</v>
      </c>
      <c r="AS12" s="290">
        <f t="shared" si="13"/>
        <v>57.5</v>
      </c>
      <c r="AT12" s="279">
        <f t="shared" si="14"/>
        <v>59</v>
      </c>
      <c r="AU12" s="292">
        <f t="shared" si="15"/>
        <v>12.25</v>
      </c>
      <c r="AV12" s="279">
        <f t="shared" si="27"/>
        <v>17.5</v>
      </c>
      <c r="AW12" s="355">
        <f t="shared" si="28"/>
        <v>69.75</v>
      </c>
      <c r="AX12" s="288">
        <f t="shared" si="29"/>
        <v>76.5</v>
      </c>
      <c r="AY12" s="290">
        <f t="shared" si="30"/>
        <v>57.5</v>
      </c>
      <c r="AZ12" s="279">
        <f t="shared" si="16"/>
        <v>59</v>
      </c>
      <c r="BA12" s="292">
        <f t="shared" si="17"/>
        <v>12.25</v>
      </c>
      <c r="BB12" s="279">
        <f t="shared" si="18"/>
        <v>17.5</v>
      </c>
      <c r="BC12" s="355">
        <f t="shared" si="31"/>
        <v>69.75</v>
      </c>
      <c r="BD12" s="288">
        <f t="shared" si="32"/>
        <v>76.5</v>
      </c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49"/>
      <c r="DB12" s="249"/>
      <c r="DC12" s="249"/>
      <c r="DD12" s="249"/>
      <c r="DE12" s="249"/>
      <c r="DF12" s="249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49"/>
      <c r="GP12" s="249"/>
      <c r="GQ12" s="249"/>
      <c r="GR12" s="249"/>
      <c r="GS12" s="249"/>
      <c r="GT12" s="249"/>
      <c r="GU12" s="249"/>
      <c r="GV12" s="249"/>
      <c r="GW12" s="249"/>
      <c r="GX12" s="249"/>
      <c r="GY12" s="249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</row>
    <row r="13" spans="1:442" s="78" customFormat="1" x14ac:dyDescent="0.2">
      <c r="A13" s="79" t="s">
        <v>19</v>
      </c>
      <c r="B13" s="68">
        <v>8</v>
      </c>
      <c r="C13" s="69">
        <v>0</v>
      </c>
      <c r="D13" s="70">
        <v>0</v>
      </c>
      <c r="E13" s="71">
        <v>0</v>
      </c>
      <c r="F13" s="70">
        <v>0</v>
      </c>
      <c r="G13" s="71">
        <v>0</v>
      </c>
      <c r="H13" s="70">
        <v>0</v>
      </c>
      <c r="I13" s="71">
        <v>0</v>
      </c>
      <c r="J13" s="72">
        <v>0</v>
      </c>
      <c r="K13" s="73">
        <v>0</v>
      </c>
      <c r="L13" s="74">
        <v>1</v>
      </c>
      <c r="M13" s="75">
        <f t="shared" si="0"/>
        <v>0</v>
      </c>
      <c r="N13" s="74">
        <v>1</v>
      </c>
      <c r="O13" s="75">
        <f t="shared" si="1"/>
        <v>0</v>
      </c>
      <c r="P13" s="74">
        <v>1</v>
      </c>
      <c r="Q13" s="76">
        <f t="shared" si="2"/>
        <v>0</v>
      </c>
      <c r="R13" s="74">
        <v>1</v>
      </c>
      <c r="S13" s="76">
        <f t="shared" si="3"/>
        <v>0</v>
      </c>
      <c r="T13" s="39">
        <v>1</v>
      </c>
      <c r="U13" s="53">
        <f t="shared" si="4"/>
        <v>0</v>
      </c>
      <c r="V13" s="39">
        <v>1</v>
      </c>
      <c r="W13" s="77">
        <f t="shared" si="5"/>
        <v>0</v>
      </c>
      <c r="X13" s="39">
        <v>0.5</v>
      </c>
      <c r="Y13" s="53">
        <f t="shared" si="6"/>
        <v>0</v>
      </c>
      <c r="Z13" s="39">
        <v>1</v>
      </c>
      <c r="AA13" s="53">
        <f t="shared" si="33"/>
        <v>0</v>
      </c>
      <c r="AB13" s="37">
        <v>0.9</v>
      </c>
      <c r="AC13" s="40">
        <f t="shared" si="19"/>
        <v>7.2</v>
      </c>
      <c r="AD13" s="54">
        <f t="shared" si="20"/>
        <v>0</v>
      </c>
      <c r="AE13" s="39">
        <v>0.8</v>
      </c>
      <c r="AF13" s="283" t="s">
        <v>19</v>
      </c>
      <c r="AG13" s="290">
        <f t="shared" si="21"/>
        <v>7.2</v>
      </c>
      <c r="AH13" s="279">
        <f t="shared" si="7"/>
        <v>8</v>
      </c>
      <c r="AI13" s="292">
        <f t="shared" si="8"/>
        <v>0</v>
      </c>
      <c r="AJ13" s="279">
        <f t="shared" si="9"/>
        <v>0</v>
      </c>
      <c r="AK13" s="355">
        <f t="shared" si="22"/>
        <v>7.2</v>
      </c>
      <c r="AL13" s="288">
        <f t="shared" si="23"/>
        <v>8</v>
      </c>
      <c r="AM13" s="290">
        <f t="shared" si="24"/>
        <v>7.2</v>
      </c>
      <c r="AN13" s="279">
        <f t="shared" si="10"/>
        <v>8</v>
      </c>
      <c r="AO13" s="292">
        <f t="shared" si="11"/>
        <v>0</v>
      </c>
      <c r="AP13" s="279">
        <f t="shared" si="12"/>
        <v>0</v>
      </c>
      <c r="AQ13" s="355">
        <f t="shared" si="25"/>
        <v>7.2</v>
      </c>
      <c r="AR13" s="288">
        <f t="shared" si="26"/>
        <v>8</v>
      </c>
      <c r="AS13" s="290">
        <f t="shared" si="13"/>
        <v>7.2</v>
      </c>
      <c r="AT13" s="279">
        <f t="shared" si="14"/>
        <v>8</v>
      </c>
      <c r="AU13" s="292">
        <f t="shared" si="15"/>
        <v>0</v>
      </c>
      <c r="AV13" s="279">
        <f t="shared" si="27"/>
        <v>0</v>
      </c>
      <c r="AW13" s="355">
        <f t="shared" si="28"/>
        <v>7.2</v>
      </c>
      <c r="AX13" s="288">
        <f t="shared" si="29"/>
        <v>8</v>
      </c>
      <c r="AY13" s="290">
        <f t="shared" si="30"/>
        <v>7.2</v>
      </c>
      <c r="AZ13" s="279">
        <f t="shared" si="16"/>
        <v>8</v>
      </c>
      <c r="BA13" s="292">
        <f t="shared" si="17"/>
        <v>0</v>
      </c>
      <c r="BB13" s="279">
        <f t="shared" si="18"/>
        <v>0</v>
      </c>
      <c r="BC13" s="355">
        <f t="shared" si="31"/>
        <v>7.2</v>
      </c>
      <c r="BD13" s="288">
        <f t="shared" si="32"/>
        <v>8</v>
      </c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49"/>
      <c r="CX13" s="249"/>
      <c r="CY13" s="249"/>
      <c r="CZ13" s="249"/>
      <c r="DA13" s="249"/>
      <c r="DB13" s="249"/>
      <c r="DC13" s="249"/>
      <c r="DD13" s="249"/>
      <c r="DE13" s="249"/>
      <c r="DF13" s="249"/>
      <c r="DG13" s="249"/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249"/>
      <c r="DU13" s="249"/>
      <c r="DV13" s="249"/>
      <c r="DW13" s="249"/>
      <c r="DX13" s="249"/>
      <c r="DY13" s="249"/>
      <c r="DZ13" s="249"/>
      <c r="EA13" s="249"/>
      <c r="EB13" s="249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49"/>
      <c r="EN13" s="249"/>
      <c r="EO13" s="249"/>
      <c r="EP13" s="249"/>
      <c r="EQ13" s="249"/>
      <c r="ER13" s="249"/>
      <c r="ES13" s="249"/>
      <c r="ET13" s="249"/>
      <c r="EU13" s="249"/>
      <c r="EV13" s="249"/>
      <c r="EW13" s="249"/>
      <c r="EX13" s="249"/>
      <c r="EY13" s="249"/>
      <c r="EZ13" s="249"/>
      <c r="FA13" s="249"/>
      <c r="FB13" s="249"/>
      <c r="FC13" s="249"/>
      <c r="FD13" s="249"/>
      <c r="FE13" s="249"/>
      <c r="FF13" s="249"/>
      <c r="FG13" s="249"/>
      <c r="FH13" s="249"/>
      <c r="FI13" s="249"/>
      <c r="FJ13" s="249"/>
      <c r="FK13" s="249"/>
      <c r="FL13" s="249"/>
      <c r="FM13" s="249"/>
      <c r="FN13" s="249"/>
      <c r="FO13" s="249"/>
      <c r="FP13" s="249"/>
      <c r="FQ13" s="249"/>
      <c r="FR13" s="249"/>
      <c r="FS13" s="249"/>
      <c r="FT13" s="249"/>
      <c r="FU13" s="249"/>
      <c r="FV13" s="249"/>
      <c r="FW13" s="249"/>
      <c r="FX13" s="249"/>
      <c r="FY13" s="249"/>
      <c r="FZ13" s="249"/>
      <c r="GA13" s="249"/>
      <c r="GB13" s="249"/>
      <c r="GC13" s="249"/>
      <c r="GD13" s="249"/>
      <c r="GE13" s="249"/>
      <c r="GF13" s="249"/>
      <c r="GG13" s="249"/>
      <c r="GH13" s="249"/>
      <c r="GI13" s="249"/>
      <c r="GJ13" s="249"/>
      <c r="GK13" s="249"/>
      <c r="GL13" s="249"/>
      <c r="GM13" s="249"/>
      <c r="GN13" s="249"/>
      <c r="GO13" s="249"/>
      <c r="GP13" s="249"/>
      <c r="GQ13" s="249"/>
      <c r="GR13" s="249"/>
      <c r="GS13" s="249"/>
      <c r="GT13" s="249"/>
      <c r="GU13" s="249"/>
      <c r="GV13" s="249"/>
      <c r="GW13" s="249"/>
      <c r="GX13" s="249"/>
      <c r="GY13" s="249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</row>
    <row r="14" spans="1:442" s="87" customFormat="1" x14ac:dyDescent="0.2">
      <c r="A14" s="67" t="s">
        <v>20</v>
      </c>
      <c r="B14" s="68">
        <v>10.7</v>
      </c>
      <c r="C14" s="69">
        <v>1</v>
      </c>
      <c r="D14" s="80">
        <v>3</v>
      </c>
      <c r="E14" s="81">
        <v>0.5</v>
      </c>
      <c r="F14" s="82">
        <f>9-2.7</f>
        <v>6.3</v>
      </c>
      <c r="G14" s="83">
        <f>1-0.5</f>
        <v>0.5</v>
      </c>
      <c r="H14" s="82">
        <f>9-2.7</f>
        <v>6.3</v>
      </c>
      <c r="I14" s="83">
        <f>1-0.5</f>
        <v>0.5</v>
      </c>
      <c r="J14" s="82">
        <f>9-2.7</f>
        <v>6.3</v>
      </c>
      <c r="K14" s="83">
        <f>1-0.5</f>
        <v>0.5</v>
      </c>
      <c r="L14" s="84">
        <v>1</v>
      </c>
      <c r="M14" s="75">
        <f t="shared" si="0"/>
        <v>3</v>
      </c>
      <c r="N14" s="84">
        <v>1</v>
      </c>
      <c r="O14" s="75">
        <f t="shared" si="1"/>
        <v>6.3</v>
      </c>
      <c r="P14" s="84">
        <v>1</v>
      </c>
      <c r="Q14" s="76">
        <f t="shared" si="2"/>
        <v>6.3</v>
      </c>
      <c r="R14" s="84">
        <v>1</v>
      </c>
      <c r="S14" s="76">
        <f t="shared" si="3"/>
        <v>6.3</v>
      </c>
      <c r="T14" s="85">
        <v>1</v>
      </c>
      <c r="U14" s="53">
        <f t="shared" si="4"/>
        <v>0.5</v>
      </c>
      <c r="V14" s="85">
        <v>1</v>
      </c>
      <c r="W14" s="77">
        <f t="shared" si="5"/>
        <v>0.5</v>
      </c>
      <c r="X14" s="85">
        <v>1</v>
      </c>
      <c r="Y14" s="53">
        <f t="shared" si="6"/>
        <v>0.5</v>
      </c>
      <c r="Z14" s="85">
        <v>0.5</v>
      </c>
      <c r="AA14" s="53">
        <f t="shared" si="33"/>
        <v>0.25</v>
      </c>
      <c r="AB14" s="86">
        <v>0.9</v>
      </c>
      <c r="AC14" s="40">
        <f t="shared" si="19"/>
        <v>9.629999999999999</v>
      </c>
      <c r="AD14" s="54">
        <f t="shared" si="20"/>
        <v>0.8</v>
      </c>
      <c r="AE14" s="85">
        <v>0.8</v>
      </c>
      <c r="AF14" s="282" t="s">
        <v>20</v>
      </c>
      <c r="AG14" s="290">
        <f t="shared" si="21"/>
        <v>12.629999999999999</v>
      </c>
      <c r="AH14" s="279">
        <f t="shared" si="7"/>
        <v>13.7</v>
      </c>
      <c r="AI14" s="292">
        <f t="shared" si="8"/>
        <v>1.3</v>
      </c>
      <c r="AJ14" s="279">
        <f t="shared" si="9"/>
        <v>1.5</v>
      </c>
      <c r="AK14" s="355">
        <f t="shared" si="22"/>
        <v>13.93</v>
      </c>
      <c r="AL14" s="288">
        <f t="shared" si="23"/>
        <v>15.2</v>
      </c>
      <c r="AM14" s="290">
        <f t="shared" si="24"/>
        <v>15.93</v>
      </c>
      <c r="AN14" s="279">
        <f t="shared" si="10"/>
        <v>17</v>
      </c>
      <c r="AO14" s="292">
        <f t="shared" si="11"/>
        <v>1.3</v>
      </c>
      <c r="AP14" s="279">
        <f t="shared" si="12"/>
        <v>1.5</v>
      </c>
      <c r="AQ14" s="355">
        <f t="shared" si="25"/>
        <v>17.23</v>
      </c>
      <c r="AR14" s="288">
        <f t="shared" si="26"/>
        <v>18.5</v>
      </c>
      <c r="AS14" s="290">
        <f t="shared" si="13"/>
        <v>15.93</v>
      </c>
      <c r="AT14" s="279">
        <f t="shared" si="14"/>
        <v>17</v>
      </c>
      <c r="AU14" s="292">
        <f t="shared" si="15"/>
        <v>1.3</v>
      </c>
      <c r="AV14" s="279">
        <f t="shared" si="27"/>
        <v>1.5</v>
      </c>
      <c r="AW14" s="355">
        <f t="shared" si="28"/>
        <v>17.23</v>
      </c>
      <c r="AX14" s="288">
        <f t="shared" si="29"/>
        <v>18.5</v>
      </c>
      <c r="AY14" s="290">
        <f t="shared" si="30"/>
        <v>15.93</v>
      </c>
      <c r="AZ14" s="279">
        <f t="shared" si="16"/>
        <v>17</v>
      </c>
      <c r="BA14" s="292">
        <f t="shared" si="17"/>
        <v>1.05</v>
      </c>
      <c r="BB14" s="279">
        <f t="shared" si="18"/>
        <v>1.5</v>
      </c>
      <c r="BC14" s="355">
        <f t="shared" si="31"/>
        <v>16.98</v>
      </c>
      <c r="BD14" s="288">
        <f t="shared" si="32"/>
        <v>18.5</v>
      </c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249"/>
      <c r="DD14" s="249"/>
      <c r="DE14" s="249"/>
      <c r="DF14" s="249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 s="249"/>
      <c r="FC14" s="249"/>
      <c r="FD14" s="249"/>
      <c r="FE14" s="249"/>
      <c r="FF14" s="249"/>
      <c r="FG14" s="249"/>
      <c r="FH14" s="249"/>
      <c r="FI14" s="249"/>
      <c r="FJ14" s="249"/>
      <c r="FK14" s="249"/>
      <c r="FL14" s="249"/>
      <c r="FM14" s="249"/>
      <c r="FN14" s="249"/>
      <c r="FO14" s="249"/>
      <c r="FP14" s="249"/>
      <c r="FQ14" s="249"/>
      <c r="FR14" s="249"/>
      <c r="FS14" s="249"/>
      <c r="FT14" s="249"/>
      <c r="FU14" s="249"/>
      <c r="FV14" s="249"/>
      <c r="FW14" s="249"/>
      <c r="FX14" s="249"/>
      <c r="FY14" s="249"/>
      <c r="FZ14" s="249"/>
      <c r="GA14" s="249"/>
      <c r="GB14" s="249"/>
      <c r="GC14" s="249"/>
      <c r="GD14" s="249"/>
      <c r="GE14" s="249"/>
      <c r="GF14" s="249"/>
      <c r="GG14" s="249"/>
      <c r="GH14" s="249"/>
      <c r="GI14" s="249"/>
      <c r="GJ14" s="249"/>
      <c r="GK14" s="249"/>
      <c r="GL14" s="249"/>
      <c r="GM14" s="249"/>
      <c r="GN14" s="249"/>
      <c r="GO14" s="249"/>
      <c r="GP14" s="249"/>
      <c r="GQ14" s="249"/>
      <c r="GR14" s="249"/>
      <c r="GS14" s="249"/>
      <c r="GT14" s="249"/>
      <c r="GU14" s="249"/>
      <c r="GV14" s="249"/>
      <c r="GW14" s="249"/>
      <c r="GX14" s="249"/>
      <c r="GY14" s="249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</row>
    <row r="15" spans="1:442" s="78" customFormat="1" x14ac:dyDescent="0.2">
      <c r="A15" s="67" t="s">
        <v>21</v>
      </c>
      <c r="B15" s="68">
        <v>12.6</v>
      </c>
      <c r="C15" s="69">
        <v>1</v>
      </c>
      <c r="D15" s="88">
        <v>26</v>
      </c>
      <c r="E15" s="71">
        <v>0</v>
      </c>
      <c r="F15" s="88">
        <v>34</v>
      </c>
      <c r="G15" s="71">
        <v>0</v>
      </c>
      <c r="H15" s="88">
        <v>34</v>
      </c>
      <c r="I15" s="71">
        <v>0</v>
      </c>
      <c r="J15" s="89">
        <v>34</v>
      </c>
      <c r="K15" s="73">
        <v>0</v>
      </c>
      <c r="L15" s="74">
        <v>0.45</v>
      </c>
      <c r="M15" s="75">
        <f t="shared" si="0"/>
        <v>11.700000000000001</v>
      </c>
      <c r="N15" s="74">
        <v>0.75</v>
      </c>
      <c r="O15" s="75">
        <f t="shared" si="1"/>
        <v>25.5</v>
      </c>
      <c r="P15" s="74">
        <v>1</v>
      </c>
      <c r="Q15" s="76">
        <f t="shared" si="2"/>
        <v>34</v>
      </c>
      <c r="R15" s="74">
        <v>1</v>
      </c>
      <c r="S15" s="76">
        <f t="shared" si="3"/>
        <v>34</v>
      </c>
      <c r="T15" s="85">
        <v>1</v>
      </c>
      <c r="U15" s="53">
        <f t="shared" si="4"/>
        <v>0</v>
      </c>
      <c r="V15" s="39">
        <v>1</v>
      </c>
      <c r="W15" s="77">
        <f t="shared" si="5"/>
        <v>0</v>
      </c>
      <c r="X15" s="39">
        <v>1</v>
      </c>
      <c r="Y15" s="53">
        <f t="shared" si="6"/>
        <v>0</v>
      </c>
      <c r="Z15" s="39">
        <v>1</v>
      </c>
      <c r="AA15" s="53">
        <f t="shared" si="33"/>
        <v>0</v>
      </c>
      <c r="AB15" s="37">
        <v>0.9</v>
      </c>
      <c r="AC15" s="40">
        <f t="shared" si="19"/>
        <v>11.34</v>
      </c>
      <c r="AD15" s="54">
        <f t="shared" si="20"/>
        <v>0.8</v>
      </c>
      <c r="AE15" s="39">
        <v>0.8</v>
      </c>
      <c r="AF15" s="282" t="s">
        <v>21</v>
      </c>
      <c r="AG15" s="290">
        <f t="shared" si="21"/>
        <v>23.04</v>
      </c>
      <c r="AH15" s="279">
        <f t="shared" si="7"/>
        <v>38.6</v>
      </c>
      <c r="AI15" s="292">
        <f t="shared" si="8"/>
        <v>0.8</v>
      </c>
      <c r="AJ15" s="279">
        <f t="shared" si="9"/>
        <v>1</v>
      </c>
      <c r="AK15" s="355">
        <f t="shared" si="22"/>
        <v>23.84</v>
      </c>
      <c r="AL15" s="288">
        <f t="shared" si="23"/>
        <v>39.6</v>
      </c>
      <c r="AM15" s="290">
        <f t="shared" si="24"/>
        <v>36.840000000000003</v>
      </c>
      <c r="AN15" s="279">
        <f t="shared" si="10"/>
        <v>46.6</v>
      </c>
      <c r="AO15" s="292">
        <f t="shared" si="11"/>
        <v>0.8</v>
      </c>
      <c r="AP15" s="279">
        <f t="shared" si="12"/>
        <v>1</v>
      </c>
      <c r="AQ15" s="355">
        <f t="shared" si="25"/>
        <v>37.64</v>
      </c>
      <c r="AR15" s="288">
        <f t="shared" si="26"/>
        <v>47.6</v>
      </c>
      <c r="AS15" s="290">
        <f t="shared" si="13"/>
        <v>45.34</v>
      </c>
      <c r="AT15" s="279">
        <f t="shared" si="14"/>
        <v>46.6</v>
      </c>
      <c r="AU15" s="292">
        <f t="shared" si="15"/>
        <v>0.8</v>
      </c>
      <c r="AV15" s="279">
        <f t="shared" si="27"/>
        <v>1</v>
      </c>
      <c r="AW15" s="355">
        <f t="shared" si="28"/>
        <v>46.14</v>
      </c>
      <c r="AX15" s="288">
        <f t="shared" si="29"/>
        <v>47.6</v>
      </c>
      <c r="AY15" s="290">
        <f t="shared" si="30"/>
        <v>45.34</v>
      </c>
      <c r="AZ15" s="279">
        <f t="shared" si="16"/>
        <v>46.6</v>
      </c>
      <c r="BA15" s="292">
        <f t="shared" si="17"/>
        <v>0.8</v>
      </c>
      <c r="BB15" s="279">
        <f t="shared" si="18"/>
        <v>1</v>
      </c>
      <c r="BC15" s="355">
        <f t="shared" si="31"/>
        <v>46.14</v>
      </c>
      <c r="BD15" s="288">
        <f t="shared" si="32"/>
        <v>47.6</v>
      </c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249"/>
      <c r="DD15" s="249"/>
      <c r="DE15" s="249"/>
      <c r="DF15" s="249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49"/>
      <c r="FO15" s="249"/>
      <c r="FP15" s="249"/>
      <c r="FQ15" s="249"/>
      <c r="FR15" s="249"/>
      <c r="FS15" s="249"/>
      <c r="FT15" s="249"/>
      <c r="FU15" s="249"/>
      <c r="FV15" s="249"/>
      <c r="FW15" s="249"/>
      <c r="FX15" s="249"/>
      <c r="FY15" s="249"/>
      <c r="FZ15" s="249"/>
      <c r="GA15" s="249"/>
      <c r="GB15" s="249"/>
      <c r="GC15" s="249"/>
      <c r="GD15" s="249"/>
      <c r="GE15" s="249"/>
      <c r="GF15" s="249"/>
      <c r="GG15" s="249"/>
      <c r="GH15" s="249"/>
      <c r="GI15" s="249"/>
      <c r="GJ15" s="249"/>
      <c r="GK15" s="249"/>
      <c r="GL15" s="249"/>
      <c r="GM15" s="249"/>
      <c r="GN15" s="249"/>
      <c r="GO15" s="249"/>
      <c r="GP15" s="249"/>
      <c r="GQ15" s="249"/>
      <c r="GR15" s="249"/>
      <c r="GS15" s="249"/>
      <c r="GT15" s="249"/>
      <c r="GU15" s="249"/>
      <c r="GV15" s="249"/>
      <c r="GW15" s="249"/>
      <c r="GX15" s="249"/>
      <c r="GY15" s="249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</row>
    <row r="16" spans="1:442" s="78" customFormat="1" x14ac:dyDescent="0.2">
      <c r="A16" s="79" t="s">
        <v>22</v>
      </c>
      <c r="B16" s="68">
        <v>0</v>
      </c>
      <c r="C16" s="69">
        <v>0</v>
      </c>
      <c r="D16" s="88">
        <v>2</v>
      </c>
      <c r="E16" s="71">
        <v>0</v>
      </c>
      <c r="F16" s="88">
        <v>2</v>
      </c>
      <c r="G16" s="71">
        <v>0</v>
      </c>
      <c r="H16" s="88">
        <v>2</v>
      </c>
      <c r="I16" s="71">
        <v>0</v>
      </c>
      <c r="J16" s="89">
        <v>2</v>
      </c>
      <c r="K16" s="73">
        <v>0</v>
      </c>
      <c r="L16" s="74">
        <v>1</v>
      </c>
      <c r="M16" s="75">
        <f t="shared" si="0"/>
        <v>2</v>
      </c>
      <c r="N16" s="74">
        <v>1</v>
      </c>
      <c r="O16" s="75">
        <f t="shared" si="1"/>
        <v>2</v>
      </c>
      <c r="P16" s="74">
        <v>1</v>
      </c>
      <c r="Q16" s="76">
        <f t="shared" si="2"/>
        <v>2</v>
      </c>
      <c r="R16" s="74">
        <v>1</v>
      </c>
      <c r="S16" s="76">
        <f t="shared" si="3"/>
        <v>2</v>
      </c>
      <c r="T16" s="85">
        <v>1</v>
      </c>
      <c r="U16" s="53">
        <f t="shared" si="4"/>
        <v>0</v>
      </c>
      <c r="V16" s="39">
        <v>1</v>
      </c>
      <c r="W16" s="77">
        <f t="shared" si="5"/>
        <v>0</v>
      </c>
      <c r="X16" s="39">
        <v>1</v>
      </c>
      <c r="Y16" s="53">
        <f t="shared" si="6"/>
        <v>0</v>
      </c>
      <c r="Z16" s="39">
        <v>1</v>
      </c>
      <c r="AA16" s="53">
        <f t="shared" si="33"/>
        <v>0</v>
      </c>
      <c r="AB16" s="37">
        <v>0.9</v>
      </c>
      <c r="AC16" s="40">
        <f t="shared" si="19"/>
        <v>0</v>
      </c>
      <c r="AD16" s="54">
        <f t="shared" si="20"/>
        <v>0</v>
      </c>
      <c r="AE16" s="39">
        <v>0.8</v>
      </c>
      <c r="AF16" s="283" t="s">
        <v>22</v>
      </c>
      <c r="AG16" s="290">
        <f t="shared" si="21"/>
        <v>2</v>
      </c>
      <c r="AH16" s="279">
        <f t="shared" si="7"/>
        <v>2</v>
      </c>
      <c r="AI16" s="292">
        <f t="shared" si="8"/>
        <v>0</v>
      </c>
      <c r="AJ16" s="279">
        <f t="shared" si="9"/>
        <v>0</v>
      </c>
      <c r="AK16" s="355">
        <f t="shared" si="22"/>
        <v>2</v>
      </c>
      <c r="AL16" s="288">
        <f t="shared" si="23"/>
        <v>2</v>
      </c>
      <c r="AM16" s="290">
        <f t="shared" si="24"/>
        <v>2</v>
      </c>
      <c r="AN16" s="279">
        <f t="shared" si="10"/>
        <v>2</v>
      </c>
      <c r="AO16" s="292">
        <f t="shared" si="11"/>
        <v>0</v>
      </c>
      <c r="AP16" s="279">
        <f t="shared" si="12"/>
        <v>0</v>
      </c>
      <c r="AQ16" s="355">
        <f t="shared" si="25"/>
        <v>2</v>
      </c>
      <c r="AR16" s="288">
        <f t="shared" si="26"/>
        <v>2</v>
      </c>
      <c r="AS16" s="290">
        <f t="shared" si="13"/>
        <v>2</v>
      </c>
      <c r="AT16" s="279">
        <f t="shared" si="14"/>
        <v>2</v>
      </c>
      <c r="AU16" s="292">
        <f t="shared" si="15"/>
        <v>0</v>
      </c>
      <c r="AV16" s="279">
        <f t="shared" si="27"/>
        <v>0</v>
      </c>
      <c r="AW16" s="355">
        <f t="shared" si="28"/>
        <v>2</v>
      </c>
      <c r="AX16" s="288">
        <f t="shared" si="29"/>
        <v>2</v>
      </c>
      <c r="AY16" s="290">
        <f t="shared" si="30"/>
        <v>2</v>
      </c>
      <c r="AZ16" s="279">
        <f t="shared" si="16"/>
        <v>2</v>
      </c>
      <c r="BA16" s="292">
        <f t="shared" si="17"/>
        <v>0</v>
      </c>
      <c r="BB16" s="279">
        <f t="shared" si="18"/>
        <v>0</v>
      </c>
      <c r="BC16" s="355">
        <f t="shared" si="31"/>
        <v>2</v>
      </c>
      <c r="BD16" s="288">
        <f t="shared" si="32"/>
        <v>2</v>
      </c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49"/>
      <c r="CX16" s="249"/>
      <c r="CY16" s="249"/>
      <c r="CZ16" s="249"/>
      <c r="DA16" s="249"/>
      <c r="DB16" s="249"/>
      <c r="DC16" s="249"/>
      <c r="DD16" s="249"/>
      <c r="DE16" s="249"/>
      <c r="DF16" s="249"/>
      <c r="DG16" s="249"/>
      <c r="DH16" s="249"/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49"/>
      <c r="DZ16" s="249"/>
      <c r="EA16" s="249"/>
      <c r="EB16" s="249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 s="249"/>
      <c r="FC16" s="249"/>
      <c r="FD16" s="249"/>
      <c r="FE16" s="249"/>
      <c r="FF16" s="249"/>
      <c r="FG16" s="249"/>
      <c r="FH16" s="249"/>
      <c r="FI16" s="249"/>
      <c r="FJ16" s="249"/>
      <c r="FK16" s="249"/>
      <c r="FL16" s="249"/>
      <c r="FM16" s="249"/>
      <c r="FN16" s="249"/>
      <c r="FO16" s="249"/>
      <c r="FP16" s="249"/>
      <c r="FQ16" s="249"/>
      <c r="FR16" s="249"/>
      <c r="FS16" s="249"/>
      <c r="FT16" s="249"/>
      <c r="FU16" s="249"/>
      <c r="FV16" s="249"/>
      <c r="FW16" s="249"/>
      <c r="FX16" s="249"/>
      <c r="FY16" s="249"/>
      <c r="FZ16" s="249"/>
      <c r="GA16" s="249"/>
      <c r="GB16" s="249"/>
      <c r="GC16" s="249"/>
      <c r="GD16" s="249"/>
      <c r="GE16" s="249"/>
      <c r="GF16" s="249"/>
      <c r="GG16" s="249"/>
      <c r="GH16" s="249"/>
      <c r="GI16" s="249"/>
      <c r="GJ16" s="249"/>
      <c r="GK16" s="249"/>
      <c r="GL16" s="249"/>
      <c r="GM16" s="249"/>
      <c r="GN16" s="249"/>
      <c r="GO16" s="249"/>
      <c r="GP16" s="249"/>
      <c r="GQ16" s="249"/>
      <c r="GR16" s="249"/>
      <c r="GS16" s="249"/>
      <c r="GT16" s="249"/>
      <c r="GU16" s="249"/>
      <c r="GV16" s="249"/>
      <c r="GW16" s="249"/>
      <c r="GX16" s="249"/>
      <c r="GY16" s="249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</row>
    <row r="17" spans="1:442" s="78" customFormat="1" x14ac:dyDescent="0.2">
      <c r="A17" s="90" t="s">
        <v>23</v>
      </c>
      <c r="B17" s="68">
        <v>15</v>
      </c>
      <c r="C17" s="69">
        <v>0</v>
      </c>
      <c r="D17" s="70">
        <v>8</v>
      </c>
      <c r="E17" s="71">
        <v>0</v>
      </c>
      <c r="F17" s="70">
        <v>8</v>
      </c>
      <c r="G17" s="71">
        <v>0</v>
      </c>
      <c r="H17" s="70">
        <v>8</v>
      </c>
      <c r="I17" s="71">
        <v>0</v>
      </c>
      <c r="J17" s="72">
        <v>8</v>
      </c>
      <c r="K17" s="73">
        <v>0</v>
      </c>
      <c r="L17" s="74">
        <v>0.5</v>
      </c>
      <c r="M17" s="75">
        <f t="shared" si="0"/>
        <v>4</v>
      </c>
      <c r="N17" s="74">
        <v>0.8</v>
      </c>
      <c r="O17" s="75">
        <f t="shared" si="1"/>
        <v>6.4</v>
      </c>
      <c r="P17" s="74">
        <v>1</v>
      </c>
      <c r="Q17" s="76">
        <f t="shared" si="2"/>
        <v>8</v>
      </c>
      <c r="R17" s="74">
        <v>1</v>
      </c>
      <c r="S17" s="76">
        <f t="shared" si="3"/>
        <v>8</v>
      </c>
      <c r="T17" s="85">
        <v>1</v>
      </c>
      <c r="U17" s="53">
        <f t="shared" si="4"/>
        <v>0</v>
      </c>
      <c r="V17" s="39">
        <v>1</v>
      </c>
      <c r="W17" s="53">
        <f t="shared" si="5"/>
        <v>0</v>
      </c>
      <c r="X17" s="39">
        <v>1</v>
      </c>
      <c r="Y17" s="53">
        <f t="shared" si="6"/>
        <v>0</v>
      </c>
      <c r="Z17" s="39">
        <v>1</v>
      </c>
      <c r="AA17" s="53">
        <f t="shared" si="33"/>
        <v>0</v>
      </c>
      <c r="AB17" s="37">
        <v>0.85</v>
      </c>
      <c r="AC17" s="40">
        <f t="shared" si="19"/>
        <v>12.75</v>
      </c>
      <c r="AD17" s="54">
        <f t="shared" si="20"/>
        <v>0</v>
      </c>
      <c r="AE17" s="39">
        <v>0.8</v>
      </c>
      <c r="AF17" s="90" t="s">
        <v>23</v>
      </c>
      <c r="AG17" s="290">
        <f t="shared" si="21"/>
        <v>16.75</v>
      </c>
      <c r="AH17" s="279">
        <f t="shared" si="7"/>
        <v>23</v>
      </c>
      <c r="AI17" s="292">
        <f t="shared" si="8"/>
        <v>0</v>
      </c>
      <c r="AJ17" s="279">
        <f t="shared" si="9"/>
        <v>0</v>
      </c>
      <c r="AK17" s="355">
        <f t="shared" si="22"/>
        <v>16.75</v>
      </c>
      <c r="AL17" s="288">
        <f t="shared" si="23"/>
        <v>23</v>
      </c>
      <c r="AM17" s="290">
        <f t="shared" si="24"/>
        <v>19.149999999999999</v>
      </c>
      <c r="AN17" s="279">
        <f t="shared" si="10"/>
        <v>23</v>
      </c>
      <c r="AO17" s="292">
        <f t="shared" si="11"/>
        <v>0</v>
      </c>
      <c r="AP17" s="279">
        <f t="shared" si="12"/>
        <v>0</v>
      </c>
      <c r="AQ17" s="355">
        <f t="shared" si="25"/>
        <v>19.149999999999999</v>
      </c>
      <c r="AR17" s="288">
        <f t="shared" si="26"/>
        <v>23</v>
      </c>
      <c r="AS17" s="290">
        <f t="shared" si="13"/>
        <v>20.75</v>
      </c>
      <c r="AT17" s="279">
        <f t="shared" si="14"/>
        <v>23</v>
      </c>
      <c r="AU17" s="292">
        <f t="shared" si="15"/>
        <v>0</v>
      </c>
      <c r="AV17" s="279">
        <f t="shared" si="27"/>
        <v>0</v>
      </c>
      <c r="AW17" s="355">
        <f t="shared" si="28"/>
        <v>20.75</v>
      </c>
      <c r="AX17" s="288">
        <f t="shared" si="29"/>
        <v>23</v>
      </c>
      <c r="AY17" s="290">
        <f t="shared" si="30"/>
        <v>20.75</v>
      </c>
      <c r="AZ17" s="279">
        <f t="shared" si="16"/>
        <v>23</v>
      </c>
      <c r="BA17" s="292">
        <f t="shared" si="17"/>
        <v>0</v>
      </c>
      <c r="BB17" s="279">
        <f t="shared" si="18"/>
        <v>0</v>
      </c>
      <c r="BC17" s="355">
        <f t="shared" si="31"/>
        <v>20.75</v>
      </c>
      <c r="BD17" s="288">
        <f t="shared" si="32"/>
        <v>23</v>
      </c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49"/>
      <c r="CM17" s="249"/>
      <c r="CN17" s="249"/>
      <c r="CO17" s="249"/>
      <c r="CP17" s="249"/>
      <c r="CQ17" s="249"/>
      <c r="CR17" s="249"/>
      <c r="CS17" s="249"/>
      <c r="CT17" s="249"/>
      <c r="CU17" s="249"/>
      <c r="CV17" s="249"/>
      <c r="CW17" s="249"/>
      <c r="CX17" s="249"/>
      <c r="CY17" s="249"/>
      <c r="CZ17" s="249"/>
      <c r="DA17" s="249"/>
      <c r="DB17" s="249"/>
      <c r="DC17" s="249"/>
      <c r="DD17" s="249"/>
      <c r="DE17" s="249"/>
      <c r="DF17" s="249"/>
      <c r="DG17" s="249"/>
      <c r="DH17" s="249"/>
      <c r="DI17" s="249"/>
      <c r="DJ17" s="249"/>
      <c r="DK17" s="249"/>
      <c r="DL17" s="249"/>
      <c r="DM17" s="249"/>
      <c r="DN17" s="249"/>
      <c r="DO17" s="249"/>
      <c r="DP17" s="249"/>
      <c r="DQ17" s="249"/>
      <c r="DR17" s="249"/>
      <c r="DS17" s="249"/>
      <c r="DT17" s="249"/>
      <c r="DU17" s="249"/>
      <c r="DV17" s="249"/>
      <c r="DW17" s="249"/>
      <c r="DX17" s="249"/>
      <c r="DY17" s="249"/>
      <c r="DZ17" s="249"/>
      <c r="EA17" s="249"/>
      <c r="EB17" s="249"/>
      <c r="EC17" s="249"/>
      <c r="ED17" s="249"/>
      <c r="EE17" s="249"/>
      <c r="EF17" s="249"/>
      <c r="EG17" s="249"/>
      <c r="EH17" s="249"/>
      <c r="EI17" s="249"/>
      <c r="EJ17" s="249"/>
      <c r="EK17" s="249"/>
      <c r="EL17" s="249"/>
      <c r="EM17" s="249"/>
      <c r="EN17" s="249"/>
      <c r="EO17" s="249"/>
      <c r="EP17" s="249"/>
      <c r="EQ17" s="249"/>
      <c r="ER17" s="249"/>
      <c r="ES17" s="249"/>
      <c r="ET17" s="249"/>
      <c r="EU17" s="249"/>
      <c r="EV17" s="249"/>
      <c r="EW17" s="249"/>
      <c r="EX17" s="249"/>
      <c r="EY17" s="249"/>
      <c r="EZ17" s="249"/>
      <c r="FA17" s="249"/>
      <c r="FB17" s="249"/>
      <c r="FC17" s="249"/>
      <c r="FD17" s="249"/>
      <c r="FE17" s="249"/>
      <c r="FF17" s="249"/>
      <c r="FG17" s="249"/>
      <c r="FH17" s="249"/>
      <c r="FI17" s="249"/>
      <c r="FJ17" s="249"/>
      <c r="FK17" s="249"/>
      <c r="FL17" s="249"/>
      <c r="FM17" s="249"/>
      <c r="FN17" s="249"/>
      <c r="FO17" s="249"/>
      <c r="FP17" s="249"/>
      <c r="FQ17" s="249"/>
      <c r="FR17" s="249"/>
      <c r="FS17" s="249"/>
      <c r="FT17" s="249"/>
      <c r="FU17" s="249"/>
      <c r="FV17" s="249"/>
      <c r="FW17" s="249"/>
      <c r="FX17" s="249"/>
      <c r="FY17" s="249"/>
      <c r="FZ17" s="249"/>
      <c r="GA17" s="249"/>
      <c r="GB17" s="249"/>
      <c r="GC17" s="249"/>
      <c r="GD17" s="249"/>
      <c r="GE17" s="249"/>
      <c r="GF17" s="249"/>
      <c r="GG17" s="249"/>
      <c r="GH17" s="249"/>
      <c r="GI17" s="249"/>
      <c r="GJ17" s="249"/>
      <c r="GK17" s="249"/>
      <c r="GL17" s="249"/>
      <c r="GM17" s="249"/>
      <c r="GN17" s="249"/>
      <c r="GO17" s="249"/>
      <c r="GP17" s="249"/>
      <c r="GQ17" s="249"/>
      <c r="GR17" s="249"/>
      <c r="GS17" s="249"/>
      <c r="GT17" s="249"/>
      <c r="GU17" s="249"/>
      <c r="GV17" s="249"/>
      <c r="GW17" s="249"/>
      <c r="GX17" s="249"/>
      <c r="GY17" s="249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</row>
    <row r="18" spans="1:442" s="78" customFormat="1" x14ac:dyDescent="0.2">
      <c r="A18" s="90" t="s">
        <v>24</v>
      </c>
      <c r="B18" s="68">
        <v>16.04</v>
      </c>
      <c r="C18" s="69">
        <v>2</v>
      </c>
      <c r="D18" s="88">
        <v>6</v>
      </c>
      <c r="E18" s="71">
        <v>0</v>
      </c>
      <c r="F18" s="70">
        <v>19</v>
      </c>
      <c r="G18" s="71">
        <v>2</v>
      </c>
      <c r="H18" s="70">
        <v>19</v>
      </c>
      <c r="I18" s="71">
        <v>2</v>
      </c>
      <c r="J18" s="72">
        <v>19</v>
      </c>
      <c r="K18" s="73">
        <v>2</v>
      </c>
      <c r="L18" s="74">
        <v>0.5</v>
      </c>
      <c r="M18" s="75">
        <f t="shared" si="0"/>
        <v>3</v>
      </c>
      <c r="N18" s="74">
        <v>0.8</v>
      </c>
      <c r="O18" s="75">
        <f t="shared" si="1"/>
        <v>15.200000000000001</v>
      </c>
      <c r="P18" s="74">
        <v>1</v>
      </c>
      <c r="Q18" s="76">
        <f t="shared" si="2"/>
        <v>19</v>
      </c>
      <c r="R18" s="74">
        <v>1</v>
      </c>
      <c r="S18" s="76">
        <f t="shared" si="3"/>
        <v>19</v>
      </c>
      <c r="T18" s="85">
        <v>1</v>
      </c>
      <c r="U18" s="53">
        <f t="shared" si="4"/>
        <v>0</v>
      </c>
      <c r="V18" s="39">
        <v>1</v>
      </c>
      <c r="W18" s="53">
        <f t="shared" si="5"/>
        <v>2</v>
      </c>
      <c r="X18" s="39">
        <v>1</v>
      </c>
      <c r="Y18" s="53">
        <f t="shared" si="6"/>
        <v>2</v>
      </c>
      <c r="Z18" s="39">
        <v>1</v>
      </c>
      <c r="AA18" s="53">
        <f t="shared" si="33"/>
        <v>2</v>
      </c>
      <c r="AB18" s="37">
        <v>0.85</v>
      </c>
      <c r="AC18" s="40">
        <f t="shared" si="19"/>
        <v>13.633999999999999</v>
      </c>
      <c r="AD18" s="54">
        <f t="shared" si="20"/>
        <v>1.6</v>
      </c>
      <c r="AE18" s="39">
        <v>0.8</v>
      </c>
      <c r="AF18" s="90" t="s">
        <v>24</v>
      </c>
      <c r="AG18" s="290">
        <f t="shared" si="21"/>
        <v>16.634</v>
      </c>
      <c r="AH18" s="279">
        <f t="shared" si="7"/>
        <v>22.04</v>
      </c>
      <c r="AI18" s="292">
        <f t="shared" si="8"/>
        <v>1.6</v>
      </c>
      <c r="AJ18" s="279">
        <f t="shared" si="9"/>
        <v>2</v>
      </c>
      <c r="AK18" s="355">
        <f t="shared" si="22"/>
        <v>18.234000000000002</v>
      </c>
      <c r="AL18" s="288">
        <f t="shared" si="23"/>
        <v>24.04</v>
      </c>
      <c r="AM18" s="290">
        <f t="shared" si="24"/>
        <v>28.834</v>
      </c>
      <c r="AN18" s="279">
        <f t="shared" si="10"/>
        <v>35.04</v>
      </c>
      <c r="AO18" s="292">
        <f t="shared" si="11"/>
        <v>3.6</v>
      </c>
      <c r="AP18" s="279">
        <f t="shared" si="12"/>
        <v>4</v>
      </c>
      <c r="AQ18" s="355">
        <f t="shared" si="25"/>
        <v>32.433999999999997</v>
      </c>
      <c r="AR18" s="288">
        <f t="shared" si="26"/>
        <v>39.04</v>
      </c>
      <c r="AS18" s="290">
        <f t="shared" si="13"/>
        <v>32.634</v>
      </c>
      <c r="AT18" s="279">
        <f t="shared" si="14"/>
        <v>35.04</v>
      </c>
      <c r="AU18" s="292">
        <f t="shared" si="15"/>
        <v>3.6</v>
      </c>
      <c r="AV18" s="279">
        <f t="shared" si="27"/>
        <v>4</v>
      </c>
      <c r="AW18" s="355">
        <f t="shared" si="28"/>
        <v>36.234000000000002</v>
      </c>
      <c r="AX18" s="288">
        <f t="shared" si="29"/>
        <v>39.04</v>
      </c>
      <c r="AY18" s="290">
        <f t="shared" si="30"/>
        <v>32.634</v>
      </c>
      <c r="AZ18" s="279">
        <f t="shared" si="16"/>
        <v>35.04</v>
      </c>
      <c r="BA18" s="292">
        <f t="shared" si="17"/>
        <v>3.6</v>
      </c>
      <c r="BB18" s="279">
        <f t="shared" si="18"/>
        <v>4</v>
      </c>
      <c r="BC18" s="355">
        <f t="shared" si="31"/>
        <v>36.234000000000002</v>
      </c>
      <c r="BD18" s="288">
        <f t="shared" si="32"/>
        <v>39.04</v>
      </c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249"/>
      <c r="CM18" s="249"/>
      <c r="CN18" s="249"/>
      <c r="CO18" s="249"/>
      <c r="CP18" s="249"/>
      <c r="CQ18" s="249"/>
      <c r="CR18" s="249"/>
      <c r="CS18" s="249"/>
      <c r="CT18" s="249"/>
      <c r="CU18" s="249"/>
      <c r="CV18" s="249"/>
      <c r="CW18" s="249"/>
      <c r="CX18" s="249"/>
      <c r="CY18" s="249"/>
      <c r="CZ18" s="249"/>
      <c r="DA18" s="249"/>
      <c r="DB18" s="249"/>
      <c r="DC18" s="249"/>
      <c r="DD18" s="249"/>
      <c r="DE18" s="249"/>
      <c r="DF18" s="249"/>
      <c r="DG18" s="249"/>
      <c r="DH18" s="249"/>
      <c r="DI18" s="249"/>
      <c r="DJ18" s="249"/>
      <c r="DK18" s="249"/>
      <c r="DL18" s="249"/>
      <c r="DM18" s="249"/>
      <c r="DN18" s="249"/>
      <c r="DO18" s="249"/>
      <c r="DP18" s="249"/>
      <c r="DQ18" s="249"/>
      <c r="DR18" s="249"/>
      <c r="DS18" s="249"/>
      <c r="DT18" s="249"/>
      <c r="DU18" s="249"/>
      <c r="DV18" s="249"/>
      <c r="DW18" s="249"/>
      <c r="DX18" s="249"/>
      <c r="DY18" s="249"/>
      <c r="DZ18" s="249"/>
      <c r="EA18" s="249"/>
      <c r="EB18" s="249"/>
      <c r="EC18" s="249"/>
      <c r="ED18" s="249"/>
      <c r="EE18" s="249"/>
      <c r="EF18" s="249"/>
      <c r="EG18" s="249"/>
      <c r="EH18" s="249"/>
      <c r="EI18" s="249"/>
      <c r="EJ18" s="249"/>
      <c r="EK18" s="249"/>
      <c r="EL18" s="249"/>
      <c r="EM18" s="249"/>
      <c r="EN18" s="249"/>
      <c r="EO18" s="249"/>
      <c r="EP18" s="249"/>
      <c r="EQ18" s="249"/>
      <c r="ER18" s="249"/>
      <c r="ES18" s="249"/>
      <c r="ET18" s="249"/>
      <c r="EU18" s="249"/>
      <c r="EV18" s="249"/>
      <c r="EW18" s="249"/>
      <c r="EX18" s="249"/>
      <c r="EY18" s="249"/>
      <c r="EZ18" s="249"/>
      <c r="FA18" s="249"/>
      <c r="FB18" s="249"/>
      <c r="FC18" s="249"/>
      <c r="FD18" s="249"/>
      <c r="FE18" s="249"/>
      <c r="FF18" s="249"/>
      <c r="FG18" s="249"/>
      <c r="FH18" s="249"/>
      <c r="FI18" s="249"/>
      <c r="FJ18" s="249"/>
      <c r="FK18" s="249"/>
      <c r="FL18" s="249"/>
      <c r="FM18" s="249"/>
      <c r="FN18" s="249"/>
      <c r="FO18" s="249"/>
      <c r="FP18" s="249"/>
      <c r="FQ18" s="249"/>
      <c r="FR18" s="249"/>
      <c r="FS18" s="249"/>
      <c r="FT18" s="249"/>
      <c r="FU18" s="249"/>
      <c r="FV18" s="249"/>
      <c r="FW18" s="249"/>
      <c r="FX18" s="249"/>
      <c r="FY18" s="249"/>
      <c r="FZ18" s="249"/>
      <c r="GA18" s="249"/>
      <c r="GB18" s="249"/>
      <c r="GC18" s="249"/>
      <c r="GD18" s="249"/>
      <c r="GE18" s="249"/>
      <c r="GF18" s="249"/>
      <c r="GG18" s="249"/>
      <c r="GH18" s="249"/>
      <c r="GI18" s="249"/>
      <c r="GJ18" s="249"/>
      <c r="GK18" s="249"/>
      <c r="GL18" s="249"/>
      <c r="GM18" s="249"/>
      <c r="GN18" s="249"/>
      <c r="GO18" s="249"/>
      <c r="GP18" s="249"/>
      <c r="GQ18" s="249"/>
      <c r="GR18" s="249"/>
      <c r="GS18" s="249"/>
      <c r="GT18" s="249"/>
      <c r="GU18" s="249"/>
      <c r="GV18" s="249"/>
      <c r="GW18" s="249"/>
      <c r="GX18" s="249"/>
      <c r="GY18" s="249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</row>
    <row r="19" spans="1:442" s="78" customFormat="1" x14ac:dyDescent="0.2">
      <c r="A19" s="90" t="s">
        <v>25</v>
      </c>
      <c r="B19" s="91">
        <v>60</v>
      </c>
      <c r="C19" s="92">
        <v>0</v>
      </c>
      <c r="D19" s="93">
        <v>9</v>
      </c>
      <c r="E19" s="94">
        <v>4</v>
      </c>
      <c r="F19" s="95">
        <v>25</v>
      </c>
      <c r="G19" s="96">
        <v>8</v>
      </c>
      <c r="H19" s="97">
        <v>34</v>
      </c>
      <c r="I19" s="94">
        <v>8</v>
      </c>
      <c r="J19" s="98">
        <v>34</v>
      </c>
      <c r="K19" s="99">
        <v>4</v>
      </c>
      <c r="L19" s="100">
        <v>0.45</v>
      </c>
      <c r="M19" s="75">
        <f t="shared" si="0"/>
        <v>4.05</v>
      </c>
      <c r="N19" s="100">
        <v>0.754</v>
      </c>
      <c r="O19" s="75">
        <f t="shared" si="1"/>
        <v>18.850000000000001</v>
      </c>
      <c r="P19" s="100">
        <v>1</v>
      </c>
      <c r="Q19" s="51">
        <f t="shared" si="2"/>
        <v>34</v>
      </c>
      <c r="R19" s="100">
        <v>1</v>
      </c>
      <c r="S19" s="75">
        <f t="shared" si="3"/>
        <v>34</v>
      </c>
      <c r="T19" s="39">
        <v>0.75</v>
      </c>
      <c r="U19" s="53">
        <f t="shared" si="4"/>
        <v>3</v>
      </c>
      <c r="V19" s="39">
        <v>0.75</v>
      </c>
      <c r="W19" s="53">
        <f t="shared" si="5"/>
        <v>6</v>
      </c>
      <c r="X19" s="39">
        <v>1</v>
      </c>
      <c r="Y19" s="53">
        <f t="shared" si="6"/>
        <v>8</v>
      </c>
      <c r="Z19" s="39">
        <v>0.5</v>
      </c>
      <c r="AA19" s="53">
        <f t="shared" si="33"/>
        <v>2</v>
      </c>
      <c r="AB19" s="37">
        <v>0.85</v>
      </c>
      <c r="AC19" s="40">
        <f t="shared" si="19"/>
        <v>51</v>
      </c>
      <c r="AD19" s="54">
        <f t="shared" si="20"/>
        <v>0</v>
      </c>
      <c r="AE19" s="39">
        <v>0.8</v>
      </c>
      <c r="AF19" s="90" t="s">
        <v>25</v>
      </c>
      <c r="AG19" s="290">
        <f t="shared" si="21"/>
        <v>55.05</v>
      </c>
      <c r="AH19" s="279">
        <f t="shared" si="7"/>
        <v>69</v>
      </c>
      <c r="AI19" s="292">
        <f t="shared" si="8"/>
        <v>3</v>
      </c>
      <c r="AJ19" s="279">
        <f t="shared" si="9"/>
        <v>4</v>
      </c>
      <c r="AK19" s="355">
        <f t="shared" si="22"/>
        <v>58.05</v>
      </c>
      <c r="AL19" s="288">
        <f t="shared" si="23"/>
        <v>73</v>
      </c>
      <c r="AM19" s="290">
        <f t="shared" si="24"/>
        <v>69.849999999999994</v>
      </c>
      <c r="AN19" s="279">
        <f t="shared" si="10"/>
        <v>85</v>
      </c>
      <c r="AO19" s="292">
        <f t="shared" si="11"/>
        <v>6</v>
      </c>
      <c r="AP19" s="279">
        <f t="shared" si="12"/>
        <v>8</v>
      </c>
      <c r="AQ19" s="355">
        <f t="shared" si="25"/>
        <v>75.849999999999994</v>
      </c>
      <c r="AR19" s="288">
        <f t="shared" si="26"/>
        <v>93</v>
      </c>
      <c r="AS19" s="290">
        <f t="shared" si="13"/>
        <v>85</v>
      </c>
      <c r="AT19" s="279">
        <f t="shared" si="14"/>
        <v>94</v>
      </c>
      <c r="AU19" s="292">
        <f t="shared" si="15"/>
        <v>8</v>
      </c>
      <c r="AV19" s="279">
        <f t="shared" si="27"/>
        <v>8</v>
      </c>
      <c r="AW19" s="355">
        <f t="shared" si="28"/>
        <v>93</v>
      </c>
      <c r="AX19" s="288">
        <f t="shared" si="29"/>
        <v>102</v>
      </c>
      <c r="AY19" s="290">
        <f t="shared" si="30"/>
        <v>85</v>
      </c>
      <c r="AZ19" s="279">
        <f t="shared" si="16"/>
        <v>94</v>
      </c>
      <c r="BA19" s="292">
        <f t="shared" si="17"/>
        <v>2</v>
      </c>
      <c r="BB19" s="279">
        <f t="shared" si="18"/>
        <v>4</v>
      </c>
      <c r="BC19" s="355">
        <f t="shared" si="31"/>
        <v>87</v>
      </c>
      <c r="BD19" s="288">
        <f t="shared" si="32"/>
        <v>98</v>
      </c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49"/>
      <c r="CK19" s="249"/>
      <c r="CL19" s="249"/>
      <c r="CM19" s="249"/>
      <c r="CN19" s="249"/>
      <c r="CO19" s="249"/>
      <c r="CP19" s="249"/>
      <c r="CQ19" s="249"/>
      <c r="CR19" s="249"/>
      <c r="CS19" s="249"/>
      <c r="CT19" s="249"/>
      <c r="CU19" s="249"/>
      <c r="CV19" s="249"/>
      <c r="CW19" s="249"/>
      <c r="CX19" s="249"/>
      <c r="CY19" s="249"/>
      <c r="CZ19" s="249"/>
      <c r="DA19" s="249"/>
      <c r="DB19" s="249"/>
      <c r="DC19" s="249"/>
      <c r="DD19" s="249"/>
      <c r="DE19" s="249"/>
      <c r="DF19" s="249"/>
      <c r="DG19" s="249"/>
      <c r="DH19" s="249"/>
      <c r="DI19" s="249"/>
      <c r="DJ19" s="249"/>
      <c r="DK19" s="249"/>
      <c r="DL19" s="249"/>
      <c r="DM19" s="249"/>
      <c r="DN19" s="249"/>
      <c r="DO19" s="249"/>
      <c r="DP19" s="249"/>
      <c r="DQ19" s="249"/>
      <c r="DR19" s="249"/>
      <c r="DS19" s="249"/>
      <c r="DT19" s="249"/>
      <c r="DU19" s="249"/>
      <c r="DV19" s="249"/>
      <c r="DW19" s="249"/>
      <c r="DX19" s="249"/>
      <c r="DY19" s="249"/>
      <c r="DZ19" s="249"/>
      <c r="EA19" s="249"/>
      <c r="EB19" s="249"/>
      <c r="EC19" s="249"/>
      <c r="ED19" s="249"/>
      <c r="EE19" s="249"/>
      <c r="EF19" s="249"/>
      <c r="EG19" s="249"/>
      <c r="EH19" s="249"/>
      <c r="EI19" s="249"/>
      <c r="EJ19" s="249"/>
      <c r="EK19" s="249"/>
      <c r="EL19" s="249"/>
      <c r="EM19" s="249"/>
      <c r="EN19" s="249"/>
      <c r="EO19" s="249"/>
      <c r="EP19" s="249"/>
      <c r="EQ19" s="249"/>
      <c r="ER19" s="249"/>
      <c r="ES19" s="249"/>
      <c r="ET19" s="249"/>
      <c r="EU19" s="249"/>
      <c r="EV19" s="249"/>
      <c r="EW19" s="249"/>
      <c r="EX19" s="249"/>
      <c r="EY19" s="249"/>
      <c r="EZ19" s="249"/>
      <c r="FA19" s="249"/>
      <c r="FB19" s="249"/>
      <c r="FC19" s="249"/>
      <c r="FD19" s="249"/>
      <c r="FE19" s="249"/>
      <c r="FF19" s="249"/>
      <c r="FG19" s="249"/>
      <c r="FH19" s="249"/>
      <c r="FI19" s="249"/>
      <c r="FJ19" s="249"/>
      <c r="FK19" s="249"/>
      <c r="FL19" s="249"/>
      <c r="FM19" s="249"/>
      <c r="FN19" s="249"/>
      <c r="FO19" s="249"/>
      <c r="FP19" s="249"/>
      <c r="FQ19" s="249"/>
      <c r="FR19" s="249"/>
      <c r="FS19" s="249"/>
      <c r="FT19" s="249"/>
      <c r="FU19" s="249"/>
      <c r="FV19" s="249"/>
      <c r="FW19" s="249"/>
      <c r="FX19" s="249"/>
      <c r="FY19" s="249"/>
      <c r="FZ19" s="249"/>
      <c r="GA19" s="249"/>
      <c r="GB19" s="249"/>
      <c r="GC19" s="249"/>
      <c r="GD19" s="249"/>
      <c r="GE19" s="249"/>
      <c r="GF19" s="249"/>
      <c r="GG19" s="249"/>
      <c r="GH19" s="249"/>
      <c r="GI19" s="249"/>
      <c r="GJ19" s="249"/>
      <c r="GK19" s="249"/>
      <c r="GL19" s="249"/>
      <c r="GM19" s="249"/>
      <c r="GN19" s="249"/>
      <c r="GO19" s="249"/>
      <c r="GP19" s="249"/>
      <c r="GQ19" s="249"/>
      <c r="GR19" s="249"/>
      <c r="GS19" s="249"/>
      <c r="GT19" s="249"/>
      <c r="GU19" s="249"/>
      <c r="GV19" s="249"/>
      <c r="GW19" s="249"/>
      <c r="GX19" s="249"/>
      <c r="GY19" s="24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</row>
    <row r="20" spans="1:442" s="78" customFormat="1" x14ac:dyDescent="0.2">
      <c r="A20" s="101" t="s">
        <v>26</v>
      </c>
      <c r="B20" s="57">
        <v>0</v>
      </c>
      <c r="C20" s="58">
        <v>0</v>
      </c>
      <c r="D20" s="59">
        <v>10</v>
      </c>
      <c r="E20" s="60">
        <v>0</v>
      </c>
      <c r="F20" s="59">
        <v>20</v>
      </c>
      <c r="G20" s="60">
        <v>0</v>
      </c>
      <c r="H20" s="59">
        <v>20</v>
      </c>
      <c r="I20" s="60">
        <v>0</v>
      </c>
      <c r="J20" s="61">
        <v>20</v>
      </c>
      <c r="K20" s="62">
        <v>0</v>
      </c>
      <c r="L20" s="63">
        <v>0.4</v>
      </c>
      <c r="M20" s="102">
        <f t="shared" si="0"/>
        <v>4</v>
      </c>
      <c r="N20" s="63">
        <v>0.8</v>
      </c>
      <c r="O20" s="102">
        <f t="shared" si="1"/>
        <v>16</v>
      </c>
      <c r="P20" s="63">
        <v>1</v>
      </c>
      <c r="Q20" s="65">
        <f t="shared" si="2"/>
        <v>20</v>
      </c>
      <c r="R20" s="63">
        <v>1</v>
      </c>
      <c r="S20" s="65">
        <f t="shared" si="3"/>
        <v>20</v>
      </c>
      <c r="T20" s="85">
        <v>1</v>
      </c>
      <c r="U20" s="53">
        <f t="shared" si="4"/>
        <v>0</v>
      </c>
      <c r="V20" s="39">
        <v>0.5</v>
      </c>
      <c r="W20" s="53">
        <f t="shared" si="5"/>
        <v>0</v>
      </c>
      <c r="X20" s="39">
        <v>1</v>
      </c>
      <c r="Y20" s="53">
        <f t="shared" si="6"/>
        <v>0</v>
      </c>
      <c r="Z20" s="39">
        <v>1</v>
      </c>
      <c r="AA20" s="53">
        <f t="shared" si="33"/>
        <v>0</v>
      </c>
      <c r="AB20" s="37">
        <v>0.9</v>
      </c>
      <c r="AC20" s="40">
        <f t="shared" si="19"/>
        <v>0</v>
      </c>
      <c r="AD20" s="54">
        <f t="shared" si="20"/>
        <v>0</v>
      </c>
      <c r="AE20" s="39">
        <v>0.8</v>
      </c>
      <c r="AF20" s="284" t="s">
        <v>26</v>
      </c>
      <c r="AG20" s="290">
        <f t="shared" si="21"/>
        <v>4</v>
      </c>
      <c r="AH20" s="279">
        <f t="shared" si="7"/>
        <v>10</v>
      </c>
      <c r="AI20" s="292">
        <f t="shared" si="8"/>
        <v>0</v>
      </c>
      <c r="AJ20" s="279">
        <f t="shared" si="9"/>
        <v>0</v>
      </c>
      <c r="AK20" s="355">
        <f t="shared" si="22"/>
        <v>4</v>
      </c>
      <c r="AL20" s="288">
        <f t="shared" si="23"/>
        <v>10</v>
      </c>
      <c r="AM20" s="290">
        <f t="shared" si="24"/>
        <v>16</v>
      </c>
      <c r="AN20" s="279">
        <f t="shared" si="10"/>
        <v>20</v>
      </c>
      <c r="AO20" s="292">
        <f t="shared" si="11"/>
        <v>0</v>
      </c>
      <c r="AP20" s="279">
        <f t="shared" si="12"/>
        <v>0</v>
      </c>
      <c r="AQ20" s="355">
        <f t="shared" si="25"/>
        <v>16</v>
      </c>
      <c r="AR20" s="288">
        <f t="shared" si="26"/>
        <v>20</v>
      </c>
      <c r="AS20" s="290">
        <f t="shared" si="13"/>
        <v>20</v>
      </c>
      <c r="AT20" s="279">
        <f t="shared" si="14"/>
        <v>20</v>
      </c>
      <c r="AU20" s="292">
        <f t="shared" si="15"/>
        <v>0</v>
      </c>
      <c r="AV20" s="279">
        <f t="shared" si="27"/>
        <v>0</v>
      </c>
      <c r="AW20" s="355">
        <f t="shared" si="28"/>
        <v>20</v>
      </c>
      <c r="AX20" s="288">
        <f t="shared" si="29"/>
        <v>20</v>
      </c>
      <c r="AY20" s="290">
        <f t="shared" si="30"/>
        <v>20</v>
      </c>
      <c r="AZ20" s="279">
        <f t="shared" si="16"/>
        <v>20</v>
      </c>
      <c r="BA20" s="292">
        <f t="shared" si="17"/>
        <v>0</v>
      </c>
      <c r="BB20" s="279">
        <f t="shared" si="18"/>
        <v>0</v>
      </c>
      <c r="BC20" s="355">
        <f t="shared" si="31"/>
        <v>20</v>
      </c>
      <c r="BD20" s="288">
        <f t="shared" si="32"/>
        <v>20</v>
      </c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249"/>
      <c r="CI20" s="249"/>
      <c r="CJ20" s="249"/>
      <c r="CK20" s="249"/>
      <c r="CL20" s="249"/>
      <c r="CM20" s="249"/>
      <c r="CN20" s="249"/>
      <c r="CO20" s="249"/>
      <c r="CP20" s="249"/>
      <c r="CQ20" s="249"/>
      <c r="CR20" s="249"/>
      <c r="CS20" s="249"/>
      <c r="CT20" s="249"/>
      <c r="CU20" s="249"/>
      <c r="CV20" s="249"/>
      <c r="CW20" s="249"/>
      <c r="CX20" s="249"/>
      <c r="CY20" s="249"/>
      <c r="CZ20" s="249"/>
      <c r="DA20" s="249"/>
      <c r="DB20" s="249"/>
      <c r="DC20" s="249"/>
      <c r="DD20" s="249"/>
      <c r="DE20" s="249"/>
      <c r="DF20" s="249"/>
      <c r="DG20" s="249"/>
      <c r="DH20" s="249"/>
      <c r="DI20" s="249"/>
      <c r="DJ20" s="249"/>
      <c r="DK20" s="249"/>
      <c r="DL20" s="249"/>
      <c r="DM20" s="249"/>
      <c r="DN20" s="249"/>
      <c r="DO20" s="249"/>
      <c r="DP20" s="249"/>
      <c r="DQ20" s="249"/>
      <c r="DR20" s="249"/>
      <c r="DS20" s="249"/>
      <c r="DT20" s="249"/>
      <c r="DU20" s="249"/>
      <c r="DV20" s="249"/>
      <c r="DW20" s="249"/>
      <c r="DX20" s="249"/>
      <c r="DY20" s="249"/>
      <c r="DZ20" s="249"/>
      <c r="EA20" s="249"/>
      <c r="EB20" s="249"/>
      <c r="EC20" s="249"/>
      <c r="ED20" s="249"/>
      <c r="EE20" s="249"/>
      <c r="EF20" s="249"/>
      <c r="EG20" s="249"/>
      <c r="EH20" s="249"/>
      <c r="EI20" s="249"/>
      <c r="EJ20" s="249"/>
      <c r="EK20" s="249"/>
      <c r="EL20" s="249"/>
      <c r="EM20" s="249"/>
      <c r="EN20" s="249"/>
      <c r="EO20" s="249"/>
      <c r="EP20" s="249"/>
      <c r="EQ20" s="249"/>
      <c r="ER20" s="249"/>
      <c r="ES20" s="249"/>
      <c r="ET20" s="249"/>
      <c r="EU20" s="249"/>
      <c r="EV20" s="249"/>
      <c r="EW20" s="249"/>
      <c r="EX20" s="249"/>
      <c r="EY20" s="249"/>
      <c r="EZ20" s="249"/>
      <c r="FA20" s="249"/>
      <c r="FB20" s="249"/>
      <c r="FC20" s="249"/>
      <c r="FD20" s="249"/>
      <c r="FE20" s="249"/>
      <c r="FF20" s="249"/>
      <c r="FG20" s="249"/>
      <c r="FH20" s="249"/>
      <c r="FI20" s="249"/>
      <c r="FJ20" s="249"/>
      <c r="FK20" s="249"/>
      <c r="FL20" s="249"/>
      <c r="FM20" s="249"/>
      <c r="FN20" s="249"/>
      <c r="FO20" s="249"/>
      <c r="FP20" s="249"/>
      <c r="FQ20" s="249"/>
      <c r="FR20" s="249"/>
      <c r="FS20" s="249"/>
      <c r="FT20" s="249"/>
      <c r="FU20" s="249"/>
      <c r="FV20" s="249"/>
      <c r="FW20" s="249"/>
      <c r="FX20" s="249"/>
      <c r="FY20" s="249"/>
      <c r="FZ20" s="249"/>
      <c r="GA20" s="249"/>
      <c r="GB20" s="249"/>
      <c r="GC20" s="249"/>
      <c r="GD20" s="249"/>
      <c r="GE20" s="249"/>
      <c r="GF20" s="249"/>
      <c r="GG20" s="249"/>
      <c r="GH20" s="249"/>
      <c r="GI20" s="249"/>
      <c r="GJ20" s="249"/>
      <c r="GK20" s="249"/>
      <c r="GL20" s="249"/>
      <c r="GM20" s="249"/>
      <c r="GN20" s="249"/>
      <c r="GO20" s="249"/>
      <c r="GP20" s="249"/>
      <c r="GQ20" s="249"/>
      <c r="GR20" s="249"/>
      <c r="GS20" s="249"/>
      <c r="GT20" s="249"/>
      <c r="GU20" s="249"/>
      <c r="GV20" s="249"/>
      <c r="GW20" s="249"/>
      <c r="GX20" s="249"/>
      <c r="GY20" s="249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</row>
    <row r="21" spans="1:442" s="78" customFormat="1" x14ac:dyDescent="0.2">
      <c r="A21" s="103" t="s">
        <v>27</v>
      </c>
      <c r="B21" s="68">
        <v>4</v>
      </c>
      <c r="C21" s="69">
        <v>0</v>
      </c>
      <c r="D21" s="80">
        <v>2</v>
      </c>
      <c r="E21" s="81">
        <v>0</v>
      </c>
      <c r="F21" s="82">
        <v>4</v>
      </c>
      <c r="G21" s="81">
        <v>1</v>
      </c>
      <c r="H21" s="82">
        <v>4</v>
      </c>
      <c r="I21" s="81">
        <v>1</v>
      </c>
      <c r="J21" s="104">
        <v>4</v>
      </c>
      <c r="K21" s="105">
        <v>1</v>
      </c>
      <c r="L21" s="84">
        <v>1</v>
      </c>
      <c r="M21" s="75">
        <f t="shared" si="0"/>
        <v>2</v>
      </c>
      <c r="N21" s="84">
        <v>0.85</v>
      </c>
      <c r="O21" s="75">
        <f t="shared" si="1"/>
        <v>3.4</v>
      </c>
      <c r="P21" s="84">
        <v>1</v>
      </c>
      <c r="Q21" s="76">
        <f t="shared" si="2"/>
        <v>4</v>
      </c>
      <c r="R21" s="84">
        <v>1</v>
      </c>
      <c r="S21" s="76">
        <f t="shared" si="3"/>
        <v>4</v>
      </c>
      <c r="T21" s="85">
        <v>1</v>
      </c>
      <c r="U21" s="53">
        <f t="shared" si="4"/>
        <v>0</v>
      </c>
      <c r="V21" s="85">
        <v>1</v>
      </c>
      <c r="W21" s="53">
        <f t="shared" si="5"/>
        <v>1</v>
      </c>
      <c r="X21" s="85">
        <v>1</v>
      </c>
      <c r="Y21" s="53">
        <f t="shared" si="6"/>
        <v>1</v>
      </c>
      <c r="Z21" s="85">
        <v>1</v>
      </c>
      <c r="AA21" s="53">
        <f t="shared" si="33"/>
        <v>1</v>
      </c>
      <c r="AB21" s="86">
        <v>0.9</v>
      </c>
      <c r="AC21" s="40">
        <f t="shared" si="19"/>
        <v>3.6</v>
      </c>
      <c r="AD21" s="54">
        <f t="shared" si="20"/>
        <v>0</v>
      </c>
      <c r="AE21" s="39">
        <v>0.8</v>
      </c>
      <c r="AF21" s="282" t="s">
        <v>27</v>
      </c>
      <c r="AG21" s="290">
        <f t="shared" si="21"/>
        <v>5.6</v>
      </c>
      <c r="AH21" s="279">
        <f t="shared" si="7"/>
        <v>6</v>
      </c>
      <c r="AI21" s="292">
        <f t="shared" si="8"/>
        <v>0</v>
      </c>
      <c r="AJ21" s="279">
        <f t="shared" si="9"/>
        <v>0</v>
      </c>
      <c r="AK21" s="355">
        <f t="shared" si="22"/>
        <v>5.6</v>
      </c>
      <c r="AL21" s="288">
        <f t="shared" si="23"/>
        <v>6</v>
      </c>
      <c r="AM21" s="290">
        <f t="shared" si="24"/>
        <v>7</v>
      </c>
      <c r="AN21" s="279">
        <f t="shared" si="10"/>
        <v>8</v>
      </c>
      <c r="AO21" s="292">
        <f t="shared" si="11"/>
        <v>1</v>
      </c>
      <c r="AP21" s="279">
        <f t="shared" si="12"/>
        <v>1</v>
      </c>
      <c r="AQ21" s="355">
        <f t="shared" si="25"/>
        <v>8</v>
      </c>
      <c r="AR21" s="288">
        <f t="shared" si="26"/>
        <v>9</v>
      </c>
      <c r="AS21" s="290">
        <f t="shared" si="13"/>
        <v>7.6</v>
      </c>
      <c r="AT21" s="279">
        <f t="shared" si="14"/>
        <v>8</v>
      </c>
      <c r="AU21" s="292">
        <f t="shared" si="15"/>
        <v>1</v>
      </c>
      <c r="AV21" s="279">
        <f t="shared" si="27"/>
        <v>1</v>
      </c>
      <c r="AW21" s="355">
        <f t="shared" si="28"/>
        <v>8.6</v>
      </c>
      <c r="AX21" s="288">
        <f t="shared" si="29"/>
        <v>9</v>
      </c>
      <c r="AY21" s="290">
        <f t="shared" si="30"/>
        <v>7.6</v>
      </c>
      <c r="AZ21" s="279">
        <f t="shared" si="16"/>
        <v>8</v>
      </c>
      <c r="BA21" s="292">
        <f t="shared" si="17"/>
        <v>1</v>
      </c>
      <c r="BB21" s="279">
        <f t="shared" si="18"/>
        <v>1</v>
      </c>
      <c r="BC21" s="355">
        <f t="shared" si="31"/>
        <v>8.6</v>
      </c>
      <c r="BD21" s="288">
        <f t="shared" si="32"/>
        <v>9</v>
      </c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49"/>
      <c r="BW21" s="249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49"/>
      <c r="CI21" s="249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49"/>
      <c r="CU21" s="249"/>
      <c r="CV21" s="249"/>
      <c r="CW21" s="249"/>
      <c r="CX21" s="249"/>
      <c r="CY21" s="249"/>
      <c r="CZ21" s="249"/>
      <c r="DA21" s="249"/>
      <c r="DB21" s="249"/>
      <c r="DC21" s="249"/>
      <c r="DD21" s="249"/>
      <c r="DE21" s="249"/>
      <c r="DF21" s="249"/>
      <c r="DG21" s="249"/>
      <c r="DH21" s="249"/>
      <c r="DI21" s="249"/>
      <c r="DJ21" s="249"/>
      <c r="DK21" s="249"/>
      <c r="DL21" s="249"/>
      <c r="DM21" s="249"/>
      <c r="DN21" s="249"/>
      <c r="DO21" s="249"/>
      <c r="DP21" s="249"/>
      <c r="DQ21" s="249"/>
      <c r="DR21" s="249"/>
      <c r="DS21" s="249"/>
      <c r="DT21" s="249"/>
      <c r="DU21" s="249"/>
      <c r="DV21" s="249"/>
      <c r="DW21" s="249"/>
      <c r="DX21" s="249"/>
      <c r="DY21" s="249"/>
      <c r="DZ21" s="249"/>
      <c r="EA21" s="249"/>
      <c r="EB21" s="249"/>
      <c r="EC21" s="249"/>
      <c r="ED21" s="249"/>
      <c r="EE21" s="249"/>
      <c r="EF21" s="249"/>
      <c r="EG21" s="249"/>
      <c r="EH21" s="249"/>
      <c r="EI21" s="249"/>
      <c r="EJ21" s="249"/>
      <c r="EK21" s="249"/>
      <c r="EL21" s="249"/>
      <c r="EM21" s="249"/>
      <c r="EN21" s="249"/>
      <c r="EO21" s="249"/>
      <c r="EP21" s="249"/>
      <c r="EQ21" s="249"/>
      <c r="ER21" s="249"/>
      <c r="ES21" s="249"/>
      <c r="ET21" s="249"/>
      <c r="EU21" s="249"/>
      <c r="EV21" s="249"/>
      <c r="EW21" s="249"/>
      <c r="EX21" s="249"/>
      <c r="EY21" s="249"/>
      <c r="EZ21" s="249"/>
      <c r="FA21" s="249"/>
      <c r="FB21" s="249"/>
      <c r="FC21" s="249"/>
      <c r="FD21" s="249"/>
      <c r="FE21" s="249"/>
      <c r="FF21" s="249"/>
      <c r="FG21" s="249"/>
      <c r="FH21" s="249"/>
      <c r="FI21" s="249"/>
      <c r="FJ21" s="249"/>
      <c r="FK21" s="249"/>
      <c r="FL21" s="249"/>
      <c r="FM21" s="249"/>
      <c r="FN21" s="249"/>
      <c r="FO21" s="249"/>
      <c r="FP21" s="249"/>
      <c r="FQ21" s="249"/>
      <c r="FR21" s="249"/>
      <c r="FS21" s="249"/>
      <c r="FT21" s="249"/>
      <c r="FU21" s="249"/>
      <c r="FV21" s="249"/>
      <c r="FW21" s="249"/>
      <c r="FX21" s="249"/>
      <c r="FY21" s="249"/>
      <c r="FZ21" s="249"/>
      <c r="GA21" s="249"/>
      <c r="GB21" s="249"/>
      <c r="GC21" s="249"/>
      <c r="GD21" s="249"/>
      <c r="GE21" s="249"/>
      <c r="GF21" s="249"/>
      <c r="GG21" s="249"/>
      <c r="GH21" s="249"/>
      <c r="GI21" s="249"/>
      <c r="GJ21" s="249"/>
      <c r="GK21" s="249"/>
      <c r="GL21" s="249"/>
      <c r="GM21" s="249"/>
      <c r="GN21" s="249"/>
      <c r="GO21" s="249"/>
      <c r="GP21" s="249"/>
      <c r="GQ21" s="249"/>
      <c r="GR21" s="249"/>
      <c r="GS21" s="249"/>
      <c r="GT21" s="249"/>
      <c r="GU21" s="249"/>
      <c r="GV21" s="249"/>
      <c r="GW21" s="249"/>
      <c r="GX21" s="249"/>
      <c r="GY21" s="249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</row>
    <row r="22" spans="1:442" s="78" customFormat="1" x14ac:dyDescent="0.2">
      <c r="A22" s="106" t="s">
        <v>28</v>
      </c>
      <c r="B22" s="68">
        <v>10.4</v>
      </c>
      <c r="C22" s="69">
        <v>0</v>
      </c>
      <c r="D22" s="107">
        <v>2</v>
      </c>
      <c r="E22" s="108">
        <v>0</v>
      </c>
      <c r="F22" s="107">
        <v>2</v>
      </c>
      <c r="G22" s="108">
        <v>0</v>
      </c>
      <c r="H22" s="107">
        <v>2</v>
      </c>
      <c r="I22" s="108">
        <v>0</v>
      </c>
      <c r="J22" s="109">
        <v>2</v>
      </c>
      <c r="K22" s="110">
        <v>0</v>
      </c>
      <c r="L22" s="111">
        <v>1</v>
      </c>
      <c r="M22" s="75">
        <f t="shared" si="0"/>
        <v>2</v>
      </c>
      <c r="N22" s="111">
        <v>1</v>
      </c>
      <c r="O22" s="75">
        <f t="shared" si="1"/>
        <v>2</v>
      </c>
      <c r="P22" s="111">
        <v>1</v>
      </c>
      <c r="Q22" s="52">
        <f t="shared" si="2"/>
        <v>2</v>
      </c>
      <c r="R22" s="111">
        <v>1</v>
      </c>
      <c r="S22" s="76">
        <f t="shared" si="3"/>
        <v>2</v>
      </c>
      <c r="T22" s="85">
        <v>1</v>
      </c>
      <c r="U22" s="53">
        <f t="shared" si="4"/>
        <v>0</v>
      </c>
      <c r="V22" s="85">
        <v>0.5</v>
      </c>
      <c r="W22" s="53">
        <f t="shared" si="5"/>
        <v>0</v>
      </c>
      <c r="X22" s="85">
        <v>1</v>
      </c>
      <c r="Y22" s="53">
        <f t="shared" si="6"/>
        <v>0</v>
      </c>
      <c r="Z22" s="85">
        <v>1</v>
      </c>
      <c r="AA22" s="53">
        <f t="shared" si="33"/>
        <v>0</v>
      </c>
      <c r="AB22" s="86">
        <v>0.9</v>
      </c>
      <c r="AC22" s="40">
        <f t="shared" si="19"/>
        <v>9.3600000000000012</v>
      </c>
      <c r="AD22" s="54">
        <f t="shared" si="20"/>
        <v>0</v>
      </c>
      <c r="AE22" s="39">
        <v>0.8</v>
      </c>
      <c r="AF22" s="90" t="s">
        <v>28</v>
      </c>
      <c r="AG22" s="290">
        <f t="shared" si="21"/>
        <v>11.360000000000001</v>
      </c>
      <c r="AH22" s="279">
        <f t="shared" si="7"/>
        <v>12.4</v>
      </c>
      <c r="AI22" s="292">
        <f t="shared" si="8"/>
        <v>0</v>
      </c>
      <c r="AJ22" s="279">
        <f t="shared" si="9"/>
        <v>0</v>
      </c>
      <c r="AK22" s="355">
        <f t="shared" si="22"/>
        <v>11.360000000000001</v>
      </c>
      <c r="AL22" s="288">
        <f t="shared" si="23"/>
        <v>12.4</v>
      </c>
      <c r="AM22" s="290">
        <f t="shared" si="24"/>
        <v>11.360000000000001</v>
      </c>
      <c r="AN22" s="279">
        <f t="shared" si="10"/>
        <v>12.4</v>
      </c>
      <c r="AO22" s="292">
        <f t="shared" si="11"/>
        <v>0</v>
      </c>
      <c r="AP22" s="279">
        <f t="shared" si="12"/>
        <v>0</v>
      </c>
      <c r="AQ22" s="355">
        <f t="shared" si="25"/>
        <v>11.360000000000001</v>
      </c>
      <c r="AR22" s="288">
        <f t="shared" si="26"/>
        <v>12.4</v>
      </c>
      <c r="AS22" s="290">
        <f t="shared" si="13"/>
        <v>11.360000000000001</v>
      </c>
      <c r="AT22" s="279">
        <f t="shared" si="14"/>
        <v>12.4</v>
      </c>
      <c r="AU22" s="292">
        <f t="shared" si="15"/>
        <v>0</v>
      </c>
      <c r="AV22" s="279">
        <f t="shared" si="27"/>
        <v>0</v>
      </c>
      <c r="AW22" s="355">
        <f t="shared" si="28"/>
        <v>11.360000000000001</v>
      </c>
      <c r="AX22" s="288">
        <f t="shared" si="29"/>
        <v>12.4</v>
      </c>
      <c r="AY22" s="290">
        <f t="shared" si="30"/>
        <v>11.360000000000001</v>
      </c>
      <c r="AZ22" s="279">
        <f t="shared" si="16"/>
        <v>12.4</v>
      </c>
      <c r="BA22" s="292">
        <f t="shared" si="17"/>
        <v>0</v>
      </c>
      <c r="BB22" s="279">
        <f t="shared" si="18"/>
        <v>0</v>
      </c>
      <c r="BC22" s="355">
        <f t="shared" si="31"/>
        <v>11.360000000000001</v>
      </c>
      <c r="BD22" s="288">
        <f t="shared" si="32"/>
        <v>12.4</v>
      </c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49"/>
      <c r="FO22" s="249"/>
      <c r="FP22" s="249"/>
      <c r="FQ22" s="249"/>
      <c r="FR22" s="249"/>
      <c r="FS22" s="249"/>
      <c r="FT22" s="249"/>
      <c r="FU22" s="249"/>
      <c r="FV22" s="249"/>
      <c r="FW22" s="249"/>
      <c r="FX22" s="249"/>
      <c r="FY22" s="249"/>
      <c r="FZ22" s="249"/>
      <c r="GA22" s="249"/>
      <c r="GB22" s="249"/>
      <c r="GC22" s="249"/>
      <c r="GD22" s="249"/>
      <c r="GE22" s="249"/>
      <c r="GF22" s="249"/>
      <c r="GG22" s="249"/>
      <c r="GH22" s="249"/>
      <c r="GI22" s="249"/>
      <c r="GJ22" s="249"/>
      <c r="GK22" s="249"/>
      <c r="GL22" s="249"/>
      <c r="GM22" s="249"/>
      <c r="GN22" s="249"/>
      <c r="GO22" s="249"/>
      <c r="GP22" s="249"/>
      <c r="GQ22" s="249"/>
      <c r="GR22" s="249"/>
      <c r="GS22" s="249"/>
      <c r="GT22" s="249"/>
      <c r="GU22" s="249"/>
      <c r="GV22" s="249"/>
      <c r="GW22" s="249"/>
      <c r="GX22" s="249"/>
      <c r="GY22" s="249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</row>
    <row r="23" spans="1:442" s="78" customFormat="1" x14ac:dyDescent="0.2">
      <c r="A23" s="101" t="s">
        <v>29</v>
      </c>
      <c r="B23" s="68">
        <v>1.4</v>
      </c>
      <c r="C23" s="69">
        <v>0</v>
      </c>
      <c r="D23" s="113">
        <v>0</v>
      </c>
      <c r="E23" s="114">
        <v>0</v>
      </c>
      <c r="F23" s="113">
        <v>0</v>
      </c>
      <c r="G23" s="114">
        <v>0</v>
      </c>
      <c r="H23" s="113">
        <v>0</v>
      </c>
      <c r="I23" s="114">
        <v>0</v>
      </c>
      <c r="J23" s="115">
        <v>0</v>
      </c>
      <c r="K23" s="116">
        <v>0</v>
      </c>
      <c r="L23" s="117">
        <v>1</v>
      </c>
      <c r="M23" s="102">
        <f t="shared" si="0"/>
        <v>0</v>
      </c>
      <c r="N23" s="117">
        <v>1</v>
      </c>
      <c r="O23" s="102">
        <f t="shared" si="1"/>
        <v>0</v>
      </c>
      <c r="P23" s="117">
        <v>1</v>
      </c>
      <c r="Q23" s="65">
        <f t="shared" si="2"/>
        <v>0</v>
      </c>
      <c r="R23" s="117">
        <v>1</v>
      </c>
      <c r="S23" s="65">
        <f t="shared" si="3"/>
        <v>0</v>
      </c>
      <c r="T23" s="85">
        <v>1</v>
      </c>
      <c r="U23" s="53">
        <f t="shared" si="4"/>
        <v>0</v>
      </c>
      <c r="V23" s="85">
        <v>0.5</v>
      </c>
      <c r="W23" s="53">
        <f t="shared" si="5"/>
        <v>0</v>
      </c>
      <c r="X23" s="85">
        <v>1</v>
      </c>
      <c r="Y23" s="53">
        <f t="shared" si="6"/>
        <v>0</v>
      </c>
      <c r="Z23" s="85">
        <v>1</v>
      </c>
      <c r="AA23" s="53">
        <f t="shared" si="33"/>
        <v>0</v>
      </c>
      <c r="AB23" s="86">
        <v>0.9</v>
      </c>
      <c r="AC23" s="40">
        <f t="shared" si="19"/>
        <v>1.26</v>
      </c>
      <c r="AD23" s="54">
        <f t="shared" si="20"/>
        <v>0</v>
      </c>
      <c r="AE23" s="39">
        <v>0.8</v>
      </c>
      <c r="AF23" s="284" t="s">
        <v>29</v>
      </c>
      <c r="AG23" s="290">
        <f t="shared" si="21"/>
        <v>1.26</v>
      </c>
      <c r="AH23" s="279">
        <f t="shared" si="7"/>
        <v>1.4</v>
      </c>
      <c r="AI23" s="292">
        <f t="shared" si="8"/>
        <v>0</v>
      </c>
      <c r="AJ23" s="279">
        <f t="shared" si="9"/>
        <v>0</v>
      </c>
      <c r="AK23" s="355">
        <f t="shared" si="22"/>
        <v>1.26</v>
      </c>
      <c r="AL23" s="288">
        <f t="shared" si="23"/>
        <v>1.4</v>
      </c>
      <c r="AM23" s="290">
        <f t="shared" si="24"/>
        <v>1.26</v>
      </c>
      <c r="AN23" s="279">
        <f t="shared" si="10"/>
        <v>1.4</v>
      </c>
      <c r="AO23" s="292">
        <f t="shared" si="11"/>
        <v>0</v>
      </c>
      <c r="AP23" s="279">
        <f t="shared" si="12"/>
        <v>0</v>
      </c>
      <c r="AQ23" s="355">
        <f t="shared" si="25"/>
        <v>1.26</v>
      </c>
      <c r="AR23" s="288">
        <f t="shared" si="26"/>
        <v>1.4</v>
      </c>
      <c r="AS23" s="290">
        <f t="shared" si="13"/>
        <v>1.26</v>
      </c>
      <c r="AT23" s="279">
        <f t="shared" si="14"/>
        <v>1.4</v>
      </c>
      <c r="AU23" s="292">
        <f t="shared" si="15"/>
        <v>0</v>
      </c>
      <c r="AV23" s="279">
        <f t="shared" si="27"/>
        <v>0</v>
      </c>
      <c r="AW23" s="355">
        <f t="shared" si="28"/>
        <v>1.26</v>
      </c>
      <c r="AX23" s="288">
        <f t="shared" si="29"/>
        <v>1.4</v>
      </c>
      <c r="AY23" s="290">
        <f t="shared" si="30"/>
        <v>1.26</v>
      </c>
      <c r="AZ23" s="279">
        <f t="shared" si="16"/>
        <v>1.4</v>
      </c>
      <c r="BA23" s="292">
        <f t="shared" si="17"/>
        <v>0</v>
      </c>
      <c r="BB23" s="279">
        <f t="shared" si="18"/>
        <v>0</v>
      </c>
      <c r="BC23" s="355">
        <f t="shared" si="31"/>
        <v>1.26</v>
      </c>
      <c r="BD23" s="288">
        <f t="shared" si="32"/>
        <v>1.4</v>
      </c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49"/>
      <c r="CC23" s="249"/>
      <c r="CD23" s="249"/>
      <c r="CE23" s="249"/>
      <c r="CF23" s="249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  <c r="DD23" s="249"/>
      <c r="DE23" s="249"/>
      <c r="DF23" s="249"/>
      <c r="DG23" s="249"/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249"/>
      <c r="EP23" s="249"/>
      <c r="EQ23" s="249"/>
      <c r="ER23" s="249"/>
      <c r="ES23" s="249"/>
      <c r="ET23" s="249"/>
      <c r="EU23" s="249"/>
      <c r="EV23" s="249"/>
      <c r="EW23" s="249"/>
      <c r="EX23" s="249"/>
      <c r="EY23" s="249"/>
      <c r="EZ23" s="249"/>
      <c r="FA23" s="249"/>
      <c r="FB23" s="249"/>
      <c r="FC23" s="249"/>
      <c r="FD23" s="249"/>
      <c r="FE23" s="249"/>
      <c r="FF23" s="249"/>
      <c r="FG23" s="249"/>
      <c r="FH23" s="249"/>
      <c r="FI23" s="249"/>
      <c r="FJ23" s="249"/>
      <c r="FK23" s="249"/>
      <c r="FL23" s="249"/>
      <c r="FM23" s="249"/>
      <c r="FN23" s="249"/>
      <c r="FO23" s="249"/>
      <c r="FP23" s="249"/>
      <c r="FQ23" s="249"/>
      <c r="FR23" s="249"/>
      <c r="FS23" s="249"/>
      <c r="FT23" s="249"/>
      <c r="FU23" s="249"/>
      <c r="FV23" s="249"/>
      <c r="FW23" s="249"/>
      <c r="FX23" s="249"/>
      <c r="FY23" s="249"/>
      <c r="FZ23" s="249"/>
      <c r="GA23" s="249"/>
      <c r="GB23" s="249"/>
      <c r="GC23" s="249"/>
      <c r="GD23" s="249"/>
      <c r="GE23" s="249"/>
      <c r="GF23" s="249"/>
      <c r="GG23" s="249"/>
      <c r="GH23" s="249"/>
      <c r="GI23" s="249"/>
      <c r="GJ23" s="249"/>
      <c r="GK23" s="249"/>
      <c r="GL23" s="249"/>
      <c r="GM23" s="249"/>
      <c r="GN23" s="249"/>
      <c r="GO23" s="249"/>
      <c r="GP23" s="249"/>
      <c r="GQ23" s="249"/>
      <c r="GR23" s="249"/>
      <c r="GS23" s="249"/>
      <c r="GT23" s="249"/>
      <c r="GU23" s="249"/>
      <c r="GV23" s="249"/>
      <c r="GW23" s="249"/>
      <c r="GX23" s="249"/>
      <c r="GY23" s="249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</row>
    <row r="24" spans="1:442" s="55" customFormat="1" x14ac:dyDescent="0.2">
      <c r="A24" s="118" t="s">
        <v>30</v>
      </c>
      <c r="B24" s="68">
        <v>9</v>
      </c>
      <c r="C24" s="69">
        <v>0</v>
      </c>
      <c r="D24" s="107">
        <v>5</v>
      </c>
      <c r="E24" s="108">
        <v>0</v>
      </c>
      <c r="F24" s="107">
        <v>5</v>
      </c>
      <c r="G24" s="108">
        <v>0</v>
      </c>
      <c r="H24" s="107">
        <v>7</v>
      </c>
      <c r="I24" s="108">
        <v>1</v>
      </c>
      <c r="J24" s="109">
        <v>7</v>
      </c>
      <c r="K24" s="110">
        <v>1</v>
      </c>
      <c r="L24" s="119">
        <v>0.8</v>
      </c>
      <c r="M24" s="120">
        <f t="shared" si="0"/>
        <v>4</v>
      </c>
      <c r="N24" s="119">
        <v>0.8</v>
      </c>
      <c r="O24" s="120">
        <f t="shared" si="1"/>
        <v>4</v>
      </c>
      <c r="P24" s="119">
        <v>1</v>
      </c>
      <c r="Q24" s="121">
        <f t="shared" si="2"/>
        <v>7</v>
      </c>
      <c r="R24" s="119">
        <v>1</v>
      </c>
      <c r="S24" s="122">
        <f t="shared" si="3"/>
        <v>7</v>
      </c>
      <c r="T24" s="85">
        <v>1</v>
      </c>
      <c r="U24" s="53">
        <f t="shared" si="4"/>
        <v>0</v>
      </c>
      <c r="V24" s="85">
        <v>0.5</v>
      </c>
      <c r="W24" s="53">
        <f t="shared" si="5"/>
        <v>0</v>
      </c>
      <c r="X24" s="85">
        <v>1</v>
      </c>
      <c r="Y24" s="53">
        <f t="shared" si="6"/>
        <v>1</v>
      </c>
      <c r="Z24" s="85">
        <v>1</v>
      </c>
      <c r="AA24" s="53">
        <f t="shared" si="33"/>
        <v>1</v>
      </c>
      <c r="AB24" s="86">
        <v>0.9</v>
      </c>
      <c r="AC24" s="40">
        <f t="shared" si="19"/>
        <v>8.1</v>
      </c>
      <c r="AD24" s="54">
        <f t="shared" si="20"/>
        <v>0</v>
      </c>
      <c r="AE24" s="39">
        <v>0.8</v>
      </c>
      <c r="AF24" s="285" t="s">
        <v>30</v>
      </c>
      <c r="AG24" s="290">
        <f t="shared" si="21"/>
        <v>12.1</v>
      </c>
      <c r="AH24" s="279">
        <f t="shared" si="7"/>
        <v>14</v>
      </c>
      <c r="AI24" s="292">
        <f t="shared" si="8"/>
        <v>0</v>
      </c>
      <c r="AJ24" s="279">
        <f t="shared" si="9"/>
        <v>0</v>
      </c>
      <c r="AK24" s="355">
        <f t="shared" si="22"/>
        <v>12.1</v>
      </c>
      <c r="AL24" s="288">
        <f t="shared" si="23"/>
        <v>14</v>
      </c>
      <c r="AM24" s="290">
        <f t="shared" si="24"/>
        <v>12.1</v>
      </c>
      <c r="AN24" s="279">
        <f t="shared" si="10"/>
        <v>14</v>
      </c>
      <c r="AO24" s="292">
        <f t="shared" si="11"/>
        <v>0</v>
      </c>
      <c r="AP24" s="279">
        <f t="shared" si="12"/>
        <v>0</v>
      </c>
      <c r="AQ24" s="355">
        <f t="shared" si="25"/>
        <v>12.1</v>
      </c>
      <c r="AR24" s="288">
        <f t="shared" si="26"/>
        <v>14</v>
      </c>
      <c r="AS24" s="290">
        <f t="shared" si="13"/>
        <v>15.1</v>
      </c>
      <c r="AT24" s="279">
        <f t="shared" si="14"/>
        <v>16</v>
      </c>
      <c r="AU24" s="292">
        <f t="shared" si="15"/>
        <v>1</v>
      </c>
      <c r="AV24" s="279">
        <f t="shared" si="27"/>
        <v>1</v>
      </c>
      <c r="AW24" s="355">
        <f t="shared" si="28"/>
        <v>16.100000000000001</v>
      </c>
      <c r="AX24" s="288">
        <f t="shared" si="29"/>
        <v>17</v>
      </c>
      <c r="AY24" s="290">
        <f t="shared" si="30"/>
        <v>15.1</v>
      </c>
      <c r="AZ24" s="279">
        <f t="shared" si="16"/>
        <v>16</v>
      </c>
      <c r="BA24" s="292">
        <f t="shared" si="17"/>
        <v>1</v>
      </c>
      <c r="BB24" s="279">
        <f t="shared" si="18"/>
        <v>1</v>
      </c>
      <c r="BC24" s="355">
        <f t="shared" si="31"/>
        <v>16.100000000000001</v>
      </c>
      <c r="BD24" s="288">
        <f t="shared" si="32"/>
        <v>17</v>
      </c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49"/>
      <c r="CC24" s="249"/>
      <c r="CD24" s="249"/>
      <c r="CE24" s="249"/>
      <c r="CF24" s="249"/>
      <c r="CG24" s="249"/>
      <c r="CH24" s="249"/>
      <c r="CI24" s="249"/>
      <c r="CJ24" s="249"/>
      <c r="CK24" s="249"/>
      <c r="CL24" s="249"/>
      <c r="CM24" s="249"/>
      <c r="CN24" s="249"/>
      <c r="CO24" s="249"/>
      <c r="CP24" s="249"/>
      <c r="CQ24" s="249"/>
      <c r="CR24" s="249"/>
      <c r="CS24" s="249"/>
      <c r="CT24" s="249"/>
      <c r="CU24" s="249"/>
      <c r="CV24" s="249"/>
      <c r="CW24" s="249"/>
      <c r="CX24" s="249"/>
      <c r="CY24" s="249"/>
      <c r="CZ24" s="249"/>
      <c r="DA24" s="249"/>
      <c r="DB24" s="249"/>
      <c r="DC24" s="249"/>
      <c r="DD24" s="249"/>
      <c r="DE24" s="249"/>
      <c r="DF24" s="249"/>
      <c r="DG24" s="249"/>
      <c r="DH24" s="249"/>
      <c r="DI24" s="249"/>
      <c r="DJ24" s="249"/>
      <c r="DK24" s="249"/>
      <c r="DL24" s="249"/>
      <c r="DM24" s="249"/>
      <c r="DN24" s="249"/>
      <c r="DO24" s="249"/>
      <c r="DP24" s="249"/>
      <c r="DQ24" s="249"/>
      <c r="DR24" s="249"/>
      <c r="DS24" s="249"/>
      <c r="DT24" s="249"/>
      <c r="DU24" s="249"/>
      <c r="DV24" s="249"/>
      <c r="DW24" s="249"/>
      <c r="DX24" s="249"/>
      <c r="DY24" s="249"/>
      <c r="DZ24" s="249"/>
      <c r="EA24" s="249"/>
      <c r="EB24" s="249"/>
      <c r="EC24" s="249"/>
      <c r="ED24" s="249"/>
      <c r="EE24" s="249"/>
      <c r="EF24" s="249"/>
      <c r="EG24" s="249"/>
      <c r="EH24" s="249"/>
      <c r="EI24" s="249"/>
      <c r="EJ24" s="249"/>
      <c r="EK24" s="249"/>
      <c r="EL24" s="249"/>
      <c r="EM24" s="249"/>
      <c r="EN24" s="249"/>
      <c r="EO24" s="249"/>
      <c r="EP24" s="249"/>
      <c r="EQ24" s="249"/>
      <c r="ER24" s="249"/>
      <c r="ES24" s="249"/>
      <c r="ET24" s="249"/>
      <c r="EU24" s="249"/>
      <c r="EV24" s="249"/>
      <c r="EW24" s="249"/>
      <c r="EX24" s="249"/>
      <c r="EY24" s="249"/>
      <c r="EZ24" s="249"/>
      <c r="FA24" s="249"/>
      <c r="FB24" s="249"/>
      <c r="FC24" s="249"/>
      <c r="FD24" s="249"/>
      <c r="FE24" s="249"/>
      <c r="FF24" s="249"/>
      <c r="FG24" s="249"/>
      <c r="FH24" s="249"/>
      <c r="FI24" s="249"/>
      <c r="FJ24" s="249"/>
      <c r="FK24" s="249"/>
      <c r="FL24" s="249"/>
      <c r="FM24" s="249"/>
      <c r="FN24" s="249"/>
      <c r="FO24" s="249"/>
      <c r="FP24" s="249"/>
      <c r="FQ24" s="249"/>
      <c r="FR24" s="249"/>
      <c r="FS24" s="249"/>
      <c r="FT24" s="249"/>
      <c r="FU24" s="249"/>
      <c r="FV24" s="249"/>
      <c r="FW24" s="249"/>
      <c r="FX24" s="249"/>
      <c r="FY24" s="249"/>
      <c r="FZ24" s="249"/>
      <c r="GA24" s="249"/>
      <c r="GB24" s="249"/>
      <c r="GC24" s="249"/>
      <c r="GD24" s="249"/>
      <c r="GE24" s="249"/>
      <c r="GF24" s="249"/>
      <c r="GG24" s="249"/>
      <c r="GH24" s="249"/>
      <c r="GI24" s="249"/>
      <c r="GJ24" s="249"/>
      <c r="GK24" s="249"/>
      <c r="GL24" s="249"/>
      <c r="GM24" s="249"/>
      <c r="GN24" s="249"/>
      <c r="GO24" s="249"/>
      <c r="GP24" s="249"/>
      <c r="GQ24" s="249"/>
      <c r="GR24" s="249"/>
      <c r="GS24" s="249"/>
      <c r="GT24" s="249"/>
      <c r="GU24" s="249"/>
      <c r="GV24" s="249"/>
      <c r="GW24" s="249"/>
      <c r="GX24" s="249"/>
      <c r="GY24" s="249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</row>
    <row r="25" spans="1:442" s="55" customFormat="1" x14ac:dyDescent="0.2">
      <c r="A25" s="43" t="s">
        <v>31</v>
      </c>
      <c r="B25" s="68">
        <v>0</v>
      </c>
      <c r="C25" s="69">
        <v>0</v>
      </c>
      <c r="D25" s="123">
        <v>10</v>
      </c>
      <c r="E25" s="124">
        <v>0</v>
      </c>
      <c r="F25" s="123">
        <v>10</v>
      </c>
      <c r="G25" s="124">
        <v>0</v>
      </c>
      <c r="H25" s="123">
        <v>10</v>
      </c>
      <c r="I25" s="124">
        <v>0</v>
      </c>
      <c r="J25" s="125">
        <v>10</v>
      </c>
      <c r="K25" s="126">
        <v>0</v>
      </c>
      <c r="L25" s="119">
        <v>0.45</v>
      </c>
      <c r="M25" s="35">
        <f t="shared" si="0"/>
        <v>4.5</v>
      </c>
      <c r="N25" s="119">
        <v>0.8</v>
      </c>
      <c r="O25" s="35">
        <f t="shared" si="1"/>
        <v>8</v>
      </c>
      <c r="P25" s="119">
        <v>1</v>
      </c>
      <c r="Q25" s="121">
        <f t="shared" si="2"/>
        <v>10</v>
      </c>
      <c r="R25" s="119">
        <v>1</v>
      </c>
      <c r="S25" s="36">
        <f t="shared" si="3"/>
        <v>10</v>
      </c>
      <c r="T25" s="85">
        <v>1</v>
      </c>
      <c r="U25" s="53">
        <f t="shared" si="4"/>
        <v>0</v>
      </c>
      <c r="V25" s="85">
        <v>0.5</v>
      </c>
      <c r="W25" s="53">
        <f t="shared" si="5"/>
        <v>0</v>
      </c>
      <c r="X25" s="85">
        <v>1</v>
      </c>
      <c r="Y25" s="53">
        <f t="shared" si="6"/>
        <v>0</v>
      </c>
      <c r="Z25" s="85">
        <v>1</v>
      </c>
      <c r="AA25" s="53">
        <f t="shared" si="33"/>
        <v>0</v>
      </c>
      <c r="AB25" s="86">
        <v>0.85</v>
      </c>
      <c r="AC25" s="40">
        <f t="shared" si="19"/>
        <v>0</v>
      </c>
      <c r="AD25" s="54">
        <f t="shared" si="20"/>
        <v>0</v>
      </c>
      <c r="AE25" s="39">
        <v>0.8</v>
      </c>
      <c r="AF25" s="283" t="s">
        <v>31</v>
      </c>
      <c r="AG25" s="290">
        <f t="shared" si="21"/>
        <v>4.5</v>
      </c>
      <c r="AH25" s="279">
        <f t="shared" si="7"/>
        <v>10</v>
      </c>
      <c r="AI25" s="292">
        <f t="shared" si="8"/>
        <v>0</v>
      </c>
      <c r="AJ25" s="279">
        <f t="shared" si="9"/>
        <v>0</v>
      </c>
      <c r="AK25" s="355">
        <f t="shared" si="22"/>
        <v>4.5</v>
      </c>
      <c r="AL25" s="288">
        <f t="shared" si="23"/>
        <v>10</v>
      </c>
      <c r="AM25" s="290">
        <f t="shared" si="24"/>
        <v>8</v>
      </c>
      <c r="AN25" s="279">
        <f t="shared" si="10"/>
        <v>10</v>
      </c>
      <c r="AO25" s="292">
        <f t="shared" si="11"/>
        <v>0</v>
      </c>
      <c r="AP25" s="279">
        <f t="shared" si="12"/>
        <v>0</v>
      </c>
      <c r="AQ25" s="355">
        <f t="shared" si="25"/>
        <v>8</v>
      </c>
      <c r="AR25" s="288">
        <f t="shared" si="26"/>
        <v>10</v>
      </c>
      <c r="AS25" s="290">
        <f t="shared" si="13"/>
        <v>10</v>
      </c>
      <c r="AT25" s="279">
        <f t="shared" si="14"/>
        <v>10</v>
      </c>
      <c r="AU25" s="292">
        <f t="shared" si="15"/>
        <v>0</v>
      </c>
      <c r="AV25" s="279">
        <f t="shared" si="27"/>
        <v>0</v>
      </c>
      <c r="AW25" s="355">
        <f t="shared" si="28"/>
        <v>10</v>
      </c>
      <c r="AX25" s="288">
        <f t="shared" si="29"/>
        <v>10</v>
      </c>
      <c r="AY25" s="290">
        <f t="shared" si="30"/>
        <v>10</v>
      </c>
      <c r="AZ25" s="279">
        <f t="shared" si="16"/>
        <v>10</v>
      </c>
      <c r="BA25" s="292">
        <f t="shared" si="17"/>
        <v>0</v>
      </c>
      <c r="BB25" s="279">
        <f t="shared" si="18"/>
        <v>0</v>
      </c>
      <c r="BC25" s="355">
        <f t="shared" si="31"/>
        <v>10</v>
      </c>
      <c r="BD25" s="288">
        <f t="shared" si="32"/>
        <v>10</v>
      </c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49"/>
      <c r="CD25" s="249"/>
      <c r="CE25" s="249"/>
      <c r="CF25" s="249"/>
      <c r="CG25" s="249"/>
      <c r="CH25" s="249"/>
      <c r="CI25" s="249"/>
      <c r="CJ25" s="249"/>
      <c r="CK25" s="249"/>
      <c r="CL25" s="249"/>
      <c r="CM25" s="249"/>
      <c r="CN25" s="249"/>
      <c r="CO25" s="249"/>
      <c r="CP25" s="249"/>
      <c r="CQ25" s="249"/>
      <c r="CR25" s="249"/>
      <c r="CS25" s="249"/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  <c r="DD25" s="249"/>
      <c r="DE25" s="249"/>
      <c r="DF25" s="249"/>
      <c r="DG25" s="249"/>
      <c r="DH25" s="249"/>
      <c r="DI25" s="249"/>
      <c r="DJ25" s="249"/>
      <c r="DK25" s="249"/>
      <c r="DL25" s="249"/>
      <c r="DM25" s="249"/>
      <c r="DN25" s="249"/>
      <c r="DO25" s="249"/>
      <c r="DP25" s="249"/>
      <c r="DQ25" s="249"/>
      <c r="DR25" s="249"/>
      <c r="DS25" s="249"/>
      <c r="DT25" s="249"/>
      <c r="DU25" s="249"/>
      <c r="DV25" s="249"/>
      <c r="DW25" s="249"/>
      <c r="DX25" s="249"/>
      <c r="DY25" s="249"/>
      <c r="DZ25" s="249"/>
      <c r="EA25" s="249"/>
      <c r="EB25" s="249"/>
      <c r="EC25" s="249"/>
      <c r="ED25" s="249"/>
      <c r="EE25" s="249"/>
      <c r="EF25" s="249"/>
      <c r="EG25" s="249"/>
      <c r="EH25" s="249"/>
      <c r="EI25" s="249"/>
      <c r="EJ25" s="249"/>
      <c r="EK25" s="249"/>
      <c r="EL25" s="249"/>
      <c r="EM25" s="249"/>
      <c r="EN25" s="249"/>
      <c r="EO25" s="249"/>
      <c r="EP25" s="249"/>
      <c r="EQ25" s="249"/>
      <c r="ER25" s="249"/>
      <c r="ES25" s="249"/>
      <c r="ET25" s="249"/>
      <c r="EU25" s="249"/>
      <c r="EV25" s="249"/>
      <c r="EW25" s="249"/>
      <c r="EX25" s="249"/>
      <c r="EY25" s="249"/>
      <c r="EZ25" s="249"/>
      <c r="FA25" s="249"/>
      <c r="FB25" s="249"/>
      <c r="FC25" s="249"/>
      <c r="FD25" s="249"/>
      <c r="FE25" s="249"/>
      <c r="FF25" s="249"/>
      <c r="FG25" s="249"/>
      <c r="FH25" s="249"/>
      <c r="FI25" s="249"/>
      <c r="FJ25" s="249"/>
      <c r="FK25" s="249"/>
      <c r="FL25" s="249"/>
      <c r="FM25" s="249"/>
      <c r="FN25" s="249"/>
      <c r="FO25" s="249"/>
      <c r="FP25" s="249"/>
      <c r="FQ25" s="249"/>
      <c r="FR25" s="249"/>
      <c r="FS25" s="249"/>
      <c r="FT25" s="249"/>
      <c r="FU25" s="249"/>
      <c r="FV25" s="249"/>
      <c r="FW25" s="249"/>
      <c r="FX25" s="249"/>
      <c r="FY25" s="249"/>
      <c r="FZ25" s="249"/>
      <c r="GA25" s="249"/>
      <c r="GB25" s="249"/>
      <c r="GC25" s="249"/>
      <c r="GD25" s="249"/>
      <c r="GE25" s="249"/>
      <c r="GF25" s="249"/>
      <c r="GG25" s="249"/>
      <c r="GH25" s="249"/>
      <c r="GI25" s="249"/>
      <c r="GJ25" s="249"/>
      <c r="GK25" s="249"/>
      <c r="GL25" s="249"/>
      <c r="GM25" s="249"/>
      <c r="GN25" s="249"/>
      <c r="GO25" s="249"/>
      <c r="GP25" s="249"/>
      <c r="GQ25" s="249"/>
      <c r="GR25" s="249"/>
      <c r="GS25" s="249"/>
      <c r="GT25" s="249"/>
      <c r="GU25" s="249"/>
      <c r="GV25" s="249"/>
      <c r="GW25" s="249"/>
      <c r="GX25" s="249"/>
      <c r="GY25" s="249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</row>
    <row r="26" spans="1:442" s="55" customFormat="1" x14ac:dyDescent="0.2">
      <c r="A26" s="56" t="s">
        <v>32</v>
      </c>
      <c r="B26" s="68">
        <v>1</v>
      </c>
      <c r="C26" s="69">
        <v>0</v>
      </c>
      <c r="D26" s="113">
        <v>25</v>
      </c>
      <c r="E26" s="114">
        <v>0</v>
      </c>
      <c r="F26" s="113">
        <v>25</v>
      </c>
      <c r="G26" s="114">
        <v>0</v>
      </c>
      <c r="H26" s="113">
        <v>25</v>
      </c>
      <c r="I26" s="114">
        <v>0</v>
      </c>
      <c r="J26" s="115">
        <v>25</v>
      </c>
      <c r="K26" s="116">
        <v>0</v>
      </c>
      <c r="L26" s="117">
        <v>0.45</v>
      </c>
      <c r="M26" s="102">
        <f t="shared" si="0"/>
        <v>11.25</v>
      </c>
      <c r="N26" s="117">
        <v>0.75</v>
      </c>
      <c r="O26" s="102">
        <f t="shared" si="1"/>
        <v>18.75</v>
      </c>
      <c r="P26" s="117">
        <v>1</v>
      </c>
      <c r="Q26" s="65">
        <f t="shared" si="2"/>
        <v>25</v>
      </c>
      <c r="R26" s="117">
        <v>1</v>
      </c>
      <c r="S26" s="65">
        <f t="shared" si="3"/>
        <v>25</v>
      </c>
      <c r="T26" s="85">
        <v>1</v>
      </c>
      <c r="U26" s="53">
        <f t="shared" si="4"/>
        <v>0</v>
      </c>
      <c r="V26" s="85">
        <v>0.5</v>
      </c>
      <c r="W26" s="53">
        <f t="shared" si="5"/>
        <v>0</v>
      </c>
      <c r="X26" s="85">
        <v>1</v>
      </c>
      <c r="Y26" s="53">
        <f t="shared" si="6"/>
        <v>0</v>
      </c>
      <c r="Z26" s="85">
        <v>1</v>
      </c>
      <c r="AA26" s="53">
        <f t="shared" si="33"/>
        <v>0</v>
      </c>
      <c r="AB26" s="86">
        <v>0.9</v>
      </c>
      <c r="AC26" s="40">
        <f t="shared" si="19"/>
        <v>0.9</v>
      </c>
      <c r="AD26" s="54">
        <f t="shared" si="20"/>
        <v>0</v>
      </c>
      <c r="AE26" s="39">
        <v>0.8</v>
      </c>
      <c r="AF26" s="283" t="s">
        <v>32</v>
      </c>
      <c r="AG26" s="290">
        <f t="shared" si="21"/>
        <v>12.15</v>
      </c>
      <c r="AH26" s="279">
        <f t="shared" si="7"/>
        <v>26</v>
      </c>
      <c r="AI26" s="292">
        <f t="shared" si="8"/>
        <v>0</v>
      </c>
      <c r="AJ26" s="279">
        <f t="shared" si="9"/>
        <v>0</v>
      </c>
      <c r="AK26" s="355">
        <f t="shared" si="22"/>
        <v>12.15</v>
      </c>
      <c r="AL26" s="288">
        <f t="shared" si="23"/>
        <v>26</v>
      </c>
      <c r="AM26" s="290">
        <f t="shared" si="24"/>
        <v>19.649999999999999</v>
      </c>
      <c r="AN26" s="279">
        <f t="shared" si="10"/>
        <v>26</v>
      </c>
      <c r="AO26" s="292">
        <f t="shared" si="11"/>
        <v>0</v>
      </c>
      <c r="AP26" s="279">
        <f t="shared" si="12"/>
        <v>0</v>
      </c>
      <c r="AQ26" s="355">
        <f t="shared" si="25"/>
        <v>19.649999999999999</v>
      </c>
      <c r="AR26" s="288">
        <f t="shared" si="26"/>
        <v>26</v>
      </c>
      <c r="AS26" s="290">
        <f t="shared" si="13"/>
        <v>25.9</v>
      </c>
      <c r="AT26" s="279">
        <f t="shared" si="14"/>
        <v>26</v>
      </c>
      <c r="AU26" s="292">
        <f t="shared" si="15"/>
        <v>0</v>
      </c>
      <c r="AV26" s="279">
        <f t="shared" si="27"/>
        <v>0</v>
      </c>
      <c r="AW26" s="355">
        <f t="shared" si="28"/>
        <v>25.9</v>
      </c>
      <c r="AX26" s="288">
        <f t="shared" si="29"/>
        <v>26</v>
      </c>
      <c r="AY26" s="290">
        <f t="shared" si="30"/>
        <v>25.9</v>
      </c>
      <c r="AZ26" s="279">
        <f t="shared" si="16"/>
        <v>26</v>
      </c>
      <c r="BA26" s="292">
        <f t="shared" si="17"/>
        <v>0</v>
      </c>
      <c r="BB26" s="279">
        <f t="shared" si="18"/>
        <v>0</v>
      </c>
      <c r="BC26" s="355">
        <f t="shared" si="31"/>
        <v>25.9</v>
      </c>
      <c r="BD26" s="288">
        <f t="shared" si="32"/>
        <v>26</v>
      </c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49"/>
      <c r="CB26" s="249"/>
      <c r="CC26" s="249"/>
      <c r="CD26" s="249"/>
      <c r="CE26" s="249"/>
      <c r="CF26" s="249"/>
      <c r="CG26" s="249"/>
      <c r="CH26" s="249"/>
      <c r="CI26" s="249"/>
      <c r="CJ26" s="249"/>
      <c r="CK26" s="249"/>
      <c r="CL26" s="249"/>
      <c r="CM26" s="249"/>
      <c r="CN26" s="249"/>
      <c r="CO26" s="249"/>
      <c r="CP26" s="249"/>
      <c r="CQ26" s="249"/>
      <c r="CR26" s="249"/>
      <c r="CS26" s="249"/>
      <c r="CT26" s="249"/>
      <c r="CU26" s="249"/>
      <c r="CV26" s="249"/>
      <c r="CW26" s="249"/>
      <c r="CX26" s="249"/>
      <c r="CY26" s="249"/>
      <c r="CZ26" s="249"/>
      <c r="DA26" s="249"/>
      <c r="DB26" s="249"/>
      <c r="DC26" s="249"/>
      <c r="DD26" s="249"/>
      <c r="DE26" s="249"/>
      <c r="DF26" s="249"/>
      <c r="DG26" s="249"/>
      <c r="DH26" s="249"/>
      <c r="DI26" s="249"/>
      <c r="DJ26" s="249"/>
      <c r="DK26" s="249"/>
      <c r="DL26" s="249"/>
      <c r="DM26" s="249"/>
      <c r="DN26" s="249"/>
      <c r="DO26" s="249"/>
      <c r="DP26" s="249"/>
      <c r="DQ26" s="249"/>
      <c r="DR26" s="249"/>
      <c r="DS26" s="249"/>
      <c r="DT26" s="249"/>
      <c r="DU26" s="249"/>
      <c r="DV26" s="249"/>
      <c r="DW26" s="249"/>
      <c r="DX26" s="249"/>
      <c r="DY26" s="249"/>
      <c r="DZ26" s="249"/>
      <c r="EA26" s="249"/>
      <c r="EB26" s="249"/>
      <c r="EC26" s="249"/>
      <c r="ED26" s="249"/>
      <c r="EE26" s="249"/>
      <c r="EF26" s="249"/>
      <c r="EG26" s="249"/>
      <c r="EH26" s="249"/>
      <c r="EI26" s="249"/>
      <c r="EJ26" s="249"/>
      <c r="EK26" s="249"/>
      <c r="EL26" s="249"/>
      <c r="EM26" s="249"/>
      <c r="EN26" s="249"/>
      <c r="EO26" s="249"/>
      <c r="EP26" s="249"/>
      <c r="EQ26" s="249"/>
      <c r="ER26" s="249"/>
      <c r="ES26" s="249"/>
      <c r="ET26" s="249"/>
      <c r="EU26" s="249"/>
      <c r="EV26" s="249"/>
      <c r="EW26" s="249"/>
      <c r="EX26" s="249"/>
      <c r="EY26" s="249"/>
      <c r="EZ26" s="249"/>
      <c r="FA26" s="249"/>
      <c r="FB26" s="249"/>
      <c r="FC26" s="249"/>
      <c r="FD26" s="249"/>
      <c r="FE26" s="249"/>
      <c r="FF26" s="249"/>
      <c r="FG26" s="249"/>
      <c r="FH26" s="249"/>
      <c r="FI26" s="249"/>
      <c r="FJ26" s="249"/>
      <c r="FK26" s="249"/>
      <c r="FL26" s="249"/>
      <c r="FM26" s="249"/>
      <c r="FN26" s="249"/>
      <c r="FO26" s="249"/>
      <c r="FP26" s="249"/>
      <c r="FQ26" s="249"/>
      <c r="FR26" s="249"/>
      <c r="FS26" s="249"/>
      <c r="FT26" s="249"/>
      <c r="FU26" s="249"/>
      <c r="FV26" s="249"/>
      <c r="FW26" s="249"/>
      <c r="FX26" s="249"/>
      <c r="FY26" s="249"/>
      <c r="FZ26" s="249"/>
      <c r="GA26" s="249"/>
      <c r="GB26" s="249"/>
      <c r="GC26" s="249"/>
      <c r="GD26" s="249"/>
      <c r="GE26" s="249"/>
      <c r="GF26" s="249"/>
      <c r="GG26" s="249"/>
      <c r="GH26" s="249"/>
      <c r="GI26" s="249"/>
      <c r="GJ26" s="249"/>
      <c r="GK26" s="249"/>
      <c r="GL26" s="249"/>
      <c r="GM26" s="249"/>
      <c r="GN26" s="249"/>
      <c r="GO26" s="249"/>
      <c r="GP26" s="249"/>
      <c r="GQ26" s="249"/>
      <c r="GR26" s="249"/>
      <c r="GS26" s="249"/>
      <c r="GT26" s="249"/>
      <c r="GU26" s="249"/>
      <c r="GV26" s="249"/>
      <c r="GW26" s="249"/>
      <c r="GX26" s="249"/>
      <c r="GY26" s="249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</row>
    <row r="27" spans="1:442" s="78" customFormat="1" x14ac:dyDescent="0.2">
      <c r="A27" s="106" t="s">
        <v>33</v>
      </c>
      <c r="B27" s="68">
        <v>13</v>
      </c>
      <c r="C27" s="69">
        <v>0</v>
      </c>
      <c r="D27" s="127">
        <v>2</v>
      </c>
      <c r="E27" s="108">
        <v>1</v>
      </c>
      <c r="F27" s="107">
        <v>5</v>
      </c>
      <c r="G27" s="108">
        <v>2</v>
      </c>
      <c r="H27" s="107">
        <v>5</v>
      </c>
      <c r="I27" s="108">
        <v>2</v>
      </c>
      <c r="J27" s="109">
        <v>5</v>
      </c>
      <c r="K27" s="110">
        <v>0</v>
      </c>
      <c r="L27" s="111">
        <v>1</v>
      </c>
      <c r="M27" s="51">
        <f t="shared" si="0"/>
        <v>2</v>
      </c>
      <c r="N27" s="111">
        <v>0.8</v>
      </c>
      <c r="O27" s="51">
        <f t="shared" si="1"/>
        <v>4</v>
      </c>
      <c r="P27" s="111">
        <v>1</v>
      </c>
      <c r="Q27" s="52">
        <f t="shared" si="2"/>
        <v>5</v>
      </c>
      <c r="R27" s="111">
        <v>1</v>
      </c>
      <c r="S27" s="52">
        <f t="shared" si="3"/>
        <v>5</v>
      </c>
      <c r="T27" s="85">
        <v>1</v>
      </c>
      <c r="U27" s="53">
        <f t="shared" si="4"/>
        <v>1</v>
      </c>
      <c r="V27" s="85">
        <v>0.5</v>
      </c>
      <c r="W27" s="53">
        <f t="shared" si="5"/>
        <v>1</v>
      </c>
      <c r="X27" s="85">
        <v>1</v>
      </c>
      <c r="Y27" s="53">
        <f t="shared" si="6"/>
        <v>2</v>
      </c>
      <c r="Z27" s="85">
        <v>1</v>
      </c>
      <c r="AA27" s="53">
        <f t="shared" si="33"/>
        <v>0</v>
      </c>
      <c r="AB27" s="86">
        <v>0.9</v>
      </c>
      <c r="AC27" s="40">
        <f t="shared" si="19"/>
        <v>11.700000000000001</v>
      </c>
      <c r="AD27" s="54">
        <f t="shared" si="20"/>
        <v>0</v>
      </c>
      <c r="AE27" s="39">
        <v>0.8</v>
      </c>
      <c r="AF27" s="90" t="s">
        <v>33</v>
      </c>
      <c r="AG27" s="290">
        <f t="shared" si="21"/>
        <v>13.700000000000001</v>
      </c>
      <c r="AH27" s="279">
        <f t="shared" si="7"/>
        <v>15</v>
      </c>
      <c r="AI27" s="292">
        <f t="shared" si="8"/>
        <v>1</v>
      </c>
      <c r="AJ27" s="279">
        <f t="shared" si="9"/>
        <v>1</v>
      </c>
      <c r="AK27" s="355">
        <f t="shared" si="22"/>
        <v>14.700000000000001</v>
      </c>
      <c r="AL27" s="288">
        <f t="shared" si="23"/>
        <v>16</v>
      </c>
      <c r="AM27" s="290">
        <f t="shared" si="24"/>
        <v>15.700000000000001</v>
      </c>
      <c r="AN27" s="279">
        <f t="shared" si="10"/>
        <v>18</v>
      </c>
      <c r="AO27" s="292">
        <f t="shared" si="11"/>
        <v>1</v>
      </c>
      <c r="AP27" s="279">
        <f t="shared" si="12"/>
        <v>2</v>
      </c>
      <c r="AQ27" s="355">
        <f t="shared" si="25"/>
        <v>16.700000000000003</v>
      </c>
      <c r="AR27" s="288">
        <f t="shared" si="26"/>
        <v>20</v>
      </c>
      <c r="AS27" s="290">
        <f t="shared" si="13"/>
        <v>16.700000000000003</v>
      </c>
      <c r="AT27" s="279">
        <f t="shared" si="14"/>
        <v>18</v>
      </c>
      <c r="AU27" s="292">
        <f t="shared" si="15"/>
        <v>2</v>
      </c>
      <c r="AV27" s="279">
        <f t="shared" si="27"/>
        <v>2</v>
      </c>
      <c r="AW27" s="355">
        <f t="shared" si="28"/>
        <v>18.700000000000003</v>
      </c>
      <c r="AX27" s="288">
        <f t="shared" si="29"/>
        <v>20</v>
      </c>
      <c r="AY27" s="290">
        <f t="shared" si="30"/>
        <v>16.700000000000003</v>
      </c>
      <c r="AZ27" s="279">
        <f t="shared" si="16"/>
        <v>18</v>
      </c>
      <c r="BA27" s="292">
        <f t="shared" si="17"/>
        <v>0</v>
      </c>
      <c r="BB27" s="279">
        <f t="shared" si="18"/>
        <v>0</v>
      </c>
      <c r="BC27" s="355">
        <f t="shared" si="31"/>
        <v>16.700000000000003</v>
      </c>
      <c r="BD27" s="288">
        <f t="shared" si="32"/>
        <v>18</v>
      </c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49"/>
      <c r="BX27" s="249"/>
      <c r="BY27" s="249"/>
      <c r="BZ27" s="249"/>
      <c r="CA27" s="249"/>
      <c r="CB27" s="249"/>
      <c r="CC27" s="249"/>
      <c r="CD27" s="249"/>
      <c r="CE27" s="249"/>
      <c r="CF27" s="249"/>
      <c r="CG27" s="249"/>
      <c r="CH27" s="249"/>
      <c r="CI27" s="249"/>
      <c r="CJ27" s="249"/>
      <c r="CK27" s="249"/>
      <c r="CL27" s="249"/>
      <c r="CM27" s="249"/>
      <c r="CN27" s="249"/>
      <c r="CO27" s="249"/>
      <c r="CP27" s="249"/>
      <c r="CQ27" s="249"/>
      <c r="CR27" s="249"/>
      <c r="CS27" s="249"/>
      <c r="CT27" s="249"/>
      <c r="CU27" s="249"/>
      <c r="CV27" s="249"/>
      <c r="CW27" s="249"/>
      <c r="CX27" s="249"/>
      <c r="CY27" s="249"/>
      <c r="CZ27" s="249"/>
      <c r="DA27" s="249"/>
      <c r="DB27" s="249"/>
      <c r="DC27" s="249"/>
      <c r="DD27" s="249"/>
      <c r="DE27" s="249"/>
      <c r="DF27" s="249"/>
      <c r="DG27" s="249"/>
      <c r="DH27" s="249"/>
      <c r="DI27" s="249"/>
      <c r="DJ27" s="249"/>
      <c r="DK27" s="249"/>
      <c r="DL27" s="249"/>
      <c r="DM27" s="249"/>
      <c r="DN27" s="249"/>
      <c r="DO27" s="249"/>
      <c r="DP27" s="249"/>
      <c r="DQ27" s="249"/>
      <c r="DR27" s="249"/>
      <c r="DS27" s="249"/>
      <c r="DT27" s="249"/>
      <c r="DU27" s="249"/>
      <c r="DV27" s="249"/>
      <c r="DW27" s="249"/>
      <c r="DX27" s="249"/>
      <c r="DY27" s="249"/>
      <c r="DZ27" s="249"/>
      <c r="EA27" s="249"/>
      <c r="EB27" s="249"/>
      <c r="EC27" s="249"/>
      <c r="ED27" s="249"/>
      <c r="EE27" s="249"/>
      <c r="EF27" s="249"/>
      <c r="EG27" s="249"/>
      <c r="EH27" s="249"/>
      <c r="EI27" s="249"/>
      <c r="EJ27" s="249"/>
      <c r="EK27" s="249"/>
      <c r="EL27" s="249"/>
      <c r="EM27" s="249"/>
      <c r="EN27" s="249"/>
      <c r="EO27" s="249"/>
      <c r="EP27" s="249"/>
      <c r="EQ27" s="249"/>
      <c r="ER27" s="249"/>
      <c r="ES27" s="249"/>
      <c r="ET27" s="249"/>
      <c r="EU27" s="249"/>
      <c r="EV27" s="249"/>
      <c r="EW27" s="249"/>
      <c r="EX27" s="249"/>
      <c r="EY27" s="249"/>
      <c r="EZ27" s="249"/>
      <c r="FA27" s="249"/>
      <c r="FB27" s="249"/>
      <c r="FC27" s="249"/>
      <c r="FD27" s="249"/>
      <c r="FE27" s="249"/>
      <c r="FF27" s="249"/>
      <c r="FG27" s="249"/>
      <c r="FH27" s="249"/>
      <c r="FI27" s="249"/>
      <c r="FJ27" s="249"/>
      <c r="FK27" s="249"/>
      <c r="FL27" s="249"/>
      <c r="FM27" s="249"/>
      <c r="FN27" s="249"/>
      <c r="FO27" s="249"/>
      <c r="FP27" s="249"/>
      <c r="FQ27" s="249"/>
      <c r="FR27" s="249"/>
      <c r="FS27" s="249"/>
      <c r="FT27" s="249"/>
      <c r="FU27" s="249"/>
      <c r="FV27" s="249"/>
      <c r="FW27" s="249"/>
      <c r="FX27" s="249"/>
      <c r="FY27" s="249"/>
      <c r="FZ27" s="249"/>
      <c r="GA27" s="249"/>
      <c r="GB27" s="249"/>
      <c r="GC27" s="249"/>
      <c r="GD27" s="249"/>
      <c r="GE27" s="249"/>
      <c r="GF27" s="249"/>
      <c r="GG27" s="249"/>
      <c r="GH27" s="249"/>
      <c r="GI27" s="249"/>
      <c r="GJ27" s="249"/>
      <c r="GK27" s="249"/>
      <c r="GL27" s="249"/>
      <c r="GM27" s="249"/>
      <c r="GN27" s="249"/>
      <c r="GO27" s="249"/>
      <c r="GP27" s="249"/>
      <c r="GQ27" s="249"/>
      <c r="GR27" s="249"/>
      <c r="GS27" s="249"/>
      <c r="GT27" s="249"/>
      <c r="GU27" s="249"/>
      <c r="GV27" s="249"/>
      <c r="GW27" s="249"/>
      <c r="GX27" s="249"/>
      <c r="GY27" s="249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</row>
    <row r="28" spans="1:442" s="78" customFormat="1" x14ac:dyDescent="0.2">
      <c r="A28" s="128" t="s">
        <v>34</v>
      </c>
      <c r="B28" s="68">
        <v>2</v>
      </c>
      <c r="C28" s="69">
        <v>0</v>
      </c>
      <c r="D28" s="129">
        <v>0</v>
      </c>
      <c r="E28" s="130">
        <v>0</v>
      </c>
      <c r="F28" s="131">
        <v>0</v>
      </c>
      <c r="G28" s="130">
        <v>0</v>
      </c>
      <c r="H28" s="131">
        <v>0</v>
      </c>
      <c r="I28" s="130">
        <v>0</v>
      </c>
      <c r="J28" s="132">
        <v>0</v>
      </c>
      <c r="K28" s="133">
        <v>0</v>
      </c>
      <c r="L28" s="117">
        <v>1</v>
      </c>
      <c r="M28" s="102">
        <f t="shared" si="0"/>
        <v>0</v>
      </c>
      <c r="N28" s="117">
        <v>1</v>
      </c>
      <c r="O28" s="102">
        <f t="shared" si="1"/>
        <v>0</v>
      </c>
      <c r="P28" s="117">
        <v>1</v>
      </c>
      <c r="Q28" s="65">
        <f t="shared" si="2"/>
        <v>0</v>
      </c>
      <c r="R28" s="117">
        <v>1</v>
      </c>
      <c r="S28" s="65">
        <f t="shared" si="3"/>
        <v>0</v>
      </c>
      <c r="T28" s="85">
        <v>1</v>
      </c>
      <c r="U28" s="53">
        <f t="shared" si="4"/>
        <v>0</v>
      </c>
      <c r="V28" s="85">
        <v>0.5</v>
      </c>
      <c r="W28" s="53">
        <f t="shared" si="5"/>
        <v>0</v>
      </c>
      <c r="X28" s="85">
        <v>1</v>
      </c>
      <c r="Y28" s="53">
        <f t="shared" si="6"/>
        <v>0</v>
      </c>
      <c r="Z28" s="85">
        <v>1</v>
      </c>
      <c r="AA28" s="53">
        <f t="shared" si="33"/>
        <v>0</v>
      </c>
      <c r="AB28" s="86">
        <v>0.9</v>
      </c>
      <c r="AC28" s="40">
        <f t="shared" si="19"/>
        <v>1.8</v>
      </c>
      <c r="AD28" s="54">
        <f t="shared" si="20"/>
        <v>0</v>
      </c>
      <c r="AE28" s="39">
        <v>0.8</v>
      </c>
      <c r="AF28" s="90" t="s">
        <v>34</v>
      </c>
      <c r="AG28" s="290">
        <f t="shared" si="21"/>
        <v>1.8</v>
      </c>
      <c r="AH28" s="279">
        <f t="shared" si="7"/>
        <v>2</v>
      </c>
      <c r="AI28" s="292">
        <f t="shared" si="8"/>
        <v>0</v>
      </c>
      <c r="AJ28" s="279">
        <f t="shared" si="9"/>
        <v>0</v>
      </c>
      <c r="AK28" s="355">
        <f t="shared" si="22"/>
        <v>1.8</v>
      </c>
      <c r="AL28" s="288">
        <f t="shared" si="23"/>
        <v>2</v>
      </c>
      <c r="AM28" s="290">
        <f t="shared" si="24"/>
        <v>1.8</v>
      </c>
      <c r="AN28" s="279">
        <f t="shared" si="10"/>
        <v>2</v>
      </c>
      <c r="AO28" s="292">
        <f t="shared" si="11"/>
        <v>0</v>
      </c>
      <c r="AP28" s="279">
        <f t="shared" si="12"/>
        <v>0</v>
      </c>
      <c r="AQ28" s="355">
        <f t="shared" si="25"/>
        <v>1.8</v>
      </c>
      <c r="AR28" s="288">
        <f t="shared" si="26"/>
        <v>2</v>
      </c>
      <c r="AS28" s="290">
        <f t="shared" si="13"/>
        <v>1.8</v>
      </c>
      <c r="AT28" s="279">
        <f t="shared" si="14"/>
        <v>2</v>
      </c>
      <c r="AU28" s="292">
        <f t="shared" si="15"/>
        <v>0</v>
      </c>
      <c r="AV28" s="279">
        <f t="shared" si="27"/>
        <v>0</v>
      </c>
      <c r="AW28" s="355">
        <f t="shared" si="28"/>
        <v>1.8</v>
      </c>
      <c r="AX28" s="288">
        <f t="shared" si="29"/>
        <v>2</v>
      </c>
      <c r="AY28" s="290">
        <f t="shared" si="30"/>
        <v>1.8</v>
      </c>
      <c r="AZ28" s="279">
        <f t="shared" si="16"/>
        <v>2</v>
      </c>
      <c r="BA28" s="292">
        <f t="shared" si="17"/>
        <v>0</v>
      </c>
      <c r="BB28" s="279">
        <f t="shared" si="18"/>
        <v>0</v>
      </c>
      <c r="BC28" s="355">
        <f t="shared" si="31"/>
        <v>1.8</v>
      </c>
      <c r="BD28" s="288">
        <f t="shared" si="32"/>
        <v>2</v>
      </c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9"/>
      <c r="BQ28" s="249"/>
      <c r="BR28" s="249"/>
      <c r="BS28" s="249"/>
      <c r="BT28" s="249"/>
      <c r="BU28" s="249"/>
      <c r="BV28" s="249"/>
      <c r="BW28" s="249"/>
      <c r="BX28" s="249"/>
      <c r="BY28" s="249"/>
      <c r="BZ28" s="249"/>
      <c r="CA28" s="249"/>
      <c r="CB28" s="249"/>
      <c r="CC28" s="249"/>
      <c r="CD28" s="249"/>
      <c r="CE28" s="249"/>
      <c r="CF28" s="249"/>
      <c r="CG28" s="249"/>
      <c r="CH28" s="249"/>
      <c r="CI28" s="249"/>
      <c r="CJ28" s="249"/>
      <c r="CK28" s="249"/>
      <c r="CL28" s="249"/>
      <c r="CM28" s="249"/>
      <c r="CN28" s="249"/>
      <c r="CO28" s="249"/>
      <c r="CP28" s="249"/>
      <c r="CQ28" s="249"/>
      <c r="CR28" s="249"/>
      <c r="CS28" s="249"/>
      <c r="CT28" s="249"/>
      <c r="CU28" s="249"/>
      <c r="CV28" s="249"/>
      <c r="CW28" s="249"/>
      <c r="CX28" s="249"/>
      <c r="CY28" s="249"/>
      <c r="CZ28" s="249"/>
      <c r="DA28" s="249"/>
      <c r="DB28" s="249"/>
      <c r="DC28" s="249"/>
      <c r="DD28" s="249"/>
      <c r="DE28" s="249"/>
      <c r="DF28" s="249"/>
      <c r="DG28" s="249"/>
      <c r="DH28" s="249"/>
      <c r="DI28" s="249"/>
      <c r="DJ28" s="249"/>
      <c r="DK28" s="249"/>
      <c r="DL28" s="249"/>
      <c r="DM28" s="249"/>
      <c r="DN28" s="249"/>
      <c r="DO28" s="249"/>
      <c r="DP28" s="249"/>
      <c r="DQ28" s="249"/>
      <c r="DR28" s="249"/>
      <c r="DS28" s="249"/>
      <c r="DT28" s="249"/>
      <c r="DU28" s="249"/>
      <c r="DV28" s="249"/>
      <c r="DW28" s="249"/>
      <c r="DX28" s="249"/>
      <c r="DY28" s="249"/>
      <c r="DZ28" s="249"/>
      <c r="EA28" s="249"/>
      <c r="EB28" s="249"/>
      <c r="EC28" s="249"/>
      <c r="ED28" s="249"/>
      <c r="EE28" s="249"/>
      <c r="EF28" s="249"/>
      <c r="EG28" s="249"/>
      <c r="EH28" s="249"/>
      <c r="EI28" s="249"/>
      <c r="EJ28" s="249"/>
      <c r="EK28" s="249"/>
      <c r="EL28" s="249"/>
      <c r="EM28" s="249"/>
      <c r="EN28" s="249"/>
      <c r="EO28" s="249"/>
      <c r="EP28" s="249"/>
      <c r="EQ28" s="249"/>
      <c r="ER28" s="249"/>
      <c r="ES28" s="249"/>
      <c r="ET28" s="249"/>
      <c r="EU28" s="249"/>
      <c r="EV28" s="249"/>
      <c r="EW28" s="249"/>
      <c r="EX28" s="249"/>
      <c r="EY28" s="249"/>
      <c r="EZ28" s="249"/>
      <c r="FA28" s="249"/>
      <c r="FB28" s="249"/>
      <c r="FC28" s="249"/>
      <c r="FD28" s="249"/>
      <c r="FE28" s="249"/>
      <c r="FF28" s="249"/>
      <c r="FG28" s="249"/>
      <c r="FH28" s="249"/>
      <c r="FI28" s="249"/>
      <c r="FJ28" s="249"/>
      <c r="FK28" s="249"/>
      <c r="FL28" s="249"/>
      <c r="FM28" s="249"/>
      <c r="FN28" s="249"/>
      <c r="FO28" s="249"/>
      <c r="FP28" s="249"/>
      <c r="FQ28" s="249"/>
      <c r="FR28" s="249"/>
      <c r="FS28" s="249"/>
      <c r="FT28" s="249"/>
      <c r="FU28" s="249"/>
      <c r="FV28" s="249"/>
      <c r="FW28" s="249"/>
      <c r="FX28" s="249"/>
      <c r="FY28" s="249"/>
      <c r="FZ28" s="249"/>
      <c r="GA28" s="249"/>
      <c r="GB28" s="249"/>
      <c r="GC28" s="249"/>
      <c r="GD28" s="249"/>
      <c r="GE28" s="249"/>
      <c r="GF28" s="249"/>
      <c r="GG28" s="249"/>
      <c r="GH28" s="249"/>
      <c r="GI28" s="249"/>
      <c r="GJ28" s="249"/>
      <c r="GK28" s="249"/>
      <c r="GL28" s="249"/>
      <c r="GM28" s="249"/>
      <c r="GN28" s="249"/>
      <c r="GO28" s="249"/>
      <c r="GP28" s="249"/>
      <c r="GQ28" s="249"/>
      <c r="GR28" s="249"/>
      <c r="GS28" s="249"/>
      <c r="GT28" s="249"/>
      <c r="GU28" s="249"/>
      <c r="GV28" s="249"/>
      <c r="GW28" s="249"/>
      <c r="GX28" s="249"/>
      <c r="GY28" s="249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</row>
    <row r="29" spans="1:442" s="78" customFormat="1" x14ac:dyDescent="0.2">
      <c r="A29" s="90" t="s">
        <v>36</v>
      </c>
      <c r="B29" s="134">
        <v>4</v>
      </c>
      <c r="C29" s="69">
        <v>0</v>
      </c>
      <c r="D29" s="82">
        <v>3</v>
      </c>
      <c r="E29" s="81">
        <v>0</v>
      </c>
      <c r="F29" s="82">
        <v>3</v>
      </c>
      <c r="G29" s="81">
        <v>0</v>
      </c>
      <c r="H29" s="82">
        <v>3</v>
      </c>
      <c r="I29" s="81">
        <v>0</v>
      </c>
      <c r="J29" s="104">
        <v>3</v>
      </c>
      <c r="K29" s="105">
        <v>0</v>
      </c>
      <c r="L29" s="84">
        <v>1</v>
      </c>
      <c r="M29" s="75">
        <f t="shared" si="0"/>
        <v>3</v>
      </c>
      <c r="N29" s="84">
        <v>1</v>
      </c>
      <c r="O29" s="75">
        <f t="shared" si="1"/>
        <v>3</v>
      </c>
      <c r="P29" s="84">
        <v>1</v>
      </c>
      <c r="Q29" s="76">
        <f t="shared" si="2"/>
        <v>3</v>
      </c>
      <c r="R29" s="84">
        <v>1</v>
      </c>
      <c r="S29" s="76">
        <f t="shared" si="3"/>
        <v>3</v>
      </c>
      <c r="T29" s="85">
        <v>1</v>
      </c>
      <c r="U29" s="53">
        <f t="shared" si="4"/>
        <v>0</v>
      </c>
      <c r="V29" s="85">
        <v>0.5</v>
      </c>
      <c r="W29" s="53">
        <f t="shared" si="5"/>
        <v>0</v>
      </c>
      <c r="X29" s="85">
        <v>1</v>
      </c>
      <c r="Y29" s="53">
        <f t="shared" si="6"/>
        <v>0</v>
      </c>
      <c r="Z29" s="85">
        <v>1</v>
      </c>
      <c r="AA29" s="53">
        <f t="shared" si="33"/>
        <v>0</v>
      </c>
      <c r="AB29" s="86">
        <v>0.9</v>
      </c>
      <c r="AC29" s="40">
        <f t="shared" si="19"/>
        <v>3.6</v>
      </c>
      <c r="AD29" s="54">
        <f t="shared" si="20"/>
        <v>0</v>
      </c>
      <c r="AE29" s="39">
        <v>0.8</v>
      </c>
      <c r="AF29" s="90" t="s">
        <v>36</v>
      </c>
      <c r="AG29" s="290">
        <f t="shared" si="21"/>
        <v>6.6</v>
      </c>
      <c r="AH29" s="279">
        <f t="shared" si="7"/>
        <v>7</v>
      </c>
      <c r="AI29" s="292">
        <f t="shared" si="8"/>
        <v>0</v>
      </c>
      <c r="AJ29" s="279">
        <f t="shared" si="9"/>
        <v>0</v>
      </c>
      <c r="AK29" s="355">
        <f t="shared" si="22"/>
        <v>6.6</v>
      </c>
      <c r="AL29" s="288">
        <f t="shared" si="23"/>
        <v>7</v>
      </c>
      <c r="AM29" s="290">
        <f t="shared" si="24"/>
        <v>6.6</v>
      </c>
      <c r="AN29" s="279">
        <f t="shared" si="10"/>
        <v>7</v>
      </c>
      <c r="AO29" s="292">
        <f t="shared" si="11"/>
        <v>0</v>
      </c>
      <c r="AP29" s="279">
        <f t="shared" si="12"/>
        <v>0</v>
      </c>
      <c r="AQ29" s="355">
        <f t="shared" si="25"/>
        <v>6.6</v>
      </c>
      <c r="AR29" s="288">
        <f t="shared" si="26"/>
        <v>7</v>
      </c>
      <c r="AS29" s="290">
        <f t="shared" si="13"/>
        <v>6.6</v>
      </c>
      <c r="AT29" s="279">
        <f t="shared" si="14"/>
        <v>7</v>
      </c>
      <c r="AU29" s="292">
        <f t="shared" si="15"/>
        <v>0</v>
      </c>
      <c r="AV29" s="279">
        <f t="shared" si="27"/>
        <v>0</v>
      </c>
      <c r="AW29" s="355">
        <f t="shared" si="28"/>
        <v>6.6</v>
      </c>
      <c r="AX29" s="288">
        <f t="shared" si="29"/>
        <v>7</v>
      </c>
      <c r="AY29" s="290">
        <f t="shared" si="30"/>
        <v>6.6</v>
      </c>
      <c r="AZ29" s="279">
        <f t="shared" si="16"/>
        <v>7</v>
      </c>
      <c r="BA29" s="292">
        <f t="shared" si="17"/>
        <v>0</v>
      </c>
      <c r="BB29" s="279">
        <f t="shared" si="18"/>
        <v>0</v>
      </c>
      <c r="BC29" s="355">
        <f t="shared" si="31"/>
        <v>6.6</v>
      </c>
      <c r="BD29" s="288">
        <f t="shared" si="32"/>
        <v>7</v>
      </c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BZ29" s="249"/>
      <c r="CA29" s="249"/>
      <c r="CB29" s="249"/>
      <c r="CC29" s="249"/>
      <c r="CD29" s="249"/>
      <c r="CE29" s="249"/>
      <c r="CF29" s="249"/>
      <c r="CG29" s="249"/>
      <c r="CH29" s="249"/>
      <c r="CI29" s="249"/>
      <c r="CJ29" s="249"/>
      <c r="CK29" s="249"/>
      <c r="CL29" s="249"/>
      <c r="CM29" s="249"/>
      <c r="CN29" s="249"/>
      <c r="CO29" s="249"/>
      <c r="CP29" s="249"/>
      <c r="CQ29" s="249"/>
      <c r="CR29" s="249"/>
      <c r="CS29" s="249"/>
      <c r="CT29" s="249"/>
      <c r="CU29" s="249"/>
      <c r="CV29" s="249"/>
      <c r="CW29" s="249"/>
      <c r="CX29" s="249"/>
      <c r="CY29" s="249"/>
      <c r="CZ29" s="249"/>
      <c r="DA29" s="249"/>
      <c r="DB29" s="249"/>
      <c r="DC29" s="249"/>
      <c r="DD29" s="249"/>
      <c r="DE29" s="249"/>
      <c r="DF29" s="249"/>
      <c r="DG29" s="249"/>
      <c r="DH29" s="249"/>
      <c r="DI29" s="249"/>
      <c r="DJ29" s="249"/>
      <c r="DK29" s="249"/>
      <c r="DL29" s="249"/>
      <c r="DM29" s="249"/>
      <c r="DN29" s="249"/>
      <c r="DO29" s="249"/>
      <c r="DP29" s="249"/>
      <c r="DQ29" s="249"/>
      <c r="DR29" s="249"/>
      <c r="DS29" s="249"/>
      <c r="DT29" s="249"/>
      <c r="DU29" s="249"/>
      <c r="DV29" s="249"/>
      <c r="DW29" s="249"/>
      <c r="DX29" s="249"/>
      <c r="DY29" s="249"/>
      <c r="DZ29" s="249"/>
      <c r="EA29" s="249"/>
      <c r="EB29" s="249"/>
      <c r="EC29" s="249"/>
      <c r="ED29" s="249"/>
      <c r="EE29" s="249"/>
      <c r="EF29" s="249"/>
      <c r="EG29" s="249"/>
      <c r="EH29" s="249"/>
      <c r="EI29" s="249"/>
      <c r="EJ29" s="249"/>
      <c r="EK29" s="249"/>
      <c r="EL29" s="249"/>
      <c r="EM29" s="249"/>
      <c r="EN29" s="249"/>
      <c r="EO29" s="249"/>
      <c r="EP29" s="249"/>
      <c r="EQ29" s="249"/>
      <c r="ER29" s="249"/>
      <c r="ES29" s="249"/>
      <c r="ET29" s="249"/>
      <c r="EU29" s="249"/>
      <c r="EV29" s="249"/>
      <c r="EW29" s="249"/>
      <c r="EX29" s="249"/>
      <c r="EY29" s="249"/>
      <c r="EZ29" s="249"/>
      <c r="FA29" s="249"/>
      <c r="FB29" s="249"/>
      <c r="FC29" s="249"/>
      <c r="FD29" s="249"/>
      <c r="FE29" s="249"/>
      <c r="FF29" s="249"/>
      <c r="FG29" s="249"/>
      <c r="FH29" s="249"/>
      <c r="FI29" s="249"/>
      <c r="FJ29" s="249"/>
      <c r="FK29" s="249"/>
      <c r="FL29" s="249"/>
      <c r="FM29" s="249"/>
      <c r="FN29" s="249"/>
      <c r="FO29" s="249"/>
      <c r="FP29" s="249"/>
      <c r="FQ29" s="249"/>
      <c r="FR29" s="249"/>
      <c r="FS29" s="249"/>
      <c r="FT29" s="249"/>
      <c r="FU29" s="249"/>
      <c r="FV29" s="249"/>
      <c r="FW29" s="249"/>
      <c r="FX29" s="249"/>
      <c r="FY29" s="249"/>
      <c r="FZ29" s="249"/>
      <c r="GA29" s="249"/>
      <c r="GB29" s="249"/>
      <c r="GC29" s="249"/>
      <c r="GD29" s="249"/>
      <c r="GE29" s="249"/>
      <c r="GF29" s="249"/>
      <c r="GG29" s="249"/>
      <c r="GH29" s="249"/>
      <c r="GI29" s="249"/>
      <c r="GJ29" s="249"/>
      <c r="GK29" s="249"/>
      <c r="GL29" s="249"/>
      <c r="GM29" s="249"/>
      <c r="GN29" s="249"/>
      <c r="GO29" s="249"/>
      <c r="GP29" s="249"/>
      <c r="GQ29" s="249"/>
      <c r="GR29" s="249"/>
      <c r="GS29" s="249"/>
      <c r="GT29" s="249"/>
      <c r="GU29" s="249"/>
      <c r="GV29" s="249"/>
      <c r="GW29" s="249"/>
      <c r="GX29" s="249"/>
      <c r="GY29" s="24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</row>
    <row r="30" spans="1:442" s="78" customFormat="1" x14ac:dyDescent="0.2">
      <c r="A30" s="90" t="s">
        <v>37</v>
      </c>
      <c r="B30" s="134">
        <v>28</v>
      </c>
      <c r="C30" s="69">
        <v>0.2</v>
      </c>
      <c r="D30" s="82">
        <v>15</v>
      </c>
      <c r="E30" s="81">
        <v>1</v>
      </c>
      <c r="F30" s="82">
        <v>15</v>
      </c>
      <c r="G30" s="81">
        <v>1</v>
      </c>
      <c r="H30" s="82">
        <v>15</v>
      </c>
      <c r="I30" s="81">
        <v>1</v>
      </c>
      <c r="J30" s="104">
        <v>15</v>
      </c>
      <c r="K30" s="105">
        <v>1</v>
      </c>
      <c r="L30" s="84">
        <v>0.45</v>
      </c>
      <c r="M30" s="75">
        <f t="shared" si="0"/>
        <v>6.75</v>
      </c>
      <c r="N30" s="84">
        <v>0.75</v>
      </c>
      <c r="O30" s="75">
        <f t="shared" si="1"/>
        <v>11.25</v>
      </c>
      <c r="P30" s="84">
        <v>1</v>
      </c>
      <c r="Q30" s="76">
        <f t="shared" si="2"/>
        <v>15</v>
      </c>
      <c r="R30" s="84">
        <v>1</v>
      </c>
      <c r="S30" s="76">
        <f t="shared" si="3"/>
        <v>15</v>
      </c>
      <c r="T30" s="85">
        <v>1</v>
      </c>
      <c r="U30" s="53">
        <f t="shared" si="4"/>
        <v>1</v>
      </c>
      <c r="V30" s="85">
        <v>1</v>
      </c>
      <c r="W30" s="53">
        <f t="shared" si="5"/>
        <v>1</v>
      </c>
      <c r="X30" s="85">
        <v>1</v>
      </c>
      <c r="Y30" s="53">
        <f t="shared" si="6"/>
        <v>1</v>
      </c>
      <c r="Z30" s="85">
        <v>1</v>
      </c>
      <c r="AA30" s="53">
        <f t="shared" si="33"/>
        <v>1</v>
      </c>
      <c r="AB30" s="86">
        <v>0.85</v>
      </c>
      <c r="AC30" s="40">
        <f t="shared" si="19"/>
        <v>23.8</v>
      </c>
      <c r="AD30" s="54">
        <f t="shared" si="20"/>
        <v>0.16000000000000003</v>
      </c>
      <c r="AE30" s="39">
        <v>0.8</v>
      </c>
      <c r="AF30" s="90" t="s">
        <v>37</v>
      </c>
      <c r="AG30" s="290">
        <f t="shared" si="21"/>
        <v>30.55</v>
      </c>
      <c r="AH30" s="279">
        <f t="shared" si="7"/>
        <v>43</v>
      </c>
      <c r="AI30" s="292">
        <f t="shared" si="8"/>
        <v>1.1600000000000001</v>
      </c>
      <c r="AJ30" s="279">
        <f t="shared" si="9"/>
        <v>1.2</v>
      </c>
      <c r="AK30" s="355">
        <f t="shared" si="22"/>
        <v>31.71</v>
      </c>
      <c r="AL30" s="288">
        <f t="shared" si="23"/>
        <v>44.2</v>
      </c>
      <c r="AM30" s="290">
        <f t="shared" si="24"/>
        <v>35.049999999999997</v>
      </c>
      <c r="AN30" s="279">
        <f t="shared" si="10"/>
        <v>43</v>
      </c>
      <c r="AO30" s="292">
        <f t="shared" si="11"/>
        <v>1.1600000000000001</v>
      </c>
      <c r="AP30" s="279">
        <f t="shared" si="12"/>
        <v>1.2</v>
      </c>
      <c r="AQ30" s="355">
        <f t="shared" si="25"/>
        <v>36.209999999999994</v>
      </c>
      <c r="AR30" s="288">
        <f t="shared" si="26"/>
        <v>44.2</v>
      </c>
      <c r="AS30" s="290">
        <f t="shared" si="13"/>
        <v>38.799999999999997</v>
      </c>
      <c r="AT30" s="279">
        <f t="shared" si="14"/>
        <v>43</v>
      </c>
      <c r="AU30" s="292">
        <f t="shared" si="15"/>
        <v>1.1600000000000001</v>
      </c>
      <c r="AV30" s="279">
        <f t="shared" si="27"/>
        <v>1.2</v>
      </c>
      <c r="AW30" s="355">
        <f t="shared" si="28"/>
        <v>39.959999999999994</v>
      </c>
      <c r="AX30" s="288">
        <f t="shared" si="29"/>
        <v>44.2</v>
      </c>
      <c r="AY30" s="290">
        <f t="shared" si="30"/>
        <v>38.799999999999997</v>
      </c>
      <c r="AZ30" s="279">
        <f t="shared" si="16"/>
        <v>43</v>
      </c>
      <c r="BA30" s="292">
        <f t="shared" si="17"/>
        <v>1.1600000000000001</v>
      </c>
      <c r="BB30" s="279">
        <f t="shared" si="18"/>
        <v>1.2</v>
      </c>
      <c r="BC30" s="355">
        <f t="shared" si="31"/>
        <v>39.959999999999994</v>
      </c>
      <c r="BD30" s="288">
        <f t="shared" si="32"/>
        <v>44.2</v>
      </c>
      <c r="BE30" s="249"/>
      <c r="BF30" s="249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249"/>
      <c r="BT30" s="249"/>
      <c r="BU30" s="249"/>
      <c r="BV30" s="249"/>
      <c r="BW30" s="249"/>
      <c r="BX30" s="249"/>
      <c r="BY30" s="249"/>
      <c r="BZ30" s="249"/>
      <c r="CA30" s="249"/>
      <c r="CB30" s="249"/>
      <c r="CC30" s="249"/>
      <c r="CD30" s="249"/>
      <c r="CE30" s="249"/>
      <c r="CF30" s="249"/>
      <c r="CG30" s="249"/>
      <c r="CH30" s="249"/>
      <c r="CI30" s="249"/>
      <c r="CJ30" s="249"/>
      <c r="CK30" s="249"/>
      <c r="CL30" s="249"/>
      <c r="CM30" s="249"/>
      <c r="CN30" s="249"/>
      <c r="CO30" s="249"/>
      <c r="CP30" s="249"/>
      <c r="CQ30" s="249"/>
      <c r="CR30" s="249"/>
      <c r="CS30" s="249"/>
      <c r="CT30" s="249"/>
      <c r="CU30" s="249"/>
      <c r="CV30" s="249"/>
      <c r="CW30" s="249"/>
      <c r="CX30" s="249"/>
      <c r="CY30" s="249"/>
      <c r="CZ30" s="249"/>
      <c r="DA30" s="249"/>
      <c r="DB30" s="249"/>
      <c r="DC30" s="249"/>
      <c r="DD30" s="249"/>
      <c r="DE30" s="249"/>
      <c r="DF30" s="249"/>
      <c r="DG30" s="249"/>
      <c r="DH30" s="249"/>
      <c r="DI30" s="249"/>
      <c r="DJ30" s="249"/>
      <c r="DK30" s="249"/>
      <c r="DL30" s="249"/>
      <c r="DM30" s="249"/>
      <c r="DN30" s="249"/>
      <c r="DO30" s="249"/>
      <c r="DP30" s="249"/>
      <c r="DQ30" s="249"/>
      <c r="DR30" s="249"/>
      <c r="DS30" s="249"/>
      <c r="DT30" s="249"/>
      <c r="DU30" s="249"/>
      <c r="DV30" s="249"/>
      <c r="DW30" s="249"/>
      <c r="DX30" s="249"/>
      <c r="DY30" s="249"/>
      <c r="DZ30" s="249"/>
      <c r="EA30" s="249"/>
      <c r="EB30" s="249"/>
      <c r="EC30" s="249"/>
      <c r="ED30" s="249"/>
      <c r="EE30" s="249"/>
      <c r="EF30" s="249"/>
      <c r="EG30" s="249"/>
      <c r="EH30" s="249"/>
      <c r="EI30" s="249"/>
      <c r="EJ30" s="249"/>
      <c r="EK30" s="249"/>
      <c r="EL30" s="249"/>
      <c r="EM30" s="249"/>
      <c r="EN30" s="249"/>
      <c r="EO30" s="249"/>
      <c r="EP30" s="249"/>
      <c r="EQ30" s="249"/>
      <c r="ER30" s="249"/>
      <c r="ES30" s="249"/>
      <c r="ET30" s="249"/>
      <c r="EU30" s="249"/>
      <c r="EV30" s="249"/>
      <c r="EW30" s="249"/>
      <c r="EX30" s="249"/>
      <c r="EY30" s="249"/>
      <c r="EZ30" s="249"/>
      <c r="FA30" s="249"/>
      <c r="FB30" s="249"/>
      <c r="FC30" s="249"/>
      <c r="FD30" s="249"/>
      <c r="FE30" s="249"/>
      <c r="FF30" s="249"/>
      <c r="FG30" s="249"/>
      <c r="FH30" s="249"/>
      <c r="FI30" s="249"/>
      <c r="FJ30" s="249"/>
      <c r="FK30" s="249"/>
      <c r="FL30" s="249"/>
      <c r="FM30" s="249"/>
      <c r="FN30" s="249"/>
      <c r="FO30" s="249"/>
      <c r="FP30" s="249"/>
      <c r="FQ30" s="249"/>
      <c r="FR30" s="249"/>
      <c r="FS30" s="249"/>
      <c r="FT30" s="249"/>
      <c r="FU30" s="249"/>
      <c r="FV30" s="249"/>
      <c r="FW30" s="249"/>
      <c r="FX30" s="249"/>
      <c r="FY30" s="249"/>
      <c r="FZ30" s="249"/>
      <c r="GA30" s="249"/>
      <c r="GB30" s="249"/>
      <c r="GC30" s="249"/>
      <c r="GD30" s="249"/>
      <c r="GE30" s="249"/>
      <c r="GF30" s="249"/>
      <c r="GG30" s="249"/>
      <c r="GH30" s="249"/>
      <c r="GI30" s="249"/>
      <c r="GJ30" s="249"/>
      <c r="GK30" s="249"/>
      <c r="GL30" s="249"/>
      <c r="GM30" s="249"/>
      <c r="GN30" s="249"/>
      <c r="GO30" s="249"/>
      <c r="GP30" s="249"/>
      <c r="GQ30" s="249"/>
      <c r="GR30" s="249"/>
      <c r="GS30" s="249"/>
      <c r="GT30" s="249"/>
      <c r="GU30" s="249"/>
      <c r="GV30" s="249"/>
      <c r="GW30" s="249"/>
      <c r="GX30" s="249"/>
      <c r="GY30" s="249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</row>
    <row r="31" spans="1:442" s="78" customFormat="1" x14ac:dyDescent="0.2">
      <c r="A31" s="135" t="s">
        <v>38</v>
      </c>
      <c r="B31" s="68">
        <v>0</v>
      </c>
      <c r="C31" s="69">
        <v>0</v>
      </c>
      <c r="D31" s="136">
        <v>8</v>
      </c>
      <c r="E31" s="137">
        <v>0</v>
      </c>
      <c r="F31" s="136">
        <v>8</v>
      </c>
      <c r="G31" s="137">
        <v>0</v>
      </c>
      <c r="H31" s="136">
        <v>8</v>
      </c>
      <c r="I31" s="137">
        <v>0</v>
      </c>
      <c r="J31" s="138">
        <v>8</v>
      </c>
      <c r="K31" s="139">
        <v>0</v>
      </c>
      <c r="L31" s="119">
        <v>0.45</v>
      </c>
      <c r="M31" s="75">
        <f t="shared" si="0"/>
        <v>3.6</v>
      </c>
      <c r="N31" s="119">
        <v>0.8</v>
      </c>
      <c r="O31" s="75">
        <f t="shared" si="1"/>
        <v>6.4</v>
      </c>
      <c r="P31" s="119">
        <v>1</v>
      </c>
      <c r="Q31" s="121">
        <f t="shared" si="2"/>
        <v>8</v>
      </c>
      <c r="R31" s="119">
        <v>1</v>
      </c>
      <c r="S31" s="76">
        <f t="shared" si="3"/>
        <v>8</v>
      </c>
      <c r="T31" s="85">
        <v>1</v>
      </c>
      <c r="U31" s="53">
        <f t="shared" si="4"/>
        <v>0</v>
      </c>
      <c r="V31" s="85">
        <v>0.5</v>
      </c>
      <c r="W31" s="53">
        <f t="shared" si="5"/>
        <v>0</v>
      </c>
      <c r="X31" s="85">
        <v>1</v>
      </c>
      <c r="Y31" s="53">
        <f t="shared" si="6"/>
        <v>0</v>
      </c>
      <c r="Z31" s="85">
        <v>1</v>
      </c>
      <c r="AA31" s="53">
        <f t="shared" si="33"/>
        <v>0</v>
      </c>
      <c r="AB31" s="86">
        <v>0.9</v>
      </c>
      <c r="AC31" s="40">
        <f t="shared" si="19"/>
        <v>0</v>
      </c>
      <c r="AD31" s="54">
        <f t="shared" si="20"/>
        <v>0</v>
      </c>
      <c r="AE31" s="39">
        <v>0.8</v>
      </c>
      <c r="AF31" s="303" t="s">
        <v>80</v>
      </c>
      <c r="AG31" s="290">
        <f t="shared" si="21"/>
        <v>3.6</v>
      </c>
      <c r="AH31" s="279">
        <f t="shared" si="7"/>
        <v>8</v>
      </c>
      <c r="AI31" s="292">
        <f t="shared" si="8"/>
        <v>0</v>
      </c>
      <c r="AJ31" s="279">
        <f t="shared" si="9"/>
        <v>0</v>
      </c>
      <c r="AK31" s="355">
        <f t="shared" si="22"/>
        <v>3.6</v>
      </c>
      <c r="AL31" s="288">
        <f t="shared" si="23"/>
        <v>8</v>
      </c>
      <c r="AM31" s="290">
        <f t="shared" si="24"/>
        <v>6.4</v>
      </c>
      <c r="AN31" s="279">
        <f t="shared" si="10"/>
        <v>8</v>
      </c>
      <c r="AO31" s="292">
        <f t="shared" si="11"/>
        <v>0</v>
      </c>
      <c r="AP31" s="279">
        <f t="shared" si="12"/>
        <v>0</v>
      </c>
      <c r="AQ31" s="355">
        <f t="shared" si="25"/>
        <v>6.4</v>
      </c>
      <c r="AR31" s="288">
        <f t="shared" si="26"/>
        <v>8</v>
      </c>
      <c r="AS31" s="290">
        <f t="shared" si="13"/>
        <v>8</v>
      </c>
      <c r="AT31" s="279">
        <f t="shared" si="14"/>
        <v>8</v>
      </c>
      <c r="AU31" s="292">
        <f t="shared" si="15"/>
        <v>0</v>
      </c>
      <c r="AV31" s="279">
        <f t="shared" si="27"/>
        <v>0</v>
      </c>
      <c r="AW31" s="355">
        <f t="shared" si="28"/>
        <v>8</v>
      </c>
      <c r="AX31" s="288">
        <f t="shared" si="29"/>
        <v>8</v>
      </c>
      <c r="AY31" s="290">
        <f t="shared" si="30"/>
        <v>8</v>
      </c>
      <c r="AZ31" s="279">
        <f t="shared" si="16"/>
        <v>8</v>
      </c>
      <c r="BA31" s="292">
        <f t="shared" si="17"/>
        <v>0</v>
      </c>
      <c r="BB31" s="279">
        <f t="shared" si="18"/>
        <v>0</v>
      </c>
      <c r="BC31" s="355">
        <f t="shared" si="31"/>
        <v>8</v>
      </c>
      <c r="BD31" s="288">
        <f t="shared" si="32"/>
        <v>8</v>
      </c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  <c r="BS31" s="249"/>
      <c r="BT31" s="249"/>
      <c r="BU31" s="249"/>
      <c r="BV31" s="249"/>
      <c r="BW31" s="249"/>
      <c r="BX31" s="249"/>
      <c r="BY31" s="249"/>
      <c r="BZ31" s="249"/>
      <c r="CA31" s="249"/>
      <c r="CB31" s="249"/>
      <c r="CC31" s="249"/>
      <c r="CD31" s="249"/>
      <c r="CE31" s="249"/>
      <c r="CF31" s="249"/>
      <c r="CG31" s="249"/>
      <c r="CH31" s="249"/>
      <c r="CI31" s="249"/>
      <c r="CJ31" s="249"/>
      <c r="CK31" s="249"/>
      <c r="CL31" s="249"/>
      <c r="CM31" s="249"/>
      <c r="CN31" s="249"/>
      <c r="CO31" s="249"/>
      <c r="CP31" s="249"/>
      <c r="CQ31" s="249"/>
      <c r="CR31" s="249"/>
      <c r="CS31" s="249"/>
      <c r="CT31" s="249"/>
      <c r="CU31" s="249"/>
      <c r="CV31" s="249"/>
      <c r="CW31" s="249"/>
      <c r="CX31" s="249"/>
      <c r="CY31" s="249"/>
      <c r="CZ31" s="249"/>
      <c r="DA31" s="249"/>
      <c r="DB31" s="249"/>
      <c r="DC31" s="249"/>
      <c r="DD31" s="249"/>
      <c r="DE31" s="249"/>
      <c r="DF31" s="249"/>
      <c r="DG31" s="249"/>
      <c r="DH31" s="249"/>
      <c r="DI31" s="249"/>
      <c r="DJ31" s="249"/>
      <c r="DK31" s="249"/>
      <c r="DL31" s="249"/>
      <c r="DM31" s="249"/>
      <c r="DN31" s="249"/>
      <c r="DO31" s="249"/>
      <c r="DP31" s="249"/>
      <c r="DQ31" s="249"/>
      <c r="DR31" s="249"/>
      <c r="DS31" s="249"/>
      <c r="DT31" s="249"/>
      <c r="DU31" s="249"/>
      <c r="DV31" s="249"/>
      <c r="DW31" s="249"/>
      <c r="DX31" s="249"/>
      <c r="DY31" s="249"/>
      <c r="DZ31" s="249"/>
      <c r="EA31" s="249"/>
      <c r="EB31" s="249"/>
      <c r="EC31" s="249"/>
      <c r="ED31" s="249"/>
      <c r="EE31" s="249"/>
      <c r="EF31" s="249"/>
      <c r="EG31" s="249"/>
      <c r="EH31" s="249"/>
      <c r="EI31" s="249"/>
      <c r="EJ31" s="249"/>
      <c r="EK31" s="249"/>
      <c r="EL31" s="249"/>
      <c r="EM31" s="249"/>
      <c r="EN31" s="249"/>
      <c r="EO31" s="249"/>
      <c r="EP31" s="249"/>
      <c r="EQ31" s="249"/>
      <c r="ER31" s="249"/>
      <c r="ES31" s="249"/>
      <c r="ET31" s="249"/>
      <c r="EU31" s="249"/>
      <c r="EV31" s="249"/>
      <c r="EW31" s="249"/>
      <c r="EX31" s="249"/>
      <c r="EY31" s="249"/>
      <c r="EZ31" s="249"/>
      <c r="FA31" s="249"/>
      <c r="FB31" s="249"/>
      <c r="FC31" s="249"/>
      <c r="FD31" s="249"/>
      <c r="FE31" s="249"/>
      <c r="FF31" s="249"/>
      <c r="FG31" s="249"/>
      <c r="FH31" s="249"/>
      <c r="FI31" s="249"/>
      <c r="FJ31" s="249"/>
      <c r="FK31" s="249"/>
      <c r="FL31" s="249"/>
      <c r="FM31" s="249"/>
      <c r="FN31" s="249"/>
      <c r="FO31" s="249"/>
      <c r="FP31" s="249"/>
      <c r="FQ31" s="249"/>
      <c r="FR31" s="249"/>
      <c r="FS31" s="249"/>
      <c r="FT31" s="249"/>
      <c r="FU31" s="249"/>
      <c r="FV31" s="249"/>
      <c r="FW31" s="249"/>
      <c r="FX31" s="249"/>
      <c r="FY31" s="249"/>
      <c r="FZ31" s="249"/>
      <c r="GA31" s="249"/>
      <c r="GB31" s="249"/>
      <c r="GC31" s="249"/>
      <c r="GD31" s="249"/>
      <c r="GE31" s="249"/>
      <c r="GF31" s="249"/>
      <c r="GG31" s="249"/>
      <c r="GH31" s="249"/>
      <c r="GI31" s="249"/>
      <c r="GJ31" s="249"/>
      <c r="GK31" s="249"/>
      <c r="GL31" s="249"/>
      <c r="GM31" s="249"/>
      <c r="GN31" s="249"/>
      <c r="GO31" s="249"/>
      <c r="GP31" s="249"/>
      <c r="GQ31" s="249"/>
      <c r="GR31" s="249"/>
      <c r="GS31" s="249"/>
      <c r="GT31" s="249"/>
      <c r="GU31" s="249"/>
      <c r="GV31" s="249"/>
      <c r="GW31" s="249"/>
      <c r="GX31" s="249"/>
      <c r="GY31" s="249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</row>
    <row r="32" spans="1:442" s="78" customFormat="1" ht="13.5" thickBot="1" x14ac:dyDescent="0.25">
      <c r="A32" s="67" t="s">
        <v>39</v>
      </c>
      <c r="B32" s="68">
        <v>0</v>
      </c>
      <c r="C32" s="69">
        <v>0</v>
      </c>
      <c r="D32" s="80">
        <v>0</v>
      </c>
      <c r="E32" s="81">
        <v>0</v>
      </c>
      <c r="F32" s="82">
        <v>5</v>
      </c>
      <c r="G32" s="81">
        <v>0</v>
      </c>
      <c r="H32" s="82">
        <v>5</v>
      </c>
      <c r="I32" s="81">
        <v>0</v>
      </c>
      <c r="J32" s="104">
        <v>5</v>
      </c>
      <c r="K32" s="105">
        <v>0</v>
      </c>
      <c r="L32" s="84">
        <v>1</v>
      </c>
      <c r="M32" s="75">
        <f t="shared" si="0"/>
        <v>0</v>
      </c>
      <c r="N32" s="84">
        <v>0.8</v>
      </c>
      <c r="O32" s="75">
        <f t="shared" si="1"/>
        <v>4</v>
      </c>
      <c r="P32" s="84">
        <v>1</v>
      </c>
      <c r="Q32" s="76">
        <f t="shared" si="2"/>
        <v>5</v>
      </c>
      <c r="R32" s="84">
        <v>1</v>
      </c>
      <c r="S32" s="76">
        <f t="shared" si="3"/>
        <v>5</v>
      </c>
      <c r="T32" s="85">
        <v>1</v>
      </c>
      <c r="U32" s="53">
        <f t="shared" si="4"/>
        <v>0</v>
      </c>
      <c r="V32" s="85">
        <v>0.5</v>
      </c>
      <c r="W32" s="53">
        <f t="shared" si="5"/>
        <v>0</v>
      </c>
      <c r="X32" s="85">
        <v>1</v>
      </c>
      <c r="Y32" s="53">
        <f t="shared" si="6"/>
        <v>0</v>
      </c>
      <c r="Z32" s="85">
        <v>1</v>
      </c>
      <c r="AA32" s="53">
        <f t="shared" si="33"/>
        <v>0</v>
      </c>
      <c r="AB32" s="86">
        <v>0.9</v>
      </c>
      <c r="AC32" s="40">
        <f t="shared" si="19"/>
        <v>0</v>
      </c>
      <c r="AD32" s="54">
        <f t="shared" si="20"/>
        <v>0</v>
      </c>
      <c r="AE32" s="39">
        <v>0.8</v>
      </c>
      <c r="AF32" s="282" t="s">
        <v>39</v>
      </c>
      <c r="AG32" s="290">
        <f t="shared" si="21"/>
        <v>0</v>
      </c>
      <c r="AH32" s="279">
        <f t="shared" si="7"/>
        <v>0</v>
      </c>
      <c r="AI32" s="292">
        <f t="shared" si="8"/>
        <v>0</v>
      </c>
      <c r="AJ32" s="279">
        <f t="shared" si="9"/>
        <v>0</v>
      </c>
      <c r="AK32" s="355">
        <f t="shared" si="22"/>
        <v>0</v>
      </c>
      <c r="AL32" s="288">
        <f t="shared" si="23"/>
        <v>0</v>
      </c>
      <c r="AM32" s="290">
        <f t="shared" si="24"/>
        <v>4</v>
      </c>
      <c r="AN32" s="279">
        <f t="shared" si="10"/>
        <v>5</v>
      </c>
      <c r="AO32" s="292">
        <f t="shared" si="11"/>
        <v>0</v>
      </c>
      <c r="AP32" s="279">
        <f t="shared" si="12"/>
        <v>0</v>
      </c>
      <c r="AQ32" s="355">
        <f t="shared" si="25"/>
        <v>4</v>
      </c>
      <c r="AR32" s="288">
        <f t="shared" si="26"/>
        <v>5</v>
      </c>
      <c r="AS32" s="290">
        <f t="shared" si="13"/>
        <v>5</v>
      </c>
      <c r="AT32" s="279">
        <f t="shared" si="14"/>
        <v>5</v>
      </c>
      <c r="AU32" s="292">
        <f t="shared" si="15"/>
        <v>0</v>
      </c>
      <c r="AV32" s="279">
        <f t="shared" si="27"/>
        <v>0</v>
      </c>
      <c r="AW32" s="355">
        <f t="shared" si="28"/>
        <v>5</v>
      </c>
      <c r="AX32" s="288">
        <f t="shared" si="29"/>
        <v>5</v>
      </c>
      <c r="AY32" s="290">
        <f t="shared" si="30"/>
        <v>5</v>
      </c>
      <c r="AZ32" s="279">
        <f t="shared" si="16"/>
        <v>5</v>
      </c>
      <c r="BA32" s="292">
        <f t="shared" si="17"/>
        <v>0</v>
      </c>
      <c r="BB32" s="279">
        <f t="shared" si="18"/>
        <v>0</v>
      </c>
      <c r="BC32" s="355">
        <f t="shared" si="31"/>
        <v>5</v>
      </c>
      <c r="BD32" s="288">
        <f t="shared" si="32"/>
        <v>5</v>
      </c>
      <c r="BE32" s="249"/>
      <c r="BF32" s="249"/>
      <c r="BG32" s="249"/>
      <c r="BH32" s="249"/>
      <c r="BI32" s="249"/>
      <c r="BJ32" s="249"/>
      <c r="BK32" s="249"/>
      <c r="BL32" s="249"/>
      <c r="BM32" s="249"/>
      <c r="BN32" s="249"/>
      <c r="BO32" s="249"/>
      <c r="BP32" s="249"/>
      <c r="BQ32" s="249"/>
      <c r="BR32" s="249"/>
      <c r="BS32" s="249"/>
      <c r="BT32" s="249"/>
      <c r="BU32" s="249"/>
      <c r="BV32" s="249"/>
      <c r="BW32" s="249"/>
      <c r="BX32" s="249"/>
      <c r="BY32" s="249"/>
      <c r="BZ32" s="249"/>
      <c r="CA32" s="249"/>
      <c r="CB32" s="249"/>
      <c r="CC32" s="249"/>
      <c r="CD32" s="249"/>
      <c r="CE32" s="249"/>
      <c r="CF32" s="249"/>
      <c r="CG32" s="249"/>
      <c r="CH32" s="249"/>
      <c r="CI32" s="249"/>
      <c r="CJ32" s="249"/>
      <c r="CK32" s="249"/>
      <c r="CL32" s="249"/>
      <c r="CM32" s="249"/>
      <c r="CN32" s="249"/>
      <c r="CO32" s="249"/>
      <c r="CP32" s="249"/>
      <c r="CQ32" s="249"/>
      <c r="CR32" s="249"/>
      <c r="CS32" s="249"/>
      <c r="CT32" s="249"/>
      <c r="CU32" s="249"/>
      <c r="CV32" s="249"/>
      <c r="CW32" s="249"/>
      <c r="CX32" s="249"/>
      <c r="CY32" s="249"/>
      <c r="CZ32" s="249"/>
      <c r="DA32" s="249"/>
      <c r="DB32" s="249"/>
      <c r="DC32" s="249"/>
      <c r="DD32" s="249"/>
      <c r="DE32" s="249"/>
      <c r="DF32" s="249"/>
      <c r="DG32" s="249"/>
      <c r="DH32" s="249"/>
      <c r="DI32" s="249"/>
      <c r="DJ32" s="249"/>
      <c r="DK32" s="249"/>
      <c r="DL32" s="249"/>
      <c r="DM32" s="249"/>
      <c r="DN32" s="249"/>
      <c r="DO32" s="249"/>
      <c r="DP32" s="249"/>
      <c r="DQ32" s="249"/>
      <c r="DR32" s="249"/>
      <c r="DS32" s="249"/>
      <c r="DT32" s="249"/>
      <c r="DU32" s="249"/>
      <c r="DV32" s="249"/>
      <c r="DW32" s="249"/>
      <c r="DX32" s="249"/>
      <c r="DY32" s="249"/>
      <c r="DZ32" s="249"/>
      <c r="EA32" s="249"/>
      <c r="EB32" s="249"/>
      <c r="EC32" s="249"/>
      <c r="ED32" s="249"/>
      <c r="EE32" s="249"/>
      <c r="EF32" s="249"/>
      <c r="EG32" s="249"/>
      <c r="EH32" s="249"/>
      <c r="EI32" s="249"/>
      <c r="EJ32" s="249"/>
      <c r="EK32" s="249"/>
      <c r="EL32" s="249"/>
      <c r="EM32" s="249"/>
      <c r="EN32" s="249"/>
      <c r="EO32" s="249"/>
      <c r="EP32" s="249"/>
      <c r="EQ32" s="249"/>
      <c r="ER32" s="249"/>
      <c r="ES32" s="249"/>
      <c r="ET32" s="249"/>
      <c r="EU32" s="249"/>
      <c r="EV32" s="249"/>
      <c r="EW32" s="249"/>
      <c r="EX32" s="249"/>
      <c r="EY32" s="249"/>
      <c r="EZ32" s="249"/>
      <c r="FA32" s="249"/>
      <c r="FB32" s="249"/>
      <c r="FC32" s="249"/>
      <c r="FD32" s="249"/>
      <c r="FE32" s="249"/>
      <c r="FF32" s="249"/>
      <c r="FG32" s="249"/>
      <c r="FH32" s="249"/>
      <c r="FI32" s="249"/>
      <c r="FJ32" s="249"/>
      <c r="FK32" s="249"/>
      <c r="FL32" s="249"/>
      <c r="FM32" s="249"/>
      <c r="FN32" s="249"/>
      <c r="FO32" s="249"/>
      <c r="FP32" s="249"/>
      <c r="FQ32" s="249"/>
      <c r="FR32" s="249"/>
      <c r="FS32" s="249"/>
      <c r="FT32" s="249"/>
      <c r="FU32" s="249"/>
      <c r="FV32" s="249"/>
      <c r="FW32" s="249"/>
      <c r="FX32" s="249"/>
      <c r="FY32" s="249"/>
      <c r="FZ32" s="249"/>
      <c r="GA32" s="249"/>
      <c r="GB32" s="249"/>
      <c r="GC32" s="249"/>
      <c r="GD32" s="249"/>
      <c r="GE32" s="249"/>
      <c r="GF32" s="249"/>
      <c r="GG32" s="249"/>
      <c r="GH32" s="249"/>
      <c r="GI32" s="249"/>
      <c r="GJ32" s="249"/>
      <c r="GK32" s="249"/>
      <c r="GL32" s="249"/>
      <c r="GM32" s="249"/>
      <c r="GN32" s="249"/>
      <c r="GO32" s="249"/>
      <c r="GP32" s="249"/>
      <c r="GQ32" s="249"/>
      <c r="GR32" s="249"/>
      <c r="GS32" s="249"/>
      <c r="GT32" s="249"/>
      <c r="GU32" s="249"/>
      <c r="GV32" s="249"/>
      <c r="GW32" s="249"/>
      <c r="GX32" s="249"/>
      <c r="GY32" s="249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</row>
    <row r="33" spans="1:442" s="149" customFormat="1" ht="14.25" thickTop="1" thickBot="1" x14ac:dyDescent="0.25">
      <c r="A33" s="140" t="s">
        <v>41</v>
      </c>
      <c r="B33" s="141" t="e">
        <f>B9+B12+B14+B15+B17+B18+#REF!+B19+B21+B22+B24+B27+B28+#REF!+B29+B30+B31+#REF!+B32</f>
        <v>#REF!</v>
      </c>
      <c r="C33" s="142" t="e">
        <f>C9+C12+C14+C15+C17+C18+#REF!+C19+C21+C22+C24+C27+C28+#REF!+C29+C30+C31+#REF!+C32</f>
        <v>#REF!</v>
      </c>
      <c r="D33" s="143" t="e">
        <f>D9+D12+D14+D15+D17+D18+#REF!+D19+D21+D22+D24+D27+D28+#REF!+D29+D30+D31+#REF!+D32</f>
        <v>#REF!</v>
      </c>
      <c r="E33" s="144" t="e">
        <f>E9+E12+E14+E15+E17+E18+#REF!+E19+E21+E22+E24+E27+E28+#REF!+E29+E30+E31+#REF!+E32</f>
        <v>#REF!</v>
      </c>
      <c r="F33" s="145" t="e">
        <f>F9+F12+F14+F15+F17+F18+#REF!+F19+F21+F22+F24+F27+F28+#REF!+F29+F30+F31+#REF!+F32</f>
        <v>#REF!</v>
      </c>
      <c r="G33" s="146" t="e">
        <f>G9+G12+G14+G15+G17+G18+#REF!+G19+G21+G22+G24+G27+G28+#REF!+G29+G30+G31+#REF!+G32</f>
        <v>#REF!</v>
      </c>
      <c r="H33" s="145" t="e">
        <f>H9+H12+H14+H15+H17+H18+#REF!+H19+H21+H22+H24+H27+H28+#REF!+H29+H30+H31+#REF!+H32+H32</f>
        <v>#REF!</v>
      </c>
      <c r="I33" s="146" t="e">
        <f>I9+I12+I14+I15+I17+I18+#REF!+I19+I21+I22+I24+I27+I28+#REF!+I29+I30+I31+#REF!+I32</f>
        <v>#REF!</v>
      </c>
      <c r="J33" s="145" t="e">
        <f>J9+J12+J14+J15+J17+J18+#REF!+J19+J21+J22+J24+J27+J28+#REF!+J29+J30+J31+#REF!+J32</f>
        <v>#REF!</v>
      </c>
      <c r="K33" s="146" t="e">
        <f>K9+K12+K14+K15+K17+K18+#REF!+K19+K21+K22+K24+K27+K28+#REF!+K29+K30+K31+#REF!+K32</f>
        <v>#REF!</v>
      </c>
      <c r="L33" s="147"/>
      <c r="M33" s="148" t="e">
        <f>M9+M12+M14+M15+M17+M18+#REF!+M19+M21+M22+M24+M27+M28+#REF!+M29+M30+M31+M32+#REF!</f>
        <v>#REF!</v>
      </c>
      <c r="N33" s="147"/>
      <c r="O33" s="148" t="e">
        <f>O9+O12+O14+O15+O17+O18+#REF!+O19+O21+O22+O24+O27+O28+#REF!+O29+O30+O31+O32+#REF!</f>
        <v>#REF!</v>
      </c>
      <c r="P33" s="147"/>
      <c r="Q33" s="148" t="e">
        <f>Q9+Q12+Q14+Q15+Q17+Q18+#REF!+Q19+Q21+Q22+Q24+Q27+Q28+#REF!+Q29+Q30+Q31+Q32+#REF!</f>
        <v>#REF!</v>
      </c>
      <c r="R33" s="147"/>
      <c r="S33" s="148" t="e">
        <f>S9+S12+S14+S15+S17+S18+#REF!+S19+S21+S22+S24+S27+S28+#REF!+S29+S30+S31+S32+#REF!</f>
        <v>#REF!</v>
      </c>
      <c r="T33" s="147"/>
      <c r="U33" s="148" t="e">
        <f>U9+U12+U14+U15+U17+U18+#REF!+U19+U21+U22+U24+U27+U28+#REF!+U29+U30+U31+U32+#REF!</f>
        <v>#REF!</v>
      </c>
      <c r="V33" s="147"/>
      <c r="W33" s="148" t="e">
        <f>W9+W12+W14+W15+W17+W18+#REF!+W19+W21+W22+W24+W27+W28+#REF!+W29+W30+W31+W32+#REF!</f>
        <v>#REF!</v>
      </c>
      <c r="X33" s="147"/>
      <c r="Y33" s="148" t="e">
        <f>Y9+Y12+Y14+Y15+Y17+Y18+#REF!+Y19+Y21+Y22+Y24+Y27+Y28+#REF!+Y29+Y30+Y31+Y32+#REF!</f>
        <v>#REF!</v>
      </c>
      <c r="Z33" s="147"/>
      <c r="AA33" s="148" t="e">
        <f>AA9+AA12+AA14+AA15+AA17+AA18+#REF!+AA19+AA21+AA22+AA24+AA27+AA28+#REF!+AA29+AA30+AA31+AA32+#REF!</f>
        <v>#REF!</v>
      </c>
      <c r="AB33" s="147"/>
      <c r="AC33" s="148" t="e">
        <f>AC9+AC12+AC14+AC15+AC17+AC18+#REF!+AC19+AC21+AC22+AC24+AC27+AC28+#REF!+AC29+AC30+AC31+AC32+#REF!</f>
        <v>#REF!</v>
      </c>
      <c r="AD33" s="148" t="e">
        <f>AD9+AD12+AD14+AD15+AD17+AD18+#REF!+AD19+AD21+AD22+AD24+AD27+AD28+#REF!+AD29+AD30+AD31+AD32+#REF!</f>
        <v>#REF!</v>
      </c>
      <c r="AE33" s="1"/>
      <c r="AF33" s="295" t="s">
        <v>74</v>
      </c>
      <c r="AG33" s="294"/>
      <c r="AH33" s="293"/>
      <c r="AI33" s="293"/>
      <c r="AJ33" s="293"/>
      <c r="AK33" s="357">
        <f t="shared" ref="AK33:BD33" si="34">SUM(AK9:AK32)</f>
        <v>338.03399999999999</v>
      </c>
      <c r="AL33" s="293">
        <f t="shared" si="34"/>
        <v>486.83999999999992</v>
      </c>
      <c r="AM33" s="293">
        <f t="shared" si="34"/>
        <v>416.92400000000004</v>
      </c>
      <c r="AN33" s="293">
        <f t="shared" si="34"/>
        <v>504.43999999999994</v>
      </c>
      <c r="AO33" s="293">
        <f t="shared" si="34"/>
        <v>53.16</v>
      </c>
      <c r="AP33" s="293">
        <f t="shared" si="34"/>
        <v>79.7</v>
      </c>
      <c r="AQ33" s="356">
        <f t="shared" si="34"/>
        <v>470.084</v>
      </c>
      <c r="AR33" s="293">
        <f t="shared" si="34"/>
        <v>584.1400000000001</v>
      </c>
      <c r="AS33" s="293">
        <f t="shared" si="34"/>
        <v>492.07400000000007</v>
      </c>
      <c r="AT33" s="293">
        <f t="shared" si="34"/>
        <v>520.43999999999994</v>
      </c>
      <c r="AU33" s="293">
        <f t="shared" si="34"/>
        <v>60.41</v>
      </c>
      <c r="AV33" s="293">
        <f t="shared" si="34"/>
        <v>86.2</v>
      </c>
      <c r="AW33" s="356">
        <f t="shared" si="34"/>
        <v>552.48400000000004</v>
      </c>
      <c r="AX33" s="293">
        <f t="shared" si="34"/>
        <v>606.6400000000001</v>
      </c>
      <c r="AY33" s="293">
        <f t="shared" si="34"/>
        <v>492.07400000000007</v>
      </c>
      <c r="AZ33" s="293">
        <f t="shared" si="34"/>
        <v>520.43999999999994</v>
      </c>
      <c r="BA33" s="293">
        <f t="shared" si="34"/>
        <v>52.16</v>
      </c>
      <c r="BB33" s="293">
        <f t="shared" si="34"/>
        <v>80.2</v>
      </c>
      <c r="BC33" s="356">
        <f t="shared" si="34"/>
        <v>544.23400000000004</v>
      </c>
      <c r="BD33" s="293">
        <f t="shared" si="34"/>
        <v>600.6400000000001</v>
      </c>
      <c r="BE33" s="249"/>
      <c r="BF33" s="249"/>
      <c r="BG33" s="249"/>
      <c r="BH33" s="249"/>
      <c r="BI33" s="249"/>
      <c r="BJ33" s="249"/>
      <c r="BK33" s="249"/>
      <c r="BL33" s="249"/>
      <c r="BM33" s="249"/>
      <c r="BN33" s="249"/>
      <c r="BO33" s="249"/>
      <c r="BP33" s="249"/>
      <c r="BQ33" s="249"/>
      <c r="BR33" s="249"/>
      <c r="BS33" s="249"/>
      <c r="BT33" s="249"/>
      <c r="BU33" s="249"/>
      <c r="BV33" s="249"/>
      <c r="BW33" s="249"/>
      <c r="BX33" s="249"/>
      <c r="BY33" s="249"/>
      <c r="BZ33" s="249"/>
      <c r="CA33" s="249"/>
      <c r="CB33" s="249"/>
      <c r="CC33" s="249"/>
      <c r="CD33" s="249"/>
      <c r="CE33" s="249"/>
      <c r="CF33" s="249"/>
      <c r="CG33" s="249"/>
      <c r="CH33" s="249"/>
      <c r="CI33" s="249"/>
      <c r="CJ33" s="249"/>
      <c r="CK33" s="249"/>
      <c r="CL33" s="249"/>
      <c r="CM33" s="249"/>
      <c r="CN33" s="249"/>
      <c r="CO33" s="249"/>
      <c r="CP33" s="249"/>
      <c r="CQ33" s="249"/>
      <c r="CR33" s="249"/>
      <c r="CS33" s="249"/>
      <c r="CT33" s="249"/>
      <c r="CU33" s="249"/>
      <c r="CV33" s="249"/>
      <c r="CW33" s="249"/>
      <c r="CX33" s="249"/>
      <c r="CY33" s="249"/>
      <c r="CZ33" s="249"/>
      <c r="DA33" s="249"/>
      <c r="DB33" s="249"/>
      <c r="DC33" s="249"/>
      <c r="DD33" s="249"/>
      <c r="DE33" s="249"/>
      <c r="DF33" s="249"/>
      <c r="DG33" s="249"/>
      <c r="DH33" s="249"/>
      <c r="DI33" s="249"/>
      <c r="DJ33" s="249"/>
      <c r="DK33" s="249"/>
      <c r="DL33" s="249"/>
      <c r="DM33" s="249"/>
      <c r="DN33" s="249"/>
      <c r="DO33" s="249"/>
      <c r="DP33" s="249"/>
      <c r="DQ33" s="249"/>
      <c r="DR33" s="249"/>
      <c r="DS33" s="249"/>
      <c r="DT33" s="249"/>
      <c r="DU33" s="249"/>
      <c r="DV33" s="249"/>
      <c r="DW33" s="249"/>
      <c r="DX33" s="249"/>
      <c r="DY33" s="249"/>
      <c r="DZ33" s="249"/>
      <c r="EA33" s="249"/>
      <c r="EB33" s="249"/>
      <c r="EC33" s="249"/>
      <c r="ED33" s="249"/>
      <c r="EE33" s="249"/>
      <c r="EF33" s="249"/>
      <c r="EG33" s="249"/>
      <c r="EH33" s="249"/>
      <c r="EI33" s="249"/>
      <c r="EJ33" s="249"/>
      <c r="EK33" s="249"/>
      <c r="EL33" s="249"/>
      <c r="EM33" s="249"/>
      <c r="EN33" s="249"/>
      <c r="EO33" s="249"/>
      <c r="EP33" s="249"/>
      <c r="EQ33" s="249"/>
      <c r="ER33" s="249"/>
      <c r="ES33" s="249"/>
      <c r="ET33" s="249"/>
      <c r="EU33" s="249"/>
      <c r="EV33" s="249"/>
      <c r="EW33" s="249"/>
      <c r="EX33" s="249"/>
      <c r="EY33" s="249"/>
      <c r="EZ33" s="249"/>
      <c r="FA33" s="249"/>
      <c r="FB33" s="249"/>
      <c r="FC33" s="249"/>
      <c r="FD33" s="249"/>
      <c r="FE33" s="249"/>
      <c r="FF33" s="249"/>
      <c r="FG33" s="249"/>
      <c r="FH33" s="249"/>
      <c r="FI33" s="249"/>
      <c r="FJ33" s="249"/>
      <c r="FK33" s="249"/>
      <c r="FL33" s="249"/>
      <c r="FM33" s="249"/>
      <c r="FN33" s="249"/>
      <c r="FO33" s="249"/>
      <c r="FP33" s="249"/>
      <c r="FQ33" s="249"/>
      <c r="FR33" s="249"/>
      <c r="FS33" s="249"/>
      <c r="FT33" s="249"/>
      <c r="FU33" s="249"/>
      <c r="FV33" s="249"/>
      <c r="FW33" s="249"/>
      <c r="FX33" s="249"/>
      <c r="FY33" s="249"/>
      <c r="FZ33" s="249"/>
      <c r="GA33" s="249"/>
      <c r="GB33" s="249"/>
      <c r="GC33" s="249"/>
      <c r="GD33" s="249"/>
      <c r="GE33" s="249"/>
      <c r="GF33" s="249"/>
      <c r="GG33" s="249"/>
      <c r="GH33" s="249"/>
      <c r="GI33" s="249"/>
      <c r="GJ33" s="249"/>
      <c r="GK33" s="249"/>
      <c r="GL33" s="249"/>
      <c r="GM33" s="249"/>
      <c r="GN33" s="249"/>
      <c r="GO33" s="249"/>
      <c r="GP33" s="249"/>
      <c r="GQ33" s="249"/>
      <c r="GR33" s="249"/>
      <c r="GS33" s="249"/>
      <c r="GT33" s="249"/>
      <c r="GU33" s="249"/>
      <c r="GV33" s="249"/>
      <c r="GW33" s="249"/>
      <c r="GX33" s="249"/>
      <c r="GY33" s="249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</row>
    <row r="34" spans="1:442" s="149" customFormat="1" ht="14.25" thickTop="1" thickBot="1" x14ac:dyDescent="0.25">
      <c r="A34" s="150" t="s">
        <v>42</v>
      </c>
      <c r="B34" s="151">
        <f t="shared" ref="B34:I34" si="35">B10+B11+B13+B16+B20+B23+B25+B26</f>
        <v>10.4</v>
      </c>
      <c r="C34" s="152">
        <f t="shared" si="35"/>
        <v>0</v>
      </c>
      <c r="D34" s="153">
        <f t="shared" si="35"/>
        <v>59</v>
      </c>
      <c r="E34" s="154">
        <f t="shared" si="35"/>
        <v>0</v>
      </c>
      <c r="F34" s="155">
        <f t="shared" si="35"/>
        <v>69</v>
      </c>
      <c r="G34" s="156">
        <f t="shared" si="35"/>
        <v>0</v>
      </c>
      <c r="H34" s="155">
        <f t="shared" si="35"/>
        <v>69</v>
      </c>
      <c r="I34" s="156">
        <f t="shared" si="35"/>
        <v>0</v>
      </c>
      <c r="J34" s="155">
        <f>J10+J11+J13+J16+J20+J23+J25+J26+J32</f>
        <v>74</v>
      </c>
      <c r="K34" s="156">
        <f>K10+K11+K13+K16+K20+K23+K25+K26</f>
        <v>0</v>
      </c>
      <c r="L34" s="157"/>
      <c r="M34" s="158">
        <f>M10+M11+M13+M16+M20+M23+M25+M26</f>
        <v>28.25</v>
      </c>
      <c r="N34" s="157"/>
      <c r="O34" s="158">
        <f>O10+O11+O13+O16+O20+O23+O25+O26</f>
        <v>55.25</v>
      </c>
      <c r="P34" s="157"/>
      <c r="Q34" s="158">
        <f>Q10+Q11+Q13+Q16+Q20+Q23+Q25+Q26</f>
        <v>69</v>
      </c>
      <c r="R34" s="157"/>
      <c r="S34" s="158">
        <f>S10+S11+S13+S16+S20+S23+S25+S26</f>
        <v>69</v>
      </c>
      <c r="T34" s="157"/>
      <c r="U34" s="158">
        <f>U10+U11+U13+U16+U20+U23+U25+U26</f>
        <v>0</v>
      </c>
      <c r="V34" s="157"/>
      <c r="W34" s="158">
        <f>W10+W11+W13+W16+W20+W23+W25+W26</f>
        <v>0</v>
      </c>
      <c r="X34" s="157"/>
      <c r="Y34" s="158">
        <f>Y10+Y11+Y13+Y16+Y20+Y23+Y25+Y26</f>
        <v>0</v>
      </c>
      <c r="Z34" s="157"/>
      <c r="AA34" s="158">
        <f>AA10+AA11+AA13+AA16+AA20+AA23+AA25+AA26</f>
        <v>0</v>
      </c>
      <c r="AB34" s="157"/>
      <c r="AC34" s="158">
        <f>AC10+AC11+AC13+AC16+AC20+AC23+AC25+AC26</f>
        <v>9.3600000000000012</v>
      </c>
      <c r="AD34" s="158">
        <f>AD10+AD11+AD13+AD16+AD20+AD23+AD25+AD26</f>
        <v>0</v>
      </c>
      <c r="AE34" s="1"/>
      <c r="AF34" s="1" t="s">
        <v>77</v>
      </c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49"/>
      <c r="AU34" s="249"/>
      <c r="AV34" s="249"/>
      <c r="AW34" s="249"/>
      <c r="AX34" s="249"/>
      <c r="AY34" s="249"/>
      <c r="AZ34" s="249"/>
      <c r="BA34" s="249"/>
      <c r="BB34" s="249"/>
      <c r="BC34" s="249"/>
      <c r="BD34" s="249"/>
      <c r="BE34" s="249"/>
      <c r="BF34" s="249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  <c r="BS34" s="249"/>
      <c r="BT34" s="249"/>
      <c r="BU34" s="249"/>
      <c r="BV34" s="249"/>
      <c r="BW34" s="249"/>
      <c r="BX34" s="249"/>
      <c r="BY34" s="249"/>
      <c r="BZ34" s="249"/>
      <c r="CA34" s="249"/>
      <c r="CB34" s="249"/>
      <c r="CC34" s="249"/>
      <c r="CD34" s="249"/>
      <c r="CE34" s="249"/>
      <c r="CF34" s="249"/>
      <c r="CG34" s="249"/>
      <c r="CH34" s="249"/>
      <c r="CI34" s="249"/>
      <c r="CJ34" s="249"/>
      <c r="CK34" s="249"/>
      <c r="CL34" s="249"/>
      <c r="CM34" s="249"/>
      <c r="CN34" s="249"/>
      <c r="CO34" s="249"/>
      <c r="CP34" s="249"/>
      <c r="CQ34" s="249"/>
      <c r="CR34" s="249"/>
      <c r="CS34" s="249"/>
      <c r="CT34" s="249"/>
      <c r="CU34" s="249"/>
      <c r="CV34" s="249"/>
      <c r="CW34" s="249"/>
      <c r="CX34" s="249"/>
      <c r="CY34" s="249"/>
      <c r="CZ34" s="249"/>
      <c r="DA34" s="249"/>
      <c r="DB34" s="249"/>
      <c r="DC34" s="249"/>
      <c r="DD34" s="249"/>
      <c r="DE34" s="249"/>
      <c r="DF34" s="249"/>
      <c r="DG34" s="249"/>
      <c r="DH34" s="249"/>
      <c r="DI34" s="249"/>
      <c r="DJ34" s="249"/>
      <c r="DK34" s="249"/>
      <c r="DL34" s="249"/>
      <c r="DM34" s="249"/>
      <c r="DN34" s="249"/>
      <c r="DO34" s="249"/>
      <c r="DP34" s="249"/>
      <c r="DQ34" s="249"/>
      <c r="DR34" s="249"/>
      <c r="DS34" s="249"/>
      <c r="DT34" s="249"/>
      <c r="DU34" s="249"/>
      <c r="DV34" s="249"/>
      <c r="DW34" s="249"/>
      <c r="DX34" s="249"/>
      <c r="DY34" s="249"/>
      <c r="DZ34" s="249"/>
      <c r="EA34" s="249"/>
      <c r="EB34" s="249"/>
      <c r="EC34" s="249"/>
      <c r="ED34" s="249"/>
      <c r="EE34" s="249"/>
      <c r="EF34" s="249"/>
      <c r="EG34" s="249"/>
      <c r="EH34" s="249"/>
      <c r="EI34" s="249"/>
      <c r="EJ34" s="249"/>
      <c r="EK34" s="249"/>
      <c r="EL34" s="249"/>
      <c r="EM34" s="249"/>
      <c r="EN34" s="249"/>
      <c r="EO34" s="249"/>
      <c r="EP34" s="249"/>
      <c r="EQ34" s="249"/>
      <c r="ER34" s="249"/>
      <c r="ES34" s="249"/>
      <c r="ET34" s="249"/>
      <c r="EU34" s="249"/>
      <c r="EV34" s="249"/>
      <c r="EW34" s="249"/>
      <c r="EX34" s="249"/>
      <c r="EY34" s="249"/>
      <c r="EZ34" s="249"/>
      <c r="FA34" s="249"/>
      <c r="FB34" s="249"/>
      <c r="FC34" s="249"/>
      <c r="FD34" s="249"/>
      <c r="FE34" s="249"/>
      <c r="FF34" s="249"/>
      <c r="FG34" s="249"/>
      <c r="FH34" s="249"/>
      <c r="FI34" s="249"/>
      <c r="FJ34" s="249"/>
      <c r="FK34" s="249"/>
      <c r="FL34" s="249"/>
      <c r="FM34" s="249"/>
      <c r="FN34" s="249"/>
      <c r="FO34" s="249"/>
      <c r="FP34" s="249"/>
      <c r="FQ34" s="249"/>
      <c r="FR34" s="249"/>
      <c r="FS34" s="249"/>
      <c r="FT34" s="249"/>
      <c r="FU34" s="249"/>
      <c r="FV34" s="249"/>
      <c r="FW34" s="249"/>
      <c r="FX34" s="249"/>
      <c r="FY34" s="249"/>
      <c r="FZ34" s="249"/>
      <c r="GA34" s="249"/>
      <c r="GB34" s="249"/>
      <c r="GC34" s="249"/>
      <c r="GD34" s="249"/>
      <c r="GE34" s="249"/>
      <c r="GF34" s="249"/>
      <c r="GG34" s="249"/>
      <c r="GH34" s="249"/>
      <c r="GI34" s="249"/>
      <c r="GJ34" s="249"/>
      <c r="GK34" s="249"/>
      <c r="GL34" s="249"/>
      <c r="GM34" s="249"/>
      <c r="GN34" s="249"/>
      <c r="GO34" s="249"/>
      <c r="GP34" s="249"/>
      <c r="GQ34" s="249"/>
      <c r="GR34" s="249"/>
      <c r="GS34" s="249"/>
      <c r="GT34" s="249"/>
      <c r="GU34" s="249"/>
      <c r="GV34" s="249"/>
      <c r="GW34" s="249"/>
      <c r="GX34" s="249"/>
      <c r="GY34" s="249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</row>
    <row r="35" spans="1:442" s="78" customFormat="1" ht="13.5" thickBot="1" x14ac:dyDescent="0.25">
      <c r="A35" s="159" t="s">
        <v>43</v>
      </c>
      <c r="B35" s="160" t="e">
        <f t="shared" ref="B35:K35" si="36">B33+B34</f>
        <v>#REF!</v>
      </c>
      <c r="C35" s="161" t="e">
        <f t="shared" si="36"/>
        <v>#REF!</v>
      </c>
      <c r="D35" s="162" t="e">
        <f t="shared" si="36"/>
        <v>#REF!</v>
      </c>
      <c r="E35" s="163" t="e">
        <f t="shared" si="36"/>
        <v>#REF!</v>
      </c>
      <c r="F35" s="164" t="e">
        <f>F33+F34</f>
        <v>#REF!</v>
      </c>
      <c r="G35" s="165" t="e">
        <f t="shared" si="36"/>
        <v>#REF!</v>
      </c>
      <c r="H35" s="164" t="e">
        <f t="shared" si="36"/>
        <v>#REF!</v>
      </c>
      <c r="I35" s="165" t="e">
        <f t="shared" si="36"/>
        <v>#REF!</v>
      </c>
      <c r="J35" s="164" t="e">
        <f t="shared" si="36"/>
        <v>#REF!</v>
      </c>
      <c r="K35" s="165" t="e">
        <f t="shared" si="36"/>
        <v>#REF!</v>
      </c>
      <c r="L35" s="166"/>
      <c r="M35" s="167" t="e">
        <f>M33+M34</f>
        <v>#REF!</v>
      </c>
      <c r="N35" s="166"/>
      <c r="O35" s="167" t="e">
        <f>O33+O34</f>
        <v>#REF!</v>
      </c>
      <c r="P35" s="166"/>
      <c r="Q35" s="167" t="e">
        <f>Q33+Q34</f>
        <v>#REF!</v>
      </c>
      <c r="R35" s="166"/>
      <c r="S35" s="167" t="e">
        <f>S33+S34</f>
        <v>#REF!</v>
      </c>
      <c r="T35" s="166"/>
      <c r="U35" s="167" t="e">
        <f>U33+U34</f>
        <v>#REF!</v>
      </c>
      <c r="V35" s="166"/>
      <c r="W35" s="167" t="e">
        <f>W33+W34</f>
        <v>#REF!</v>
      </c>
      <c r="X35" s="166"/>
      <c r="Y35" s="167" t="e">
        <f>Y33+Y34</f>
        <v>#REF!</v>
      </c>
      <c r="Z35" s="166"/>
      <c r="AA35" s="167" t="e">
        <f>AA33+AA34</f>
        <v>#REF!</v>
      </c>
      <c r="AB35" s="166"/>
      <c r="AC35" s="167" t="e">
        <f>AC33+AC34</f>
        <v>#REF!</v>
      </c>
      <c r="AD35" s="167" t="e">
        <f>AD33+AD34</f>
        <v>#REF!</v>
      </c>
      <c r="AE35" t="s">
        <v>44</v>
      </c>
      <c r="AF35" s="1" t="s">
        <v>78</v>
      </c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49"/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  <c r="BS35" s="249"/>
      <c r="BT35" s="249"/>
      <c r="BU35" s="249"/>
      <c r="BV35" s="249"/>
      <c r="BW35" s="249"/>
      <c r="BX35" s="249"/>
      <c r="BY35" s="249"/>
      <c r="BZ35" s="249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49"/>
      <c r="CL35" s="249"/>
      <c r="CM35" s="249"/>
      <c r="CN35" s="249"/>
      <c r="CO35" s="249"/>
      <c r="CP35" s="249"/>
      <c r="CQ35" s="249"/>
      <c r="CR35" s="249"/>
      <c r="CS35" s="249"/>
      <c r="CT35" s="249"/>
      <c r="CU35" s="249"/>
      <c r="CV35" s="249"/>
      <c r="CW35" s="249"/>
      <c r="CX35" s="249"/>
      <c r="CY35" s="249"/>
      <c r="CZ35" s="249"/>
      <c r="DA35" s="249"/>
      <c r="DB35" s="249"/>
      <c r="DC35" s="249"/>
      <c r="DD35" s="249"/>
      <c r="DE35" s="249"/>
      <c r="DF35" s="249"/>
      <c r="DG35" s="249"/>
      <c r="DH35" s="249"/>
      <c r="DI35" s="249"/>
      <c r="DJ35" s="249"/>
      <c r="DK35" s="249"/>
      <c r="DL35" s="249"/>
      <c r="DM35" s="249"/>
      <c r="DN35" s="249"/>
      <c r="DO35" s="249"/>
      <c r="DP35" s="249"/>
      <c r="DQ35" s="249"/>
      <c r="DR35" s="249"/>
      <c r="DS35" s="249"/>
      <c r="DT35" s="249"/>
      <c r="DU35" s="249"/>
      <c r="DV35" s="249"/>
      <c r="DW35" s="249"/>
      <c r="DX35" s="249"/>
      <c r="DY35" s="249"/>
      <c r="DZ35" s="249"/>
      <c r="EA35" s="249"/>
      <c r="EB35" s="249"/>
      <c r="EC35" s="249"/>
      <c r="ED35" s="249"/>
      <c r="EE35" s="249"/>
      <c r="EF35" s="249"/>
      <c r="EG35" s="249"/>
      <c r="EH35" s="249"/>
      <c r="EI35" s="249"/>
      <c r="EJ35" s="249"/>
      <c r="EK35" s="249"/>
      <c r="EL35" s="249"/>
      <c r="EM35" s="249"/>
      <c r="EN35" s="249"/>
      <c r="EO35" s="249"/>
      <c r="EP35" s="249"/>
      <c r="EQ35" s="249"/>
      <c r="ER35" s="249"/>
      <c r="ES35" s="249"/>
      <c r="ET35" s="249"/>
      <c r="EU35" s="249"/>
      <c r="EV35" s="249"/>
      <c r="EW35" s="249"/>
      <c r="EX35" s="249"/>
      <c r="EY35" s="249"/>
      <c r="EZ35" s="249"/>
      <c r="FA35" s="249"/>
      <c r="FB35" s="249"/>
      <c r="FC35" s="249"/>
      <c r="FD35" s="249"/>
      <c r="FE35" s="249"/>
      <c r="FF35" s="249"/>
      <c r="FG35" s="249"/>
      <c r="FH35" s="249"/>
      <c r="FI35" s="249"/>
      <c r="FJ35" s="249"/>
      <c r="FK35" s="249"/>
      <c r="FL35" s="249"/>
      <c r="FM35" s="249"/>
      <c r="FN35" s="249"/>
      <c r="FO35" s="249"/>
      <c r="FP35" s="249"/>
      <c r="FQ35" s="249"/>
      <c r="FR35" s="249"/>
      <c r="FS35" s="249"/>
      <c r="FT35" s="249"/>
      <c r="FU35" s="249"/>
      <c r="FV35" s="249"/>
      <c r="FW35" s="249"/>
      <c r="FX35" s="249"/>
      <c r="FY35" s="249"/>
      <c r="FZ35" s="249"/>
      <c r="GA35" s="249"/>
      <c r="GB35" s="249"/>
      <c r="GC35" s="249"/>
      <c r="GD35" s="249"/>
      <c r="GE35" s="249"/>
      <c r="GF35" s="249"/>
      <c r="GG35" s="249"/>
      <c r="GH35" s="249"/>
      <c r="GI35" s="249"/>
      <c r="GJ35" s="249"/>
      <c r="GK35" s="249"/>
      <c r="GL35" s="249"/>
      <c r="GM35" s="249"/>
      <c r="GN35" s="249"/>
      <c r="GO35" s="249"/>
      <c r="GP35" s="249"/>
      <c r="GQ35" s="249"/>
      <c r="GR35" s="249"/>
      <c r="GS35" s="249"/>
      <c r="GT35" s="249"/>
      <c r="GU35" s="249"/>
      <c r="GV35" s="249"/>
      <c r="GW35" s="249"/>
      <c r="GX35" s="249"/>
      <c r="GY35" s="249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</row>
    <row r="36" spans="1:442" s="78" customFormat="1" ht="13.5" thickBot="1" x14ac:dyDescent="0.25">
      <c r="A36" s="159" t="s">
        <v>45</v>
      </c>
      <c r="B36" s="160">
        <f t="shared" ref="B36:K36" si="37">SUM(B9:B32)</f>
        <v>224.14000000000001</v>
      </c>
      <c r="C36" s="168">
        <f t="shared" si="37"/>
        <v>28.2</v>
      </c>
      <c r="D36" s="169">
        <f t="shared" si="37"/>
        <v>196</v>
      </c>
      <c r="E36" s="163">
        <f t="shared" si="37"/>
        <v>38.5</v>
      </c>
      <c r="F36" s="170">
        <f t="shared" si="37"/>
        <v>280.3</v>
      </c>
      <c r="G36" s="165">
        <f t="shared" si="37"/>
        <v>51.5</v>
      </c>
      <c r="H36" s="170">
        <f t="shared" si="37"/>
        <v>296.3</v>
      </c>
      <c r="I36" s="165">
        <f t="shared" si="37"/>
        <v>58</v>
      </c>
      <c r="J36" s="170">
        <f t="shared" si="37"/>
        <v>296.3</v>
      </c>
      <c r="K36" s="165">
        <f t="shared" si="37"/>
        <v>52</v>
      </c>
      <c r="L36" s="166"/>
      <c r="M36" s="167">
        <f>SUM(M9:M32)</f>
        <v>98.949999999999989</v>
      </c>
      <c r="N36" s="166"/>
      <c r="O36" s="167">
        <f>SUM(O9:O32)</f>
        <v>223.15000000000003</v>
      </c>
      <c r="P36" s="166"/>
      <c r="Q36" s="167">
        <f>SUM(Q9:Q32)</f>
        <v>296.3</v>
      </c>
      <c r="R36" s="166"/>
      <c r="S36" s="167">
        <f>SUM(S9:S32)</f>
        <v>296.3</v>
      </c>
      <c r="T36" s="171"/>
      <c r="U36" s="167">
        <f>SUM(U9:U32)</f>
        <v>21.9</v>
      </c>
      <c r="V36" s="166"/>
      <c r="W36" s="167">
        <f>SUM(W9:W32)</f>
        <v>33</v>
      </c>
      <c r="X36" s="166"/>
      <c r="Y36" s="167">
        <f>SUM(Y9:Y32)</f>
        <v>40.25</v>
      </c>
      <c r="Z36" s="166"/>
      <c r="AA36" s="167">
        <f>SUM(AA9:AA32)</f>
        <v>32</v>
      </c>
      <c r="AB36" s="171"/>
      <c r="AC36" s="172">
        <f>SUM(AC9:AC32)</f>
        <v>195.774</v>
      </c>
      <c r="AD36" s="173">
        <f>SUM(AD9:AD32)</f>
        <v>20.16</v>
      </c>
      <c r="AE36"/>
      <c r="AF36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49"/>
      <c r="BQ36" s="249"/>
      <c r="BR36" s="249"/>
      <c r="BS36" s="249"/>
      <c r="BT36" s="249"/>
      <c r="BU36" s="249"/>
      <c r="BV36" s="249"/>
      <c r="BW36" s="249"/>
      <c r="BX36" s="249"/>
      <c r="BY36" s="249"/>
      <c r="BZ36" s="249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49"/>
      <c r="CL36" s="249"/>
      <c r="CM36" s="249"/>
      <c r="CN36" s="249"/>
      <c r="CO36" s="249"/>
      <c r="CP36" s="249"/>
      <c r="CQ36" s="249"/>
      <c r="CR36" s="249"/>
      <c r="CS36" s="249"/>
      <c r="CT36" s="249"/>
      <c r="CU36" s="249"/>
      <c r="CV36" s="249"/>
      <c r="CW36" s="249"/>
      <c r="CX36" s="249"/>
      <c r="CY36" s="249"/>
      <c r="CZ36" s="249"/>
      <c r="DA36" s="249"/>
      <c r="DB36" s="249"/>
      <c r="DC36" s="249"/>
      <c r="DD36" s="249"/>
      <c r="DE36" s="249"/>
      <c r="DF36" s="249"/>
      <c r="DG36" s="249"/>
      <c r="DH36" s="249"/>
      <c r="DI36" s="249"/>
      <c r="DJ36" s="249"/>
      <c r="DK36" s="249"/>
      <c r="DL36" s="249"/>
      <c r="DM36" s="249"/>
      <c r="DN36" s="249"/>
      <c r="DO36" s="249"/>
      <c r="DP36" s="249"/>
      <c r="DQ36" s="249"/>
      <c r="DR36" s="249"/>
      <c r="DS36" s="249"/>
      <c r="DT36" s="249"/>
      <c r="DU36" s="249"/>
      <c r="DV36" s="249"/>
      <c r="DW36" s="249"/>
      <c r="DX36" s="249"/>
      <c r="DY36" s="249"/>
      <c r="DZ36" s="249"/>
      <c r="EA36" s="249"/>
      <c r="EB36" s="249"/>
      <c r="EC36" s="249"/>
      <c r="ED36" s="249"/>
      <c r="EE36" s="249"/>
      <c r="EF36" s="249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249"/>
      <c r="EU36" s="249"/>
      <c r="EV36" s="249"/>
      <c r="EW36" s="249"/>
      <c r="EX36" s="249"/>
      <c r="EY36" s="249"/>
      <c r="EZ36" s="249"/>
      <c r="FA36" s="249"/>
      <c r="FB36" s="249"/>
      <c r="FC36" s="249"/>
      <c r="FD36" s="249"/>
      <c r="FE36" s="249"/>
      <c r="FF36" s="249"/>
      <c r="FG36" s="249"/>
      <c r="FH36" s="249"/>
      <c r="FI36" s="249"/>
      <c r="FJ36" s="249"/>
      <c r="FK36" s="249"/>
      <c r="FL36" s="249"/>
      <c r="FM36" s="249"/>
      <c r="FN36" s="249"/>
      <c r="FO36" s="249"/>
      <c r="FP36" s="249"/>
      <c r="FQ36" s="249"/>
      <c r="FR36" s="249"/>
      <c r="FS36" s="249"/>
      <c r="FT36" s="249"/>
      <c r="FU36" s="249"/>
      <c r="FV36" s="249"/>
      <c r="FW36" s="249"/>
      <c r="FX36" s="249"/>
      <c r="FY36" s="249"/>
      <c r="FZ36" s="249"/>
      <c r="GA36" s="249"/>
      <c r="GB36" s="249"/>
      <c r="GC36" s="249"/>
      <c r="GD36" s="249"/>
      <c r="GE36" s="249"/>
      <c r="GF36" s="249"/>
      <c r="GG36" s="249"/>
      <c r="GH36" s="249"/>
      <c r="GI36" s="249"/>
      <c r="GJ36" s="249"/>
      <c r="GK36" s="249"/>
      <c r="GL36" s="249"/>
      <c r="GM36" s="249"/>
      <c r="GN36" s="249"/>
      <c r="GO36" s="249"/>
      <c r="GP36" s="249"/>
      <c r="GQ36" s="249"/>
      <c r="GR36" s="249"/>
      <c r="GS36" s="249"/>
      <c r="GT36" s="249"/>
      <c r="GU36" s="249"/>
      <c r="GV36" s="249"/>
      <c r="GW36" s="249"/>
      <c r="GX36" s="249"/>
      <c r="GY36" s="249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</row>
    <row r="37" spans="1:442" s="78" customFormat="1" ht="86.45" customHeight="1" thickBot="1" x14ac:dyDescent="0.35">
      <c r="A37" s="174" t="s">
        <v>46</v>
      </c>
      <c r="B37" s="175" t="e">
        <f>B35*#REF!/1000000</f>
        <v>#REF!</v>
      </c>
      <c r="C37" s="176" t="e">
        <f>C35*#REF!/1000000</f>
        <v>#REF!</v>
      </c>
      <c r="D37" s="177" t="e">
        <f>D35*#REF!/1000000</f>
        <v>#REF!</v>
      </c>
      <c r="E37" s="178" t="e">
        <f>E35*#REF!/1000000</f>
        <v>#REF!</v>
      </c>
      <c r="F37" s="177" t="e">
        <f>F35*#REF!/1000000</f>
        <v>#REF!</v>
      </c>
      <c r="G37" s="179" t="e">
        <f>G35*#REF!/1000000</f>
        <v>#REF!</v>
      </c>
      <c r="H37" s="177" t="e">
        <f>H35*#REF!/1000000</f>
        <v>#REF!</v>
      </c>
      <c r="I37" s="179" t="e">
        <f>I35*#REF!/1000000</f>
        <v>#REF!</v>
      </c>
      <c r="J37" s="177" t="e">
        <f>J35*#REF!/1000000</f>
        <v>#REF!</v>
      </c>
      <c r="K37" s="179" t="e">
        <f>K35*#REF!/1000000</f>
        <v>#REF!</v>
      </c>
      <c r="L37" s="180"/>
      <c r="M37" s="176" t="e">
        <f>M35*#REF!/1000000</f>
        <v>#REF!</v>
      </c>
      <c r="N37" s="180"/>
      <c r="O37" s="176" t="e">
        <f>O35*#REF!/1000000</f>
        <v>#REF!</v>
      </c>
      <c r="P37" s="180"/>
      <c r="Q37" s="176" t="e">
        <f>Q35*#REF!/1000000</f>
        <v>#REF!</v>
      </c>
      <c r="R37" s="180"/>
      <c r="S37" s="176" t="e">
        <f>S35*#REF!/1000000</f>
        <v>#REF!</v>
      </c>
      <c r="T37" s="181"/>
      <c r="U37" s="176" t="e">
        <f>U35*#REF!/1000000</f>
        <v>#REF!</v>
      </c>
      <c r="V37" s="180"/>
      <c r="W37" s="176" t="e">
        <f>W35*#REF!/1000000</f>
        <v>#REF!</v>
      </c>
      <c r="X37" s="180"/>
      <c r="Y37" s="176" t="e">
        <f>Y35*#REF!/1000000</f>
        <v>#REF!</v>
      </c>
      <c r="Z37" s="180"/>
      <c r="AA37" s="176" t="e">
        <f>AA35*#REF!/1000000</f>
        <v>#REF!</v>
      </c>
      <c r="AB37" s="181"/>
      <c r="AC37" s="182" t="e">
        <f>AC35*#REF!/1000000</f>
        <v>#REF!</v>
      </c>
      <c r="AD37" s="183" t="e">
        <f>AD35*#REF!/1000000</f>
        <v>#REF!</v>
      </c>
      <c r="AE37" s="184" t="e">
        <f>M37+O37+Q37+S37+U37+W37+Y37+AA37+AC37+AD37</f>
        <v>#REF!</v>
      </c>
      <c r="AF37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  <c r="BS37" s="249"/>
      <c r="BT37" s="249"/>
      <c r="BU37" s="249"/>
      <c r="BV37" s="249"/>
      <c r="BW37" s="249"/>
      <c r="BX37" s="249"/>
      <c r="BY37" s="249"/>
      <c r="BZ37" s="249"/>
      <c r="CA37" s="249"/>
      <c r="CB37" s="249"/>
      <c r="CC37" s="249"/>
      <c r="CD37" s="249"/>
      <c r="CE37" s="249"/>
      <c r="CF37" s="249"/>
      <c r="CG37" s="249"/>
      <c r="CH37" s="249"/>
      <c r="CI37" s="249"/>
      <c r="CJ37" s="249"/>
      <c r="CK37" s="249"/>
      <c r="CL37" s="249"/>
      <c r="CM37" s="249"/>
      <c r="CN37" s="249"/>
      <c r="CO37" s="249"/>
      <c r="CP37" s="249"/>
      <c r="CQ37" s="249"/>
      <c r="CR37" s="249"/>
      <c r="CS37" s="249"/>
      <c r="CT37" s="249"/>
      <c r="CU37" s="249"/>
      <c r="CV37" s="249"/>
      <c r="CW37" s="249"/>
      <c r="CX37" s="249"/>
      <c r="CY37" s="249"/>
      <c r="CZ37" s="249"/>
      <c r="DA37" s="249"/>
      <c r="DB37" s="249"/>
      <c r="DC37" s="249"/>
      <c r="DD37" s="249"/>
      <c r="DE37" s="249"/>
      <c r="DF37" s="249"/>
      <c r="DG37" s="249"/>
      <c r="DH37" s="249"/>
      <c r="DI37" s="249"/>
      <c r="DJ37" s="249"/>
      <c r="DK37" s="249"/>
      <c r="DL37" s="249"/>
      <c r="DM37" s="249"/>
      <c r="DN37" s="249"/>
      <c r="DO37" s="249"/>
      <c r="DP37" s="249"/>
      <c r="DQ37" s="249"/>
      <c r="DR37" s="249"/>
      <c r="DS37" s="249"/>
      <c r="DT37" s="249"/>
      <c r="DU37" s="249"/>
      <c r="DV37" s="249"/>
      <c r="DW37" s="249"/>
      <c r="DX37" s="249"/>
      <c r="DY37" s="249"/>
      <c r="DZ37" s="249"/>
      <c r="EA37" s="249"/>
      <c r="EB37" s="249"/>
      <c r="EC37" s="249"/>
      <c r="ED37" s="249"/>
      <c r="EE37" s="249"/>
      <c r="EF37" s="249"/>
      <c r="EG37" s="249"/>
      <c r="EH37" s="249"/>
      <c r="EI37" s="249"/>
      <c r="EJ37" s="249"/>
      <c r="EK37" s="249"/>
      <c r="EL37" s="249"/>
      <c r="EM37" s="249"/>
      <c r="EN37" s="249"/>
      <c r="EO37" s="249"/>
      <c r="EP37" s="249"/>
      <c r="EQ37" s="249"/>
      <c r="ER37" s="249"/>
      <c r="ES37" s="249"/>
      <c r="ET37" s="249"/>
      <c r="EU37" s="249"/>
      <c r="EV37" s="249"/>
      <c r="EW37" s="249"/>
      <c r="EX37" s="249"/>
      <c r="EY37" s="249"/>
      <c r="EZ37" s="249"/>
      <c r="FA37" s="249"/>
      <c r="FB37" s="249"/>
      <c r="FC37" s="249"/>
      <c r="FD37" s="249"/>
      <c r="FE37" s="249"/>
      <c r="FF37" s="249"/>
      <c r="FG37" s="249"/>
      <c r="FH37" s="249"/>
      <c r="FI37" s="249"/>
      <c r="FJ37" s="249"/>
      <c r="FK37" s="249"/>
      <c r="FL37" s="249"/>
      <c r="FM37" s="249"/>
      <c r="FN37" s="249"/>
      <c r="FO37" s="249"/>
      <c r="FP37" s="249"/>
      <c r="FQ37" s="249"/>
      <c r="FR37" s="249"/>
      <c r="FS37" s="249"/>
      <c r="FT37" s="249"/>
      <c r="FU37" s="249"/>
      <c r="FV37" s="249"/>
      <c r="FW37" s="249"/>
      <c r="FX37" s="249"/>
      <c r="FY37" s="249"/>
      <c r="FZ37" s="249"/>
      <c r="GA37" s="249"/>
      <c r="GB37" s="249"/>
      <c r="GC37" s="249"/>
      <c r="GD37" s="249"/>
      <c r="GE37" s="249"/>
      <c r="GF37" s="249"/>
      <c r="GG37" s="249"/>
      <c r="GH37" s="249"/>
      <c r="GI37" s="249"/>
      <c r="GJ37" s="249"/>
      <c r="GK37" s="249"/>
      <c r="GL37" s="249"/>
      <c r="GM37" s="249"/>
      <c r="GN37" s="249"/>
      <c r="GO37" s="249"/>
      <c r="GP37" s="249"/>
      <c r="GQ37" s="249"/>
      <c r="GR37" s="249"/>
      <c r="GS37" s="249"/>
      <c r="GT37" s="249"/>
      <c r="GU37" s="249"/>
      <c r="GV37" s="249"/>
      <c r="GW37" s="249"/>
      <c r="GX37" s="249"/>
      <c r="GY37" s="249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</row>
    <row r="38" spans="1:442" ht="37.9" customHeight="1" x14ac:dyDescent="0.2">
      <c r="A38" s="56" t="s">
        <v>32</v>
      </c>
    </row>
    <row r="39" spans="1:442" ht="37.9" customHeight="1" x14ac:dyDescent="0.2">
      <c r="A39" s="106" t="s">
        <v>33</v>
      </c>
    </row>
    <row r="40" spans="1:442" ht="37.9" customHeight="1" x14ac:dyDescent="0.2">
      <c r="A40" s="128" t="s">
        <v>34</v>
      </c>
    </row>
    <row r="41" spans="1:442" x14ac:dyDescent="0.2">
      <c r="A41" s="128" t="s">
        <v>35</v>
      </c>
      <c r="L41" s="220"/>
      <c r="M41" s="219"/>
    </row>
    <row r="42" spans="1:442" x14ac:dyDescent="0.2">
      <c r="A42" s="90" t="s">
        <v>36</v>
      </c>
      <c r="L42" s="220"/>
      <c r="M42" s="219"/>
    </row>
    <row r="43" spans="1:442" x14ac:dyDescent="0.2">
      <c r="A43" s="90" t="s">
        <v>37</v>
      </c>
      <c r="L43" s="220"/>
      <c r="M43" s="219"/>
    </row>
    <row r="44" spans="1:442" x14ac:dyDescent="0.2">
      <c r="A44" s="135" t="s">
        <v>38</v>
      </c>
      <c r="L44" s="220"/>
      <c r="M44" s="219"/>
    </row>
    <row r="45" spans="1:442" x14ac:dyDescent="0.2">
      <c r="A45" s="67" t="s">
        <v>39</v>
      </c>
    </row>
    <row r="46" spans="1:442" ht="24.95" customHeight="1" x14ac:dyDescent="0.2">
      <c r="A46" s="135" t="s">
        <v>40</v>
      </c>
    </row>
    <row r="47" spans="1:442" ht="24.95" customHeight="1" x14ac:dyDescent="0.2">
      <c r="A47"/>
    </row>
    <row r="48" spans="1:442" ht="24.95" customHeight="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</sheetData>
  <mergeCells count="24">
    <mergeCell ref="X7:Y7"/>
    <mergeCell ref="V7:W7"/>
    <mergeCell ref="B3:C4"/>
    <mergeCell ref="D3:K4"/>
    <mergeCell ref="L3:S4"/>
    <mergeCell ref="T3:AA4"/>
    <mergeCell ref="B7:C7"/>
    <mergeCell ref="L7:M7"/>
    <mergeCell ref="N7:O7"/>
    <mergeCell ref="P7:Q7"/>
    <mergeCell ref="D5:E7"/>
    <mergeCell ref="F5:G7"/>
    <mergeCell ref="H5:I7"/>
    <mergeCell ref="J5:K7"/>
    <mergeCell ref="T7:U7"/>
    <mergeCell ref="R7:S7"/>
    <mergeCell ref="Z7:AA7"/>
    <mergeCell ref="AB3:AD4"/>
    <mergeCell ref="AS7:AX7"/>
    <mergeCell ref="AY7:BD7"/>
    <mergeCell ref="AG7:AL7"/>
    <mergeCell ref="AM7:AR7"/>
    <mergeCell ref="AB5:AD7"/>
    <mergeCell ref="AF6:BD6"/>
  </mergeCells>
  <pageMargins left="0.7" right="0.7" top="0.78740157499999996" bottom="0.78740157499999996" header="0.3" footer="0.3"/>
  <pageSetup paperSize="8"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5DCB-5549-4A9C-BAB2-B1D4217E9F06}">
  <sheetPr>
    <tabColor rgb="FF92D050"/>
    <pageSetUpPr fitToPage="1"/>
  </sheetPr>
  <dimension ref="A1:BM33"/>
  <sheetViews>
    <sheetView showGridLines="0" topLeftCell="S1" zoomScale="80" zoomScaleNormal="80" workbookViewId="0">
      <selection activeCell="AG17" sqref="AG17"/>
    </sheetView>
  </sheetViews>
  <sheetFormatPr defaultRowHeight="12.75" x14ac:dyDescent="0.2"/>
  <cols>
    <col min="1" max="1" width="2.28515625" hidden="1" customWidth="1"/>
    <col min="2" max="2" width="18.5703125" hidden="1" customWidth="1"/>
    <col min="3" max="4" width="10.28515625" hidden="1" customWidth="1"/>
    <col min="5" max="5" width="10.7109375" hidden="1" customWidth="1"/>
    <col min="6" max="7" width="9.5703125" hidden="1" customWidth="1"/>
    <col min="8" max="8" width="11.140625" hidden="1" customWidth="1"/>
    <col min="9" max="10" width="9.5703125" hidden="1" customWidth="1"/>
    <col min="11" max="11" width="11.42578125" hidden="1" customWidth="1"/>
    <col min="12" max="13" width="9.5703125" hidden="1" customWidth="1"/>
    <col min="14" max="14" width="11.7109375" hidden="1" customWidth="1"/>
    <col min="15" max="16" width="9.5703125" hidden="1" customWidth="1"/>
    <col min="17" max="17" width="11" hidden="1" customWidth="1"/>
    <col min="18" max="18" width="0" hidden="1" customWidth="1"/>
    <col min="19" max="19" width="18.140625" customWidth="1"/>
    <col min="20" max="20" width="3" style="249" customWidth="1"/>
    <col min="21" max="21" width="19.85546875" style="249" customWidth="1"/>
    <col min="22" max="22" width="18.5703125" style="249" customWidth="1"/>
    <col min="23" max="23" width="19.42578125" style="249" customWidth="1"/>
    <col min="24" max="24" width="18" style="249" customWidth="1"/>
    <col min="25" max="25" width="21.42578125" style="249" customWidth="1"/>
    <col min="26" max="32" width="9.140625" style="249"/>
    <col min="33" max="33" width="21.28515625" style="249" customWidth="1"/>
    <col min="34" max="34" width="15.7109375" style="249" customWidth="1"/>
    <col min="35" max="35" width="20.28515625" style="249" customWidth="1"/>
    <col min="36" max="36" width="23.140625" style="249" customWidth="1"/>
    <col min="37" max="37" width="15.28515625" style="249" customWidth="1"/>
    <col min="38" max="38" width="22" style="249" customWidth="1"/>
    <col min="39" max="65" width="9.140625" style="249"/>
  </cols>
  <sheetData>
    <row r="1" spans="2:65" x14ac:dyDescent="0.2">
      <c r="B1" s="1" t="s">
        <v>0</v>
      </c>
      <c r="C1" s="1"/>
      <c r="D1" s="1"/>
      <c r="E1" s="1"/>
    </row>
    <row r="2" spans="2:65" ht="13.5" thickBot="1" x14ac:dyDescent="0.25"/>
    <row r="3" spans="2:65" ht="13.5" customHeight="1" x14ac:dyDescent="0.2">
      <c r="B3" s="221"/>
      <c r="C3" s="324" t="s">
        <v>61</v>
      </c>
      <c r="D3" s="351"/>
      <c r="E3" s="325"/>
      <c r="F3" s="328" t="s">
        <v>62</v>
      </c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30"/>
    </row>
    <row r="4" spans="2:65" ht="13.5" thickBot="1" x14ac:dyDescent="0.25">
      <c r="B4" s="222"/>
      <c r="C4" s="326"/>
      <c r="D4" s="352"/>
      <c r="E4" s="327"/>
      <c r="F4" s="331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3"/>
    </row>
    <row r="5" spans="2:65" ht="13.5" thickBot="1" x14ac:dyDescent="0.25">
      <c r="B5" s="223"/>
      <c r="C5" s="224" t="s">
        <v>63</v>
      </c>
      <c r="D5" s="225"/>
      <c r="E5" s="226"/>
      <c r="F5" s="342">
        <v>2023</v>
      </c>
      <c r="G5" s="353"/>
      <c r="H5" s="343"/>
      <c r="I5" s="342">
        <v>2024</v>
      </c>
      <c r="J5" s="353"/>
      <c r="K5" s="343"/>
      <c r="L5" s="342">
        <v>2025</v>
      </c>
      <c r="M5" s="353"/>
      <c r="N5" s="343"/>
      <c r="O5" s="342">
        <v>2026</v>
      </c>
      <c r="P5" s="353"/>
      <c r="Q5" s="343"/>
    </row>
    <row r="6" spans="2:65" s="219" customFormat="1" ht="30.75" customHeight="1" thickBot="1" x14ac:dyDescent="0.25">
      <c r="B6" s="227"/>
      <c r="C6" s="228" t="s">
        <v>64</v>
      </c>
      <c r="D6" s="229"/>
      <c r="E6" s="230"/>
      <c r="F6" s="231"/>
      <c r="G6" s="232"/>
      <c r="H6" s="233"/>
      <c r="I6" s="231"/>
      <c r="J6" s="234"/>
      <c r="K6" s="233"/>
      <c r="L6" s="231"/>
      <c r="M6" s="234"/>
      <c r="N6" s="233"/>
      <c r="O6" s="231"/>
      <c r="P6" s="234"/>
      <c r="Q6" s="233"/>
      <c r="R6" s="235"/>
      <c r="S6" s="348" t="s">
        <v>79</v>
      </c>
      <c r="T6" s="349"/>
      <c r="U6" s="349"/>
      <c r="V6" s="349"/>
      <c r="W6" s="349"/>
      <c r="X6" s="349"/>
      <c r="Y6" s="350"/>
      <c r="Z6" s="251"/>
      <c r="AA6" s="251"/>
      <c r="AB6" s="251"/>
      <c r="AC6" s="251"/>
      <c r="AD6" s="251"/>
      <c r="AE6" s="251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251"/>
      <c r="BL6" s="251"/>
      <c r="BM6" s="251"/>
    </row>
    <row r="7" spans="2:65" s="236" customFormat="1" ht="15.75" thickBot="1" x14ac:dyDescent="0.3">
      <c r="B7" s="237" t="s">
        <v>65</v>
      </c>
      <c r="C7" s="238" t="e">
        <v>#REF!</v>
      </c>
      <c r="D7" s="239" t="e">
        <v>#REF!</v>
      </c>
      <c r="E7" s="240" t="e">
        <v>#REF!</v>
      </c>
      <c r="F7" s="241" t="e">
        <v>#REF!</v>
      </c>
      <c r="G7" s="239" t="e">
        <v>#REF!</v>
      </c>
      <c r="H7" s="240" t="e">
        <v>#REF!</v>
      </c>
      <c r="I7" s="241" t="e">
        <v>#REF!</v>
      </c>
      <c r="J7" s="242" t="e">
        <v>#REF!</v>
      </c>
      <c r="K7" s="240" t="e">
        <v>#REF!</v>
      </c>
      <c r="L7" s="241" t="e">
        <v>#REF!</v>
      </c>
      <c r="M7" s="242" t="e">
        <v>#REF!</v>
      </c>
      <c r="N7" s="240" t="e">
        <v>#REF!</v>
      </c>
      <c r="O7" s="241" t="e">
        <v>#REF!</v>
      </c>
      <c r="P7" s="242" t="e">
        <v>#REF!</v>
      </c>
      <c r="Q7" s="240" t="e">
        <v>#REF!</v>
      </c>
      <c r="R7" s="243" t="e">
        <v>#REF!</v>
      </c>
      <c r="S7" s="263" t="s">
        <v>75</v>
      </c>
      <c r="T7" s="264"/>
      <c r="U7" s="265">
        <v>2023</v>
      </c>
      <c r="V7" s="265">
        <v>2024</v>
      </c>
      <c r="W7" s="265">
        <v>2025</v>
      </c>
      <c r="X7" s="265">
        <v>2026</v>
      </c>
      <c r="Y7" s="266" t="s">
        <v>68</v>
      </c>
      <c r="Z7" s="252"/>
      <c r="AA7" s="252"/>
      <c r="AB7" s="252"/>
      <c r="AC7" s="252"/>
      <c r="AD7" s="252"/>
      <c r="AE7" s="252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</row>
    <row r="8" spans="2:65" ht="13.5" thickBot="1" x14ac:dyDescent="0.25">
      <c r="C8" s="112"/>
      <c r="D8" s="112"/>
      <c r="E8" s="112" t="e">
        <v>#REF!</v>
      </c>
      <c r="F8" s="112" t="e">
        <v>#REF!</v>
      </c>
      <c r="G8" s="112" t="e">
        <v>#REF!</v>
      </c>
      <c r="H8" s="112" t="e">
        <v>#REF!</v>
      </c>
      <c r="I8" s="112" t="e">
        <v>#REF!</v>
      </c>
      <c r="J8" s="112" t="e">
        <v>#REF!</v>
      </c>
      <c r="K8" s="112" t="e">
        <v>#REF!</v>
      </c>
      <c r="L8" s="112" t="e">
        <v>#REF!</v>
      </c>
      <c r="M8" s="112" t="e">
        <v>#REF!</v>
      </c>
      <c r="N8" s="112" t="e">
        <v>#REF!</v>
      </c>
      <c r="O8" s="112" t="e">
        <v>#REF!</v>
      </c>
      <c r="P8" s="112" t="e">
        <v>#REF!</v>
      </c>
      <c r="Q8" s="112" t="e">
        <v>#REF!</v>
      </c>
      <c r="R8" s="112" t="e">
        <v>#REF!</v>
      </c>
      <c r="S8" s="270"/>
      <c r="T8" s="271"/>
      <c r="U8" s="272"/>
      <c r="V8" s="272"/>
      <c r="W8" s="272"/>
      <c r="X8" s="272"/>
      <c r="Y8" s="273"/>
      <c r="AF8" s="296"/>
      <c r="AG8" s="296"/>
      <c r="AH8" s="296"/>
      <c r="AI8" s="296"/>
      <c r="AJ8" s="296"/>
      <c r="AK8" s="296"/>
      <c r="AL8" s="296"/>
      <c r="AM8" s="296"/>
      <c r="AN8" s="296"/>
      <c r="AO8" s="296"/>
    </row>
    <row r="9" spans="2:65" ht="18" customHeight="1" thickTop="1" thickBot="1" x14ac:dyDescent="0.25">
      <c r="S9" s="267" t="s">
        <v>15</v>
      </c>
      <c r="T9" s="268"/>
      <c r="U9" s="269">
        <v>27059030.015999999</v>
      </c>
      <c r="V9" s="269">
        <v>65583740.66060929</v>
      </c>
      <c r="W9" s="269">
        <v>74076720.884609282</v>
      </c>
      <c r="X9" s="269">
        <v>74076720.884609282</v>
      </c>
      <c r="Y9" s="274">
        <v>240796212.44582784</v>
      </c>
      <c r="AF9" s="296"/>
      <c r="AG9" s="296"/>
      <c r="AH9" s="296"/>
      <c r="AI9" s="296"/>
      <c r="AJ9" s="296"/>
      <c r="AK9" s="296"/>
      <c r="AL9" s="296"/>
      <c r="AM9" s="296"/>
      <c r="AN9" s="296"/>
      <c r="AO9" s="296"/>
    </row>
    <row r="10" spans="2:65" ht="18" customHeight="1" x14ac:dyDescent="0.2">
      <c r="B10" s="244"/>
      <c r="C10" s="245"/>
      <c r="D10" s="187" t="s">
        <v>47</v>
      </c>
      <c r="E10" s="187" t="s">
        <v>48</v>
      </c>
      <c r="F10" s="187" t="s">
        <v>66</v>
      </c>
      <c r="G10" s="187" t="s">
        <v>49</v>
      </c>
      <c r="H10" s="187" t="s">
        <v>50</v>
      </c>
      <c r="I10" s="187" t="s">
        <v>51</v>
      </c>
      <c r="J10" s="187" t="s">
        <v>52</v>
      </c>
      <c r="K10" s="188" t="s">
        <v>53</v>
      </c>
      <c r="S10" s="258" t="s">
        <v>16</v>
      </c>
      <c r="T10" s="275"/>
      <c r="U10" s="276">
        <v>2222000.64</v>
      </c>
      <c r="V10" s="276">
        <v>8407962.8141672928</v>
      </c>
      <c r="W10" s="276">
        <v>9889296.5741672926</v>
      </c>
      <c r="X10" s="276">
        <v>9889296.5741672926</v>
      </c>
      <c r="Y10" s="277">
        <v>30408556.60250188</v>
      </c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</row>
    <row r="11" spans="2:65" ht="18" customHeight="1" thickBot="1" x14ac:dyDescent="0.25">
      <c r="B11" s="246"/>
      <c r="C11" s="247" t="s">
        <v>55</v>
      </c>
      <c r="D11" s="190">
        <v>62000</v>
      </c>
      <c r="E11" s="248">
        <v>0.36</v>
      </c>
      <c r="F11" s="190">
        <v>84320</v>
      </c>
      <c r="G11" s="190">
        <v>505920</v>
      </c>
      <c r="H11" s="190">
        <v>1011840</v>
      </c>
      <c r="I11" s="190">
        <v>1011840</v>
      </c>
      <c r="J11" s="190">
        <v>1011840</v>
      </c>
      <c r="K11" s="191">
        <v>3541440</v>
      </c>
      <c r="S11" s="258" t="s">
        <v>17</v>
      </c>
      <c r="T11" s="275"/>
      <c r="U11" s="276">
        <v>987555.83999999997</v>
      </c>
      <c r="V11" s="276">
        <v>1978239.0692413347</v>
      </c>
      <c r="W11" s="276">
        <v>1978239.0692413347</v>
      </c>
      <c r="X11" s="276">
        <v>1978239.0692413347</v>
      </c>
      <c r="Y11" s="277">
        <v>6922273.0477240039</v>
      </c>
    </row>
    <row r="12" spans="2:65" ht="18" customHeight="1" x14ac:dyDescent="0.2">
      <c r="S12" s="103" t="s">
        <v>18</v>
      </c>
      <c r="T12" s="256"/>
      <c r="U12" s="253">
        <v>13504826.112</v>
      </c>
      <c r="V12" s="253">
        <v>53124174.129328728</v>
      </c>
      <c r="W12" s="253">
        <v>68974445.361328736</v>
      </c>
      <c r="X12" s="253">
        <v>68974445.361328736</v>
      </c>
      <c r="Y12" s="278">
        <v>204577890.96398622</v>
      </c>
    </row>
    <row r="13" spans="2:65" ht="18" customHeight="1" x14ac:dyDescent="0.2">
      <c r="S13" s="258" t="s">
        <v>19</v>
      </c>
      <c r="T13" s="275"/>
      <c r="U13" s="276">
        <v>3555201.0239999997</v>
      </c>
      <c r="V13" s="276">
        <v>7121660.6492688041</v>
      </c>
      <c r="W13" s="276">
        <v>7121660.6492688041</v>
      </c>
      <c r="X13" s="276">
        <v>7121660.6492688041</v>
      </c>
      <c r="Y13" s="277">
        <v>24920182.971806414</v>
      </c>
    </row>
    <row r="14" spans="2:65" ht="18" customHeight="1" x14ac:dyDescent="0.2">
      <c r="S14" s="103" t="s">
        <v>20</v>
      </c>
      <c r="T14" s="256"/>
      <c r="U14" s="253">
        <v>6878326.4255999997</v>
      </c>
      <c r="V14" s="253">
        <v>17041680.718720023</v>
      </c>
      <c r="W14" s="253">
        <v>17041680.718720023</v>
      </c>
      <c r="X14" s="253">
        <v>16794791.758720022</v>
      </c>
      <c r="Y14" s="278">
        <v>57756479.62176007</v>
      </c>
    </row>
    <row r="15" spans="2:65" ht="18" customHeight="1" x14ac:dyDescent="0.2">
      <c r="S15" s="103" t="s">
        <v>21</v>
      </c>
      <c r="T15" s="256"/>
      <c r="U15" s="253">
        <v>11771665.6128</v>
      </c>
      <c r="V15" s="253">
        <v>37234971.659027271</v>
      </c>
      <c r="W15" s="253">
        <v>45629196.299027272</v>
      </c>
      <c r="X15" s="253">
        <v>45629196.299027272</v>
      </c>
      <c r="Y15" s="278">
        <v>140265029.86988181</v>
      </c>
    </row>
    <row r="16" spans="2:65" ht="18" customHeight="1" x14ac:dyDescent="0.25">
      <c r="C16" s="189" t="s">
        <v>54</v>
      </c>
      <c r="D16" s="185"/>
      <c r="E16" s="186"/>
      <c r="F16" s="185"/>
      <c r="G16" s="186"/>
      <c r="H16" s="185"/>
      <c r="I16" s="186"/>
      <c r="J16" s="185"/>
      <c r="K16" s="186"/>
      <c r="S16" s="258" t="s">
        <v>22</v>
      </c>
      <c r="T16" s="275"/>
      <c r="U16" s="276">
        <v>987555.83999999997</v>
      </c>
      <c r="V16" s="276">
        <v>1978239.0692413347</v>
      </c>
      <c r="W16" s="276">
        <v>1978239.0692413347</v>
      </c>
      <c r="X16" s="276">
        <v>1978239.0692413347</v>
      </c>
      <c r="Y16" s="277">
        <v>6922273.0477240039</v>
      </c>
    </row>
    <row r="17" spans="2:25" ht="18" customHeight="1" x14ac:dyDescent="0.2">
      <c r="C17" s="192" t="s">
        <v>56</v>
      </c>
      <c r="D17" s="193"/>
      <c r="E17" s="192" t="s">
        <v>57</v>
      </c>
      <c r="F17" s="194"/>
      <c r="G17" s="194"/>
      <c r="H17" s="194"/>
      <c r="I17" s="194"/>
      <c r="J17" s="194"/>
      <c r="K17" s="193"/>
      <c r="S17" s="259" t="s">
        <v>23</v>
      </c>
      <c r="T17" s="256"/>
      <c r="U17" s="253">
        <v>8270780.1600000001</v>
      </c>
      <c r="V17" s="253">
        <v>18942532.627769016</v>
      </c>
      <c r="W17" s="253">
        <v>20522621.971769016</v>
      </c>
      <c r="X17" s="253">
        <v>20522621.971769016</v>
      </c>
      <c r="Y17" s="278">
        <v>68258556.731307045</v>
      </c>
    </row>
    <row r="18" spans="2:25" ht="18" customHeight="1" x14ac:dyDescent="0.25">
      <c r="C18" s="196" t="e">
        <v>#REF!</v>
      </c>
      <c r="D18" s="197"/>
      <c r="E18" s="198" t="e">
        <v>#REF!</v>
      </c>
      <c r="G18" s="199" t="e">
        <v>#REF!</v>
      </c>
      <c r="I18" s="200" t="e">
        <v>#REF!</v>
      </c>
      <c r="K18" s="201" t="e">
        <v>#REF!</v>
      </c>
      <c r="S18" s="259" t="s">
        <v>24</v>
      </c>
      <c r="T18" s="256"/>
      <c r="U18" s="253">
        <v>9003546.5932800006</v>
      </c>
      <c r="V18" s="253">
        <v>32081326.370832533</v>
      </c>
      <c r="W18" s="253">
        <v>35834038.562832534</v>
      </c>
      <c r="X18" s="253">
        <v>35834038.562832534</v>
      </c>
      <c r="Y18" s="278">
        <v>112752950.0897776</v>
      </c>
    </row>
    <row r="19" spans="2:25" ht="18" customHeight="1" x14ac:dyDescent="0.2">
      <c r="C19" s="202" t="s">
        <v>0</v>
      </c>
      <c r="D19" s="203"/>
      <c r="E19" s="204">
        <v>2023</v>
      </c>
      <c r="F19" s="205"/>
      <c r="G19" s="206">
        <v>2024</v>
      </c>
      <c r="H19" s="207"/>
      <c r="I19" s="207">
        <v>2025</v>
      </c>
      <c r="J19" s="207"/>
      <c r="K19" s="203">
        <v>2026</v>
      </c>
      <c r="S19" s="259" t="s">
        <v>25</v>
      </c>
      <c r="T19" s="256"/>
      <c r="U19" s="253">
        <v>28663808.256000001</v>
      </c>
      <c r="V19" s="253">
        <v>75033384.036875039</v>
      </c>
      <c r="W19" s="253">
        <v>91969966.692875043</v>
      </c>
      <c r="X19" s="253">
        <v>86044631.652875036</v>
      </c>
      <c r="Y19" s="278">
        <v>281711790.63862514</v>
      </c>
    </row>
    <row r="20" spans="2:25" ht="18" customHeight="1" x14ac:dyDescent="0.2">
      <c r="S20" s="260" t="s">
        <v>26</v>
      </c>
      <c r="T20" s="275"/>
      <c r="U20" s="276">
        <v>1975111.6799999999</v>
      </c>
      <c r="V20" s="276">
        <v>15826806.093713915</v>
      </c>
      <c r="W20" s="276">
        <v>19777029.453713916</v>
      </c>
      <c r="X20" s="276">
        <v>19777029.453713916</v>
      </c>
      <c r="Y20" s="277">
        <v>57355976.681141749</v>
      </c>
    </row>
    <row r="21" spans="2:25" ht="18" customHeight="1" x14ac:dyDescent="0.2">
      <c r="S21" s="103" t="s">
        <v>27</v>
      </c>
      <c r="T21" s="256"/>
      <c r="U21" s="253">
        <v>2765156.352</v>
      </c>
      <c r="V21" s="253">
        <v>7912956.2769653387</v>
      </c>
      <c r="W21" s="253">
        <v>8505489.7809653375</v>
      </c>
      <c r="X21" s="253">
        <v>8505489.7809653375</v>
      </c>
      <c r="Y21" s="278">
        <v>27689092.190896012</v>
      </c>
    </row>
    <row r="22" spans="2:25" ht="18" customHeight="1" x14ac:dyDescent="0.2">
      <c r="C22" s="208" t="s">
        <v>58</v>
      </c>
      <c r="D22" s="209"/>
      <c r="E22" s="210">
        <v>2023</v>
      </c>
      <c r="F22" s="211"/>
      <c r="G22" s="212">
        <v>2024</v>
      </c>
      <c r="S22" s="259" t="s">
        <v>28</v>
      </c>
      <c r="T22" s="256"/>
      <c r="U22" s="253">
        <v>5609317.1711999997</v>
      </c>
      <c r="V22" s="253">
        <v>11236397.91329078</v>
      </c>
      <c r="W22" s="253">
        <v>11236397.91329078</v>
      </c>
      <c r="X22" s="253">
        <v>11236397.91329078</v>
      </c>
      <c r="Y22" s="278">
        <v>39318510.911072344</v>
      </c>
    </row>
    <row r="23" spans="2:25" ht="18" customHeight="1" x14ac:dyDescent="0.2">
      <c r="C23" s="210" t="s">
        <v>59</v>
      </c>
      <c r="D23" s="213"/>
      <c r="E23" s="214" t="e">
        <v>#REF!</v>
      </c>
      <c r="F23" s="215"/>
      <c r="G23" s="216" t="e">
        <v>#REF!</v>
      </c>
      <c r="S23" s="260" t="s">
        <v>29</v>
      </c>
      <c r="T23" s="275"/>
      <c r="U23" s="276">
        <v>622160.1791999999</v>
      </c>
      <c r="V23" s="276">
        <v>1246290.6136220407</v>
      </c>
      <c r="W23" s="276">
        <v>1246290.6136220407</v>
      </c>
      <c r="X23" s="276">
        <v>1246290.6136220407</v>
      </c>
      <c r="Y23" s="277">
        <v>4361032.0200661216</v>
      </c>
    </row>
    <row r="24" spans="2:25" ht="18" customHeight="1" x14ac:dyDescent="0.2">
      <c r="B24" t="s">
        <v>67</v>
      </c>
      <c r="C24" s="210" t="s">
        <v>60</v>
      </c>
      <c r="D24" s="213"/>
      <c r="E24" s="208">
        <v>338</v>
      </c>
      <c r="F24" s="215"/>
      <c r="G24" s="209">
        <v>470</v>
      </c>
      <c r="S24" s="261" t="s">
        <v>30</v>
      </c>
      <c r="T24" s="256"/>
      <c r="U24" s="253">
        <v>5974712.8319999995</v>
      </c>
      <c r="V24" s="253">
        <v>11971920.528043028</v>
      </c>
      <c r="W24" s="253">
        <v>15922143.888043031</v>
      </c>
      <c r="X24" s="253">
        <v>15922143.888043031</v>
      </c>
      <c r="Y24" s="278">
        <v>49790921.136129089</v>
      </c>
    </row>
    <row r="25" spans="2:25" ht="18" customHeight="1" x14ac:dyDescent="0.2">
      <c r="C25" s="217"/>
      <c r="D25" s="194"/>
      <c r="E25" s="218"/>
      <c r="F25" s="218"/>
      <c r="G25" s="218"/>
      <c r="S25" s="258" t="s">
        <v>31</v>
      </c>
      <c r="T25" s="275"/>
      <c r="U25" s="276">
        <v>2222000.64</v>
      </c>
      <c r="V25" s="276">
        <v>7913961.5092214821</v>
      </c>
      <c r="W25" s="276">
        <v>9889073.1892214827</v>
      </c>
      <c r="X25" s="276">
        <v>9889073.1892214827</v>
      </c>
      <c r="Y25" s="277">
        <v>29914108.527664449</v>
      </c>
    </row>
    <row r="26" spans="2:25" ht="18" customHeight="1" x14ac:dyDescent="0.2">
      <c r="S26" s="258" t="s">
        <v>32</v>
      </c>
      <c r="T26" s="275"/>
      <c r="U26" s="276">
        <v>5999401.7280000001</v>
      </c>
      <c r="V26" s="276">
        <v>19440108.091847781</v>
      </c>
      <c r="W26" s="276">
        <v>25612332.091847781</v>
      </c>
      <c r="X26" s="276">
        <v>25612332.091847781</v>
      </c>
      <c r="Y26" s="277">
        <v>76664174.003543347</v>
      </c>
    </row>
    <row r="27" spans="2:25" ht="18" customHeight="1" x14ac:dyDescent="0.2">
      <c r="E27" s="112"/>
      <c r="G27" s="112"/>
      <c r="I27" s="112"/>
      <c r="K27" s="112"/>
      <c r="S27" s="259" t="s">
        <v>33</v>
      </c>
      <c r="T27" s="256"/>
      <c r="U27" s="253">
        <v>7258535.4240000006</v>
      </c>
      <c r="V27" s="253">
        <v>16518742.998056766</v>
      </c>
      <c r="W27" s="253">
        <v>18493854.678056769</v>
      </c>
      <c r="X27" s="253">
        <v>16518742.998056766</v>
      </c>
      <c r="Y27" s="278">
        <v>58789876.098170295</v>
      </c>
    </row>
    <row r="28" spans="2:25" ht="18" customHeight="1" x14ac:dyDescent="0.2">
      <c r="S28" s="259" t="s">
        <v>34</v>
      </c>
      <c r="T28" s="256"/>
      <c r="U28" s="253">
        <v>888800.25599999994</v>
      </c>
      <c r="V28" s="253">
        <v>1780415.162317201</v>
      </c>
      <c r="W28" s="253">
        <v>1780415.162317201</v>
      </c>
      <c r="X28" s="253">
        <v>1780415.162317201</v>
      </c>
      <c r="Y28" s="278">
        <v>6230045.7429516036</v>
      </c>
    </row>
    <row r="29" spans="2:25" ht="18" customHeight="1" x14ac:dyDescent="0.2">
      <c r="S29" s="259" t="s">
        <v>36</v>
      </c>
      <c r="T29" s="256"/>
      <c r="U29" s="253">
        <v>3258934.2719999999</v>
      </c>
      <c r="V29" s="253">
        <v>6528188.9284964046</v>
      </c>
      <c r="W29" s="253">
        <v>6528188.9284964046</v>
      </c>
      <c r="X29" s="253">
        <v>6528188.9284964046</v>
      </c>
      <c r="Y29" s="278">
        <v>22843501.057489216</v>
      </c>
    </row>
    <row r="30" spans="2:25" ht="18" customHeight="1" x14ac:dyDescent="0.2">
      <c r="S30" s="259" t="s">
        <v>37</v>
      </c>
      <c r="T30" s="256"/>
      <c r="U30" s="253">
        <v>15657697.8432</v>
      </c>
      <c r="V30" s="253">
        <v>35818363.890545353</v>
      </c>
      <c r="W30" s="253">
        <v>39521698.290545352</v>
      </c>
      <c r="X30" s="253">
        <v>39521698.290545352</v>
      </c>
      <c r="Y30" s="278">
        <v>130519458.31483606</v>
      </c>
    </row>
    <row r="31" spans="2:25" ht="18" customHeight="1" x14ac:dyDescent="0.2">
      <c r="S31" s="302" t="s">
        <v>38</v>
      </c>
      <c r="T31" s="256"/>
      <c r="U31" s="253">
        <v>1777600.5119999999</v>
      </c>
      <c r="V31" s="253">
        <v>6331169.207377186</v>
      </c>
      <c r="W31" s="253">
        <v>7911258.5513771856</v>
      </c>
      <c r="X31" s="253">
        <v>7911258.5513771856</v>
      </c>
      <c r="Y31" s="278">
        <v>23931286.822131556</v>
      </c>
    </row>
    <row r="32" spans="2:25" ht="18" customHeight="1" x14ac:dyDescent="0.2">
      <c r="S32" s="103" t="s">
        <v>39</v>
      </c>
      <c r="T32" s="256"/>
      <c r="U32" s="253">
        <v>0</v>
      </c>
      <c r="V32" s="253">
        <v>3956478.1384826694</v>
      </c>
      <c r="W32" s="253">
        <v>4944033.9784826692</v>
      </c>
      <c r="X32" s="253">
        <v>4944033.9784826692</v>
      </c>
      <c r="Y32" s="278">
        <v>13844546.095448008</v>
      </c>
    </row>
    <row r="33" spans="19:25" ht="18" customHeight="1" thickBot="1" x14ac:dyDescent="0.25">
      <c r="S33" s="262" t="s">
        <v>74</v>
      </c>
      <c r="T33" s="257"/>
      <c r="U33" s="254">
        <v>166913725.40928</v>
      </c>
      <c r="V33" s="254">
        <v>465009711.15706074</v>
      </c>
      <c r="W33" s="254">
        <v>546384312.3730607</v>
      </c>
      <c r="X33" s="254">
        <v>538236976.69306064</v>
      </c>
      <c r="Y33" s="255">
        <v>1716544725.632462</v>
      </c>
    </row>
  </sheetData>
  <mergeCells count="7">
    <mergeCell ref="S6:Y6"/>
    <mergeCell ref="C3:E4"/>
    <mergeCell ref="F3:Q4"/>
    <mergeCell ref="F5:H5"/>
    <mergeCell ref="I5:K5"/>
    <mergeCell ref="L5:N5"/>
    <mergeCell ref="O5:Q5"/>
  </mergeCells>
  <pageMargins left="0.7" right="0.7" top="0.78740157499999996" bottom="0.78740157499999996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Počet FTE</vt:lpstr>
      <vt:lpstr>Finanční alokace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Šťastnová Pavlína</dc:creator>
  <cp:lastModifiedBy>Šťastnová Pavlína</cp:lastModifiedBy>
  <dcterms:created xsi:type="dcterms:W3CDTF">2023-09-14T07:19:08Z</dcterms:created>
  <dcterms:modified xsi:type="dcterms:W3CDTF">2023-10-31T12:04:47Z</dcterms:modified>
</cp:coreProperties>
</file>