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24\117D815_PORV\2018\2018_PORV-RM\"/>
    </mc:Choice>
  </mc:AlternateContent>
  <bookViews>
    <workbookView xWindow="0" yWindow="0" windowWidth="25200" windowHeight="11550" tabRatio="927"/>
  </bookViews>
  <sheets>
    <sheet name="DT1-dop" sheetId="4" r:id="rId1"/>
    <sheet name="DT1-zam" sheetId="5" r:id="rId2"/>
    <sheet name="DT2-dop" sheetId="6" r:id="rId3"/>
    <sheet name="DT2-náhr" sheetId="8" r:id="rId4"/>
    <sheet name="DT2-zam" sheetId="7" r:id="rId5"/>
    <sheet name="DT3-dop" sheetId="12" r:id="rId6"/>
    <sheet name="DT3-náhr" sheetId="13" r:id="rId7"/>
    <sheet name="DP5-dop" sheetId="1" r:id="rId8"/>
    <sheet name="DP5-náhr" sheetId="2" r:id="rId9"/>
    <sheet name="DP5-zam" sheetId="3" r:id="rId10"/>
    <sheet name="DT6-dop" sheetId="9" r:id="rId11"/>
    <sheet name="DT6-náhr" sheetId="10" r:id="rId12"/>
    <sheet name="DT6-zam" sheetId="11" r:id="rId13"/>
  </sheets>
  <definedNames>
    <definedName name="_xlnm._FilterDatabase" localSheetId="7" hidden="1">'DP5-dop'!$B$2:$L$85</definedName>
    <definedName name="_xlnm._FilterDatabase" localSheetId="8" hidden="1">'DP5-náhr'!#REF!</definedName>
    <definedName name="_xlnm._FilterDatabase" localSheetId="9" hidden="1">'DP5-zam'!#REF!</definedName>
    <definedName name="_xlnm._FilterDatabase" localSheetId="0" hidden="1">'DT1-dop'!$A$1:$J$55</definedName>
    <definedName name="_xlnm._FilterDatabase" localSheetId="1" hidden="1">'DT1-zam'!$A$1:$K$2</definedName>
    <definedName name="_xlnm._FilterDatabase" localSheetId="2" hidden="1">'DT2-dop'!$B$1:$O$376</definedName>
    <definedName name="_xlnm._FilterDatabase" localSheetId="3" hidden="1">'DT2-náhr'!$B$1:$O$296</definedName>
    <definedName name="_xlnm._FilterDatabase" localSheetId="4" hidden="1">'DT2-zam'!$B$1:$J$74</definedName>
    <definedName name="_xlnm._FilterDatabase" localSheetId="5" hidden="1">'DT3-dop'!$B$1:$K$32</definedName>
    <definedName name="_xlnm._FilterDatabase" localSheetId="6" hidden="1">'DT3-náhr'!$B$1:$K$8</definedName>
    <definedName name="_xlnm._FilterDatabase" localSheetId="10" hidden="1">'DT6-dop'!$B$1:$M$61</definedName>
    <definedName name="_xlnm._FilterDatabase" localSheetId="11" hidden="1">'DT6-náhr'!$B$1:$M$134</definedName>
    <definedName name="_xlnm._FilterDatabase" localSheetId="12" hidden="1">'DT6-zam'!$B$1:$J$34</definedName>
    <definedName name="_xlnm.Print_Titles" localSheetId="7">'DP5-dop'!$1:$1</definedName>
    <definedName name="_xlnm.Print_Titles" localSheetId="8">'DP5-náhr'!$1:$1</definedName>
    <definedName name="_xlnm.Print_Titles" localSheetId="0">'DT1-dop'!$1:$1</definedName>
    <definedName name="_xlnm.Print_Titles" localSheetId="1">'DT1-zam'!$1:$1</definedName>
    <definedName name="_xlnm.Print_Titles" localSheetId="2">'DT2-dop'!$1:$1</definedName>
    <definedName name="_xlnm.Print_Titles" localSheetId="3">'DT2-náhr'!$1:$1</definedName>
    <definedName name="_xlnm.Print_Titles" localSheetId="4">'DT2-zam'!$1:$1</definedName>
    <definedName name="_xlnm.Print_Titles" localSheetId="5">'DT3-dop'!$1:$1</definedName>
    <definedName name="_xlnm.Print_Titles" localSheetId="6">'DT3-náhr'!$1:$1</definedName>
    <definedName name="_xlnm.Print_Titles" localSheetId="10">'DT6-dop'!$1:$1</definedName>
    <definedName name="_xlnm.Print_Titles" localSheetId="11">'DT6-náhr'!$1:$1</definedName>
    <definedName name="_xlnm.Print_Titles" localSheetId="12">'DT6-zam'!$1:$1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9" i="8" l="1"/>
  <c r="K33" i="12" l="1"/>
  <c r="M134" i="10" l="1"/>
  <c r="J134" i="10"/>
  <c r="M133" i="10"/>
  <c r="J133" i="10"/>
  <c r="M132" i="10"/>
  <c r="J132" i="10"/>
  <c r="M131" i="10"/>
  <c r="J131" i="10"/>
  <c r="M130" i="10"/>
  <c r="J130" i="10"/>
  <c r="M129" i="10"/>
  <c r="J129" i="10"/>
  <c r="M128" i="10"/>
  <c r="J128" i="10"/>
  <c r="M127" i="10"/>
  <c r="J127" i="10"/>
  <c r="M126" i="10"/>
  <c r="J126" i="10"/>
  <c r="M125" i="10"/>
  <c r="J125" i="10"/>
  <c r="M124" i="10"/>
  <c r="J124" i="10"/>
  <c r="M123" i="10"/>
  <c r="J123" i="10"/>
  <c r="M122" i="10"/>
  <c r="J122" i="10"/>
  <c r="K121" i="10"/>
  <c r="J121" i="10" s="1"/>
  <c r="M121" i="10" s="1"/>
  <c r="M120" i="10"/>
  <c r="J120" i="10"/>
  <c r="M119" i="10"/>
  <c r="K119" i="10"/>
  <c r="J119" i="10" s="1"/>
  <c r="M118" i="10"/>
  <c r="J118" i="10"/>
  <c r="M117" i="10"/>
  <c r="J117" i="10"/>
  <c r="M116" i="10"/>
  <c r="J116" i="10"/>
  <c r="K115" i="10"/>
  <c r="J115" i="10" s="1"/>
  <c r="M114" i="10"/>
  <c r="J114" i="10"/>
  <c r="M113" i="10"/>
  <c r="J113" i="10"/>
  <c r="M112" i="10"/>
  <c r="J112" i="10"/>
  <c r="M111" i="10"/>
  <c r="J111" i="10"/>
  <c r="K110" i="10"/>
  <c r="J110" i="10" s="1"/>
  <c r="M110" i="10" s="1"/>
  <c r="M109" i="10"/>
  <c r="J109" i="10"/>
  <c r="M108" i="10"/>
  <c r="J108" i="10"/>
  <c r="M107" i="10"/>
  <c r="J107" i="10"/>
  <c r="M106" i="10"/>
  <c r="K106" i="10"/>
  <c r="J106" i="10" s="1"/>
  <c r="K105" i="10"/>
  <c r="J105" i="10" s="1"/>
  <c r="M105" i="10" s="1"/>
  <c r="M104" i="10"/>
  <c r="J104" i="10"/>
  <c r="M103" i="10"/>
  <c r="J103" i="10"/>
  <c r="M102" i="10"/>
  <c r="J102" i="10"/>
  <c r="M101" i="10"/>
  <c r="J101" i="10"/>
  <c r="M100" i="10"/>
  <c r="J100" i="10"/>
  <c r="K99" i="10"/>
  <c r="J99" i="10" s="1"/>
  <c r="M98" i="10"/>
  <c r="J98" i="10"/>
  <c r="M97" i="10"/>
  <c r="J97" i="10"/>
  <c r="M96" i="10"/>
  <c r="J96" i="10"/>
  <c r="M95" i="10"/>
  <c r="J95" i="10"/>
  <c r="M94" i="10"/>
  <c r="J94" i="10"/>
  <c r="M93" i="10"/>
  <c r="J93" i="10"/>
  <c r="M92" i="10"/>
  <c r="J92" i="10"/>
  <c r="M91" i="10"/>
  <c r="J91" i="10"/>
  <c r="M90" i="10"/>
  <c r="J90" i="10"/>
  <c r="M89" i="10"/>
  <c r="J89" i="10"/>
  <c r="K88" i="10"/>
  <c r="J88" i="10" s="1"/>
  <c r="M88" i="10" s="1"/>
  <c r="M87" i="10"/>
  <c r="J87" i="10"/>
  <c r="M86" i="10"/>
  <c r="J86" i="10"/>
  <c r="M85" i="10"/>
  <c r="J85" i="10"/>
  <c r="M84" i="10"/>
  <c r="J84" i="10"/>
  <c r="M83" i="10"/>
  <c r="J83" i="10"/>
  <c r="M82" i="10"/>
  <c r="J82" i="10"/>
  <c r="M81" i="10"/>
  <c r="J81" i="10"/>
  <c r="M80" i="10"/>
  <c r="J80" i="10"/>
  <c r="M79" i="10"/>
  <c r="J79" i="10"/>
  <c r="M78" i="10"/>
  <c r="J78" i="10"/>
  <c r="M77" i="10"/>
  <c r="J77" i="10"/>
  <c r="M76" i="10"/>
  <c r="J76" i="10"/>
  <c r="M75" i="10"/>
  <c r="J75" i="10"/>
  <c r="K74" i="10"/>
  <c r="J74" i="10" s="1"/>
  <c r="M74" i="10" s="1"/>
  <c r="M73" i="10"/>
  <c r="J73" i="10"/>
  <c r="M72" i="10"/>
  <c r="J72" i="10"/>
  <c r="M71" i="10"/>
  <c r="J71" i="10"/>
  <c r="M70" i="10"/>
  <c r="J70" i="10"/>
  <c r="M69" i="10"/>
  <c r="J69" i="10"/>
  <c r="M68" i="10"/>
  <c r="J68" i="10"/>
  <c r="K67" i="10"/>
  <c r="J67" i="10" s="1"/>
  <c r="M67" i="10" s="1"/>
  <c r="M66" i="10"/>
  <c r="J66" i="10"/>
  <c r="M65" i="10"/>
  <c r="J65" i="10"/>
  <c r="M64" i="10"/>
  <c r="J64" i="10"/>
  <c r="M63" i="10"/>
  <c r="J63" i="10"/>
  <c r="M62" i="10"/>
  <c r="J62" i="10"/>
  <c r="K61" i="10"/>
  <c r="J61" i="10" s="1"/>
  <c r="M61" i="10" s="1"/>
  <c r="M60" i="10"/>
  <c r="J60" i="10"/>
  <c r="M59" i="10"/>
  <c r="J59" i="10"/>
  <c r="M58" i="10"/>
  <c r="J58" i="10"/>
  <c r="M57" i="10"/>
  <c r="J57" i="10"/>
  <c r="M56" i="10"/>
  <c r="J56" i="10"/>
  <c r="M55" i="10"/>
  <c r="J55" i="10"/>
  <c r="M54" i="10"/>
  <c r="J54" i="10"/>
  <c r="M53" i="10"/>
  <c r="J53" i="10"/>
  <c r="M52" i="10"/>
  <c r="J52" i="10"/>
  <c r="M51" i="10"/>
  <c r="J51" i="10"/>
  <c r="K50" i="10"/>
  <c r="J50" i="10" s="1"/>
  <c r="M50" i="10" s="1"/>
  <c r="M49" i="10"/>
  <c r="J49" i="10"/>
  <c r="M48" i="10"/>
  <c r="J48" i="10"/>
  <c r="M47" i="10"/>
  <c r="J47" i="10"/>
  <c r="K46" i="10"/>
  <c r="J46" i="10" s="1"/>
  <c r="M46" i="10" s="1"/>
  <c r="M45" i="10"/>
  <c r="J45" i="10"/>
  <c r="K44" i="10"/>
  <c r="J44" i="10" s="1"/>
  <c r="M44" i="10" s="1"/>
  <c r="M43" i="10"/>
  <c r="J43" i="10"/>
  <c r="M42" i="10"/>
  <c r="J42" i="10"/>
  <c r="M41" i="10"/>
  <c r="J41" i="10"/>
  <c r="K40" i="10"/>
  <c r="J40" i="10" s="1"/>
  <c r="M40" i="10" s="1"/>
  <c r="K39" i="10"/>
  <c r="J39" i="10" s="1"/>
  <c r="M39" i="10" s="1"/>
  <c r="M38" i="10"/>
  <c r="J38" i="10"/>
  <c r="M37" i="10"/>
  <c r="J37" i="10"/>
  <c r="M36" i="10"/>
  <c r="J36" i="10"/>
  <c r="M35" i="10"/>
  <c r="J35" i="10"/>
  <c r="M34" i="10"/>
  <c r="J34" i="10"/>
  <c r="M33" i="10"/>
  <c r="J33" i="10"/>
  <c r="K32" i="10"/>
  <c r="J32" i="10" s="1"/>
  <c r="M32" i="10" s="1"/>
  <c r="K31" i="10"/>
  <c r="J31" i="10"/>
  <c r="M31" i="10" s="1"/>
  <c r="M30" i="10"/>
  <c r="K30" i="10"/>
  <c r="J30" i="10" s="1"/>
  <c r="M29" i="10"/>
  <c r="J29" i="10"/>
  <c r="K28" i="10"/>
  <c r="J28" i="10"/>
  <c r="M28" i="10" s="1"/>
  <c r="K27" i="10"/>
  <c r="J27" i="10" s="1"/>
  <c r="M27" i="10" s="1"/>
  <c r="M26" i="10"/>
  <c r="J26" i="10"/>
  <c r="K25" i="10"/>
  <c r="J25" i="10" s="1"/>
  <c r="M25" i="10" s="1"/>
  <c r="K24" i="10"/>
  <c r="J24" i="10" s="1"/>
  <c r="M24" i="10" s="1"/>
  <c r="M23" i="10"/>
  <c r="J23" i="10"/>
  <c r="M22" i="10"/>
  <c r="J22" i="10"/>
  <c r="M21" i="10"/>
  <c r="J21" i="10"/>
  <c r="M20" i="10"/>
  <c r="J20" i="10"/>
  <c r="M19" i="10"/>
  <c r="J19" i="10"/>
  <c r="M18" i="10"/>
  <c r="J18" i="10"/>
  <c r="M17" i="10"/>
  <c r="J17" i="10"/>
  <c r="M16" i="10"/>
  <c r="J16" i="10"/>
  <c r="M15" i="10"/>
  <c r="J15" i="10"/>
  <c r="K14" i="10"/>
  <c r="J14" i="10" s="1"/>
  <c r="M14" i="10" s="1"/>
  <c r="M13" i="10"/>
  <c r="J13" i="10"/>
  <c r="M12" i="10"/>
  <c r="J12" i="10"/>
  <c r="M11" i="10"/>
  <c r="J11" i="10"/>
  <c r="K10" i="10"/>
  <c r="J10" i="10" s="1"/>
  <c r="M10" i="10" s="1"/>
  <c r="K9" i="10"/>
  <c r="J9" i="10" s="1"/>
  <c r="M9" i="10" s="1"/>
  <c r="M8" i="10"/>
  <c r="J8" i="10"/>
  <c r="M7" i="10"/>
  <c r="J7" i="10"/>
  <c r="M6" i="10"/>
  <c r="J6" i="10"/>
  <c r="K5" i="10"/>
  <c r="J5" i="10" s="1"/>
  <c r="M5" i="10" s="1"/>
  <c r="K4" i="10"/>
  <c r="J4" i="10" s="1"/>
  <c r="M4" i="10" s="1"/>
  <c r="M3" i="10"/>
  <c r="J3" i="10"/>
  <c r="M2" i="10"/>
  <c r="J2" i="10"/>
  <c r="M6" i="9"/>
  <c r="J6" i="9"/>
  <c r="K53" i="9"/>
  <c r="J53" i="9" s="1"/>
  <c r="M53" i="9" s="1"/>
  <c r="K43" i="9"/>
  <c r="J43" i="9" s="1"/>
  <c r="M43" i="9" s="1"/>
  <c r="K51" i="9"/>
  <c r="J51" i="9" s="1"/>
  <c r="M27" i="9"/>
  <c r="J27" i="9"/>
  <c r="K41" i="9"/>
  <c r="J41" i="9" s="1"/>
  <c r="M41" i="9" s="1"/>
  <c r="K31" i="9"/>
  <c r="J31" i="9" s="1"/>
  <c r="M31" i="9" s="1"/>
  <c r="K5" i="9"/>
  <c r="J5" i="9" s="1"/>
  <c r="M5" i="9" s="1"/>
  <c r="K45" i="9"/>
  <c r="J45" i="9" s="1"/>
  <c r="M45" i="9" s="1"/>
  <c r="K44" i="9"/>
  <c r="J44" i="9" s="1"/>
  <c r="M44" i="9" s="1"/>
  <c r="M30" i="9"/>
  <c r="J30" i="9"/>
  <c r="M3" i="9"/>
  <c r="J3" i="9"/>
  <c r="M18" i="9"/>
  <c r="K18" i="9"/>
  <c r="J18" i="9" s="1"/>
  <c r="K37" i="9"/>
  <c r="J37" i="9" s="1"/>
  <c r="M37" i="9" s="1"/>
  <c r="M46" i="9"/>
  <c r="J46" i="9"/>
  <c r="M23" i="9"/>
  <c r="J23" i="9"/>
  <c r="M25" i="9"/>
  <c r="J25" i="9"/>
  <c r="M2" i="9"/>
  <c r="M62" i="9" s="1"/>
  <c r="J2" i="9"/>
  <c r="K54" i="9"/>
  <c r="J54" i="9" s="1"/>
  <c r="M17" i="9"/>
  <c r="J17" i="9"/>
  <c r="K55" i="9"/>
  <c r="J55" i="9" s="1"/>
  <c r="M55" i="9" s="1"/>
  <c r="M42" i="9"/>
  <c r="J42" i="9"/>
  <c r="K9" i="9"/>
  <c r="J9" i="9" s="1"/>
  <c r="M9" i="9" s="1"/>
  <c r="K39" i="9"/>
  <c r="J39" i="9" s="1"/>
  <c r="M39" i="9" s="1"/>
  <c r="M11" i="9"/>
  <c r="J11" i="9"/>
  <c r="M24" i="9"/>
  <c r="J24" i="9"/>
  <c r="M38" i="9"/>
  <c r="J38" i="9"/>
  <c r="M12" i="9"/>
  <c r="J12" i="9"/>
  <c r="M8" i="9"/>
  <c r="J8" i="9"/>
  <c r="M36" i="9"/>
  <c r="J36" i="9"/>
  <c r="M22" i="9"/>
  <c r="J22" i="9"/>
  <c r="K48" i="9"/>
  <c r="J48" i="9" s="1"/>
  <c r="M48" i="9" s="1"/>
  <c r="M15" i="9"/>
  <c r="J15" i="9"/>
  <c r="M60" i="9"/>
  <c r="J60" i="9"/>
  <c r="M47" i="9"/>
  <c r="J47" i="9"/>
  <c r="M58" i="9"/>
  <c r="J58" i="9"/>
  <c r="M57" i="9"/>
  <c r="J57" i="9"/>
  <c r="M26" i="9"/>
  <c r="J26" i="9"/>
  <c r="K52" i="9"/>
  <c r="J52" i="9" s="1"/>
  <c r="M52" i="9" s="1"/>
  <c r="M4" i="9"/>
  <c r="J4" i="9"/>
  <c r="K21" i="9"/>
  <c r="J21" i="9" s="1"/>
  <c r="M21" i="9" s="1"/>
  <c r="K59" i="9"/>
  <c r="J59" i="9" s="1"/>
  <c r="M59" i="9" s="1"/>
  <c r="M50" i="9"/>
  <c r="J50" i="9"/>
  <c r="M10" i="9"/>
  <c r="J10" i="9"/>
  <c r="M28" i="9"/>
  <c r="J28" i="9"/>
  <c r="M14" i="9"/>
  <c r="J14" i="9"/>
  <c r="K13" i="9"/>
  <c r="J13" i="9" s="1"/>
  <c r="M13" i="9" s="1"/>
  <c r="M35" i="9"/>
  <c r="J35" i="9"/>
  <c r="M32" i="9"/>
  <c r="J32" i="9"/>
  <c r="M33" i="9"/>
  <c r="J33" i="9"/>
  <c r="M20" i="9"/>
  <c r="J20" i="9"/>
  <c r="M34" i="9"/>
  <c r="J34" i="9"/>
  <c r="M16" i="9"/>
  <c r="J16" i="9"/>
  <c r="M19" i="9"/>
  <c r="J19" i="9"/>
  <c r="M49" i="9"/>
  <c r="J49" i="9"/>
  <c r="K56" i="9"/>
  <c r="J56" i="9" s="1"/>
  <c r="M56" i="9" s="1"/>
  <c r="M61" i="9"/>
  <c r="J61" i="9"/>
  <c r="M40" i="9"/>
  <c r="J40" i="9"/>
  <c r="M7" i="9"/>
  <c r="J7" i="9"/>
  <c r="M29" i="9"/>
  <c r="J29" i="9"/>
  <c r="L465" i="2"/>
  <c r="M135" i="10" l="1"/>
  <c r="O297" i="8"/>
  <c r="O377" i="6" l="1"/>
  <c r="K296" i="8"/>
  <c r="K295" i="8"/>
  <c r="K294" i="8"/>
  <c r="K293" i="8"/>
  <c r="K292" i="8"/>
  <c r="K291" i="8"/>
  <c r="K290" i="8"/>
  <c r="K289" i="8"/>
  <c r="K288" i="8"/>
  <c r="K287" i="8"/>
  <c r="K286" i="8"/>
  <c r="J285" i="8"/>
  <c r="K285" i="8" s="1"/>
  <c r="K284" i="8"/>
  <c r="J283" i="8"/>
  <c r="K283" i="8" s="1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J235" i="8"/>
  <c r="K235" i="8" s="1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8" i="8"/>
  <c r="K217" i="8"/>
  <c r="K216" i="8"/>
  <c r="K215" i="8"/>
  <c r="J214" i="8"/>
  <c r="K214" i="8" s="1"/>
  <c r="K213" i="8"/>
  <c r="K212" i="8"/>
  <c r="K211" i="8"/>
  <c r="K210" i="8"/>
  <c r="K209" i="8"/>
  <c r="K208" i="8"/>
  <c r="K207" i="8"/>
  <c r="K206" i="8"/>
  <c r="K205" i="8"/>
  <c r="K204" i="8"/>
  <c r="J203" i="8"/>
  <c r="K203" i="8" s="1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J139" i="8"/>
  <c r="K139" i="8" s="1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J107" i="8"/>
  <c r="K107" i="8" s="1"/>
  <c r="K106" i="8"/>
  <c r="K105" i="8"/>
  <c r="K104" i="8"/>
  <c r="K103" i="8"/>
  <c r="K102" i="8"/>
  <c r="J101" i="8"/>
  <c r="K101" i="8" s="1"/>
  <c r="K100" i="8"/>
  <c r="J99" i="8"/>
  <c r="K99" i="8" s="1"/>
  <c r="K98" i="8"/>
  <c r="K97" i="8"/>
  <c r="K96" i="8"/>
  <c r="K95" i="8"/>
  <c r="K94" i="8"/>
  <c r="K93" i="8"/>
  <c r="K92" i="8"/>
  <c r="K91" i="8"/>
  <c r="K90" i="8"/>
  <c r="J89" i="8"/>
  <c r="K89" i="8" s="1"/>
  <c r="K88" i="8"/>
  <c r="J87" i="8"/>
  <c r="K87" i="8" s="1"/>
  <c r="K86" i="8"/>
  <c r="K85" i="8"/>
  <c r="K84" i="8"/>
  <c r="K83" i="8"/>
  <c r="K82" i="8"/>
  <c r="K81" i="8"/>
  <c r="K80" i="8"/>
  <c r="J79" i="8"/>
  <c r="K79" i="8" s="1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J59" i="8"/>
  <c r="K59" i="8" s="1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J43" i="8"/>
  <c r="K43" i="8" s="1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J15" i="8"/>
  <c r="K15" i="8" s="1"/>
  <c r="K14" i="8"/>
  <c r="K13" i="8"/>
  <c r="K12" i="8"/>
  <c r="K11" i="8"/>
  <c r="K10" i="8"/>
  <c r="K9" i="8"/>
  <c r="K8" i="8"/>
  <c r="K7" i="8"/>
  <c r="K6" i="8"/>
  <c r="K5" i="8"/>
  <c r="K4" i="8"/>
  <c r="K3" i="8"/>
  <c r="K2" i="8"/>
  <c r="J322" i="6" l="1"/>
  <c r="J82" i="6"/>
  <c r="K82" i="6" s="1"/>
  <c r="J165" i="6"/>
  <c r="J166" i="6"/>
  <c r="K166" i="6" s="1"/>
  <c r="J300" i="6"/>
  <c r="J44" i="6"/>
  <c r="J239" i="6"/>
  <c r="J227" i="6"/>
  <c r="K227" i="6" s="1"/>
  <c r="J224" i="6"/>
  <c r="K224" i="6" s="1"/>
  <c r="J24" i="6"/>
  <c r="K24" i="6" s="1"/>
  <c r="J184" i="6"/>
  <c r="K184" i="6" s="1"/>
  <c r="J268" i="6"/>
  <c r="J182" i="6"/>
  <c r="K182" i="6" s="1"/>
  <c r="J42" i="6"/>
  <c r="K42" i="6" s="1"/>
  <c r="J197" i="6"/>
  <c r="K197" i="6" s="1"/>
  <c r="J212" i="6"/>
  <c r="K212" i="6" s="1"/>
  <c r="K356" i="6"/>
  <c r="K335" i="6"/>
  <c r="K38" i="6"/>
  <c r="K349" i="6"/>
  <c r="K122" i="6"/>
  <c r="K293" i="6"/>
  <c r="K73" i="6"/>
  <c r="K10" i="6"/>
  <c r="K137" i="6"/>
  <c r="K307" i="6"/>
  <c r="K352" i="6"/>
  <c r="K35" i="6"/>
  <c r="K316" i="6"/>
  <c r="K221" i="6"/>
  <c r="K246" i="6"/>
  <c r="K32" i="6"/>
  <c r="K276" i="6"/>
  <c r="K248" i="6"/>
  <c r="K105" i="6"/>
  <c r="K132" i="6"/>
  <c r="K124" i="6"/>
  <c r="K185" i="6"/>
  <c r="K245" i="6"/>
  <c r="K183" i="6"/>
  <c r="K46" i="6"/>
  <c r="K270" i="6"/>
  <c r="K48" i="6"/>
  <c r="K232" i="6"/>
  <c r="K109" i="6"/>
  <c r="K101" i="6"/>
  <c r="K126" i="6"/>
  <c r="K372" i="6"/>
  <c r="K45" i="6"/>
  <c r="K256" i="6"/>
  <c r="K198" i="6"/>
  <c r="K331" i="6"/>
  <c r="K179" i="6"/>
  <c r="K251" i="6"/>
  <c r="K138" i="6"/>
  <c r="K281" i="6"/>
  <c r="K200" i="6"/>
  <c r="K279" i="6"/>
  <c r="K127" i="6"/>
  <c r="K169" i="6"/>
  <c r="K120" i="6"/>
  <c r="K259" i="6"/>
  <c r="K95" i="6"/>
  <c r="K237" i="6"/>
  <c r="K217" i="6"/>
  <c r="K264" i="6"/>
  <c r="K309" i="6"/>
  <c r="K249" i="6"/>
  <c r="K327" i="6"/>
  <c r="K11" i="6"/>
  <c r="K84" i="6"/>
  <c r="K68" i="6"/>
  <c r="K305" i="6"/>
  <c r="K343" i="6"/>
  <c r="K121" i="6"/>
  <c r="K158" i="6"/>
  <c r="K69" i="6"/>
  <c r="K118" i="6"/>
  <c r="K253" i="6"/>
  <c r="K282" i="6"/>
  <c r="K8" i="6"/>
  <c r="K117" i="6"/>
  <c r="K317" i="6"/>
  <c r="K145" i="6"/>
  <c r="K144" i="6"/>
  <c r="K274" i="6"/>
  <c r="K194" i="6"/>
  <c r="K238" i="6"/>
  <c r="K370" i="6"/>
  <c r="K170" i="6"/>
  <c r="K291" i="6"/>
  <c r="K119" i="6"/>
  <c r="K219" i="6"/>
  <c r="K325" i="6"/>
  <c r="K292" i="6"/>
  <c r="K269" i="6"/>
  <c r="K16" i="6"/>
  <c r="K348" i="6"/>
  <c r="K310" i="6"/>
  <c r="K242" i="6"/>
  <c r="K235" i="6"/>
  <c r="K98" i="6"/>
  <c r="K67" i="6"/>
  <c r="K139" i="6"/>
  <c r="K222" i="6"/>
  <c r="K267" i="6"/>
  <c r="K241" i="6"/>
  <c r="K367" i="6"/>
  <c r="K333" i="6"/>
  <c r="K308" i="6"/>
  <c r="K52" i="6"/>
  <c r="K250" i="6"/>
  <c r="K254" i="6"/>
  <c r="K175" i="6"/>
  <c r="K114" i="6"/>
  <c r="K345" i="6"/>
  <c r="K338" i="6"/>
  <c r="K97" i="6"/>
  <c r="K225" i="6"/>
  <c r="K146" i="6"/>
  <c r="K354" i="6"/>
  <c r="K205" i="6"/>
  <c r="K94" i="6"/>
  <c r="K19" i="6"/>
  <c r="K34" i="6"/>
  <c r="K110" i="6"/>
  <c r="K294" i="6"/>
  <c r="K153" i="6"/>
  <c r="K129" i="6"/>
  <c r="K202" i="6"/>
  <c r="K66" i="6"/>
  <c r="K56" i="6"/>
  <c r="K211" i="6"/>
  <c r="K376" i="6"/>
  <c r="K9" i="6"/>
  <c r="K277" i="6"/>
  <c r="K275" i="6"/>
  <c r="K330" i="6"/>
  <c r="K193" i="6"/>
  <c r="K2" i="6"/>
  <c r="K313" i="6"/>
  <c r="K116" i="6"/>
  <c r="K164" i="6"/>
  <c r="K233" i="6"/>
  <c r="K234" i="6"/>
  <c r="K368" i="6"/>
  <c r="K323" i="6"/>
  <c r="K218" i="6"/>
  <c r="K262" i="6"/>
  <c r="K123" i="6"/>
  <c r="K133" i="6"/>
  <c r="K14" i="6"/>
  <c r="K12" i="6"/>
  <c r="K334" i="6"/>
  <c r="K53" i="6"/>
  <c r="K150" i="6"/>
  <c r="K131" i="6"/>
  <c r="K243" i="6"/>
  <c r="K347" i="6"/>
  <c r="K106" i="6"/>
  <c r="K89" i="6"/>
  <c r="K278" i="6"/>
  <c r="K76" i="6"/>
  <c r="K39" i="6"/>
  <c r="K272" i="6"/>
  <c r="K62" i="6"/>
  <c r="K136" i="6"/>
  <c r="K298" i="6"/>
  <c r="K273" i="6"/>
  <c r="K36" i="6"/>
  <c r="K5" i="6"/>
  <c r="K266" i="6"/>
  <c r="K4" i="6"/>
  <c r="K15" i="6"/>
  <c r="K96" i="6"/>
  <c r="K252" i="6"/>
  <c r="K220" i="6"/>
  <c r="K268" i="6"/>
  <c r="K263" i="6"/>
  <c r="K351" i="6"/>
  <c r="K236" i="6"/>
  <c r="K125" i="6"/>
  <c r="K6" i="6"/>
  <c r="K108" i="6"/>
  <c r="K113" i="6"/>
  <c r="K186" i="6"/>
  <c r="K373" i="6"/>
  <c r="K295" i="6"/>
  <c r="K22" i="6"/>
  <c r="K210" i="6"/>
  <c r="K320" i="6"/>
  <c r="K25" i="6"/>
  <c r="K40" i="6"/>
  <c r="K297" i="6"/>
  <c r="K57" i="6"/>
  <c r="K72" i="6"/>
  <c r="K336" i="6"/>
  <c r="K240" i="6"/>
  <c r="K27" i="6"/>
  <c r="K213" i="6"/>
  <c r="K65" i="6"/>
  <c r="K247" i="6"/>
  <c r="K203" i="6"/>
  <c r="K155" i="6"/>
  <c r="K340" i="6"/>
  <c r="K87" i="6"/>
  <c r="K341" i="6"/>
  <c r="K159" i="6"/>
  <c r="K140" i="6"/>
  <c r="K258" i="6"/>
  <c r="K171" i="6"/>
  <c r="K365" i="6"/>
  <c r="K18" i="6"/>
  <c r="K43" i="6"/>
  <c r="K47" i="6"/>
  <c r="K328" i="6"/>
  <c r="K239" i="6"/>
  <c r="K226" i="6"/>
  <c r="K326" i="6"/>
  <c r="K283" i="6"/>
  <c r="K104" i="6"/>
  <c r="K173" i="6"/>
  <c r="K229" i="6"/>
  <c r="K107" i="6"/>
  <c r="K369" i="6"/>
  <c r="K207" i="6"/>
  <c r="K255" i="6"/>
  <c r="K342" i="6"/>
  <c r="K130" i="6"/>
  <c r="K286" i="6"/>
  <c r="K324" i="6"/>
  <c r="K135" i="6"/>
  <c r="K154" i="6"/>
  <c r="K49" i="6"/>
  <c r="K3" i="6"/>
  <c r="K318" i="6"/>
  <c r="K23" i="6"/>
  <c r="K319" i="6"/>
  <c r="K303" i="6"/>
  <c r="K100" i="6"/>
  <c r="K112" i="6"/>
  <c r="K350" i="6"/>
  <c r="K257" i="6"/>
  <c r="K199" i="6"/>
  <c r="K204" i="6"/>
  <c r="K90" i="6"/>
  <c r="K21" i="6"/>
  <c r="K64" i="6"/>
  <c r="K37" i="6"/>
  <c r="K312" i="6"/>
  <c r="K374" i="6"/>
  <c r="K157" i="6"/>
  <c r="K26" i="6"/>
  <c r="K290" i="6"/>
  <c r="K111" i="6"/>
  <c r="K29" i="6"/>
  <c r="K128" i="6"/>
  <c r="K261" i="6"/>
  <c r="K33" i="6"/>
  <c r="K231" i="6"/>
  <c r="K206" i="6"/>
  <c r="K115" i="6"/>
  <c r="K20" i="6"/>
  <c r="K61" i="6"/>
  <c r="K260" i="6"/>
  <c r="K80" i="6"/>
  <c r="K28" i="6"/>
  <c r="K244" i="6"/>
  <c r="K77" i="6"/>
  <c r="K332" i="6"/>
  <c r="K362" i="6"/>
  <c r="K223" i="6"/>
  <c r="K314" i="6"/>
  <c r="K228" i="6"/>
  <c r="K364" i="6"/>
  <c r="K315" i="6"/>
  <c r="K375" i="6"/>
  <c r="K304" i="6"/>
  <c r="K230" i="6"/>
  <c r="K189" i="6"/>
  <c r="K329" i="6"/>
  <c r="K83" i="6"/>
  <c r="K306" i="6"/>
  <c r="K285" i="6"/>
  <c r="K215" i="6"/>
  <c r="K55" i="6"/>
  <c r="K344" i="6"/>
  <c r="K180" i="6"/>
  <c r="K50" i="6"/>
  <c r="K85" i="6"/>
  <c r="K31" i="6"/>
  <c r="K44" i="6"/>
  <c r="K271" i="6"/>
  <c r="K214" i="6"/>
  <c r="K160" i="6"/>
  <c r="K361" i="6"/>
  <c r="K346" i="6"/>
  <c r="K143" i="6"/>
  <c r="K51" i="6"/>
  <c r="K71" i="6"/>
  <c r="K99" i="6"/>
  <c r="K300" i="6"/>
  <c r="K30" i="6"/>
  <c r="K81" i="6"/>
  <c r="K58" i="6"/>
  <c r="K187" i="6"/>
  <c r="K353" i="6"/>
  <c r="K301" i="6"/>
  <c r="K63" i="6"/>
  <c r="K54" i="6"/>
  <c r="K302" i="6"/>
  <c r="K162" i="6"/>
  <c r="K360" i="6"/>
  <c r="K152" i="6"/>
  <c r="K188" i="6"/>
  <c r="K192" i="6"/>
  <c r="K311" i="6"/>
  <c r="K172" i="6"/>
  <c r="K265" i="6"/>
  <c r="K41" i="6"/>
  <c r="K178" i="6"/>
  <c r="K299" i="6"/>
  <c r="K13" i="6"/>
  <c r="K79" i="6"/>
  <c r="K59" i="6"/>
  <c r="K102" i="6"/>
  <c r="K174" i="6"/>
  <c r="K371" i="6"/>
  <c r="K177" i="6"/>
  <c r="K141" i="6"/>
  <c r="K289" i="6"/>
  <c r="K296" i="6"/>
  <c r="K208" i="6"/>
  <c r="K195" i="6"/>
  <c r="K168" i="6"/>
  <c r="K191" i="6"/>
  <c r="K147" i="6"/>
  <c r="K93" i="6"/>
  <c r="K75" i="6"/>
  <c r="K284" i="6"/>
  <c r="K142" i="6"/>
  <c r="K366" i="6"/>
  <c r="K163" i="6"/>
  <c r="K287" i="6"/>
  <c r="K165" i="6"/>
  <c r="K201" i="6"/>
  <c r="K148" i="6"/>
  <c r="K70" i="6"/>
  <c r="K151" i="6"/>
  <c r="K209" i="6"/>
  <c r="K176" i="6"/>
  <c r="K91" i="6"/>
  <c r="K288" i="6"/>
  <c r="K363" i="6"/>
  <c r="K60" i="6"/>
  <c r="K161" i="6"/>
  <c r="K149" i="6"/>
  <c r="K92" i="6"/>
  <c r="K337" i="6"/>
  <c r="K74" i="6"/>
  <c r="K78" i="6"/>
  <c r="K322" i="6"/>
  <c r="K196" i="6"/>
  <c r="K358" i="6"/>
  <c r="K103" i="6"/>
  <c r="K359" i="6"/>
  <c r="K216" i="6"/>
  <c r="K339" i="6"/>
  <c r="K17" i="6"/>
  <c r="K357" i="6"/>
  <c r="K167" i="6"/>
  <c r="K7" i="6"/>
  <c r="K280" i="6"/>
  <c r="K181" i="6"/>
  <c r="K156" i="6"/>
  <c r="K355" i="6"/>
  <c r="K190" i="6"/>
  <c r="K134" i="6"/>
  <c r="K86" i="6"/>
  <c r="K321" i="6"/>
  <c r="K88" i="6"/>
  <c r="J56" i="4"/>
  <c r="J60" i="4" s="1"/>
  <c r="J63" i="4" s="1"/>
  <c r="L358" i="1" l="1"/>
</calcChain>
</file>

<file path=xl/sharedStrings.xml><?xml version="1.0" encoding="utf-8"?>
<sst xmlns="http://schemas.openxmlformats.org/spreadsheetml/2006/main" count="13283" uniqueCount="7874">
  <si>
    <t>poč.</t>
  </si>
  <si>
    <t>značka</t>
  </si>
  <si>
    <t>č.žád.</t>
  </si>
  <si>
    <t>číslo jednací</t>
  </si>
  <si>
    <t>název projektu</t>
  </si>
  <si>
    <t>IČO</t>
  </si>
  <si>
    <t>žadatel</t>
  </si>
  <si>
    <t>okres</t>
  </si>
  <si>
    <t>kraj</t>
  </si>
  <si>
    <t>náklady (Kč)</t>
  </si>
  <si>
    <t>I/N</t>
  </si>
  <si>
    <t>dotace (Kč)</t>
  </si>
  <si>
    <t>JČ-01</t>
  </si>
  <si>
    <t>MMR-1944/2018</t>
  </si>
  <si>
    <t>Rekonstrukce místní komunikace v místní části Horní Bukovsko</t>
  </si>
  <si>
    <t>00244791</t>
  </si>
  <si>
    <t>Městys Dolní Bukovsko</t>
  </si>
  <si>
    <t>České Budějovice</t>
  </si>
  <si>
    <t>Jihočeský</t>
  </si>
  <si>
    <t>N</t>
  </si>
  <si>
    <t>JČ-03</t>
  </si>
  <si>
    <t>MMR-2560/2018</t>
  </si>
  <si>
    <t>Obnova MK č. 22 Dlouhá - obec Borek</t>
  </si>
  <si>
    <t>00244678</t>
  </si>
  <si>
    <t>Obec Borek</t>
  </si>
  <si>
    <t>I</t>
  </si>
  <si>
    <t>JČ-16</t>
  </si>
  <si>
    <t>MMR-2103/2018</t>
  </si>
  <si>
    <t>Obnova MK Soběnov</t>
  </si>
  <si>
    <t>00665657</t>
  </si>
  <si>
    <t>Obec Soběnov</t>
  </si>
  <si>
    <t>Český Krumlov</t>
  </si>
  <si>
    <t>JČ-17</t>
  </si>
  <si>
    <t>MMR-2097/2018</t>
  </si>
  <si>
    <t>Oprava místní komunikace č. 3 Srnín, Mokřady</t>
  </si>
  <si>
    <t>00475777</t>
  </si>
  <si>
    <t>Obec Srnín</t>
  </si>
  <si>
    <t>JČ-27</t>
  </si>
  <si>
    <t>MMr-49187/2017</t>
  </si>
  <si>
    <t>Oprava místní komunikace 12c</t>
  </si>
  <si>
    <t>00247171</t>
  </si>
  <si>
    <t>Obec Novosedly nad Nežárkou</t>
  </si>
  <si>
    <t>Jindřichův Hradec</t>
  </si>
  <si>
    <t>JČ-30</t>
  </si>
  <si>
    <t>MMR-3535/2018</t>
  </si>
  <si>
    <t>Rekonstrukce místní komunikace U Kovárny v k.ú. Boudy</t>
  </si>
  <si>
    <t>00511706</t>
  </si>
  <si>
    <t>Obec Boudy</t>
  </si>
  <si>
    <t>Písek</t>
  </si>
  <si>
    <t>JČ-32</t>
  </si>
  <si>
    <t>MMR-3568/2018</t>
  </si>
  <si>
    <t>Oprava MK Malé Nepodřice na p.č. 4053/2 - Obec Dobev</t>
  </si>
  <si>
    <t>00249629</t>
  </si>
  <si>
    <t>Obec Dobev</t>
  </si>
  <si>
    <t>JČ-33</t>
  </si>
  <si>
    <t>MMR-1653/2018</t>
  </si>
  <si>
    <t>Obnova MK č. 7c od č.p.134 – ke hřbitovu, k.ú. Kluky Písku</t>
  </si>
  <si>
    <t>00249751</t>
  </si>
  <si>
    <t>Obec Kluky</t>
  </si>
  <si>
    <t>JČ-36</t>
  </si>
  <si>
    <t>MMR-1934/2018</t>
  </si>
  <si>
    <t>Oprava místní komunikace Vlachovo Březí ulice Žižkova na par.č. 1237/25, 1238/1 a 1240/32 v k.ú. Vlachovo Březí</t>
  </si>
  <si>
    <t>00250821</t>
  </si>
  <si>
    <t>Město Vlachovo Březí</t>
  </si>
  <si>
    <t>Prachatice</t>
  </si>
  <si>
    <t>JČ-39</t>
  </si>
  <si>
    <t>MMR-3527/2018</t>
  </si>
  <si>
    <t>Oprava části místní komunikace "Buk - Veselka"</t>
  </si>
  <si>
    <t>00582981</t>
  </si>
  <si>
    <t>Obec Buk</t>
  </si>
  <si>
    <t>JČ-42</t>
  </si>
  <si>
    <t>MMR-2594/2018</t>
  </si>
  <si>
    <t>Obnova MK Ktiš na p.č. 1422/3</t>
  </si>
  <si>
    <t>00250503</t>
  </si>
  <si>
    <t>Obec Ktiš</t>
  </si>
  <si>
    <t>JČ-46</t>
  </si>
  <si>
    <t>MMR-1937/2018</t>
  </si>
  <si>
    <t>Oprava místních komunikací 11c a 12c Obec Šumavské Hoštice</t>
  </si>
  <si>
    <t>00250732</t>
  </si>
  <si>
    <t>Obec Šumavské Hoštice</t>
  </si>
  <si>
    <t>JČ-47</t>
  </si>
  <si>
    <t>MMR-1938/2018</t>
  </si>
  <si>
    <t>Oprava místní komunikace v obci Vacov</t>
  </si>
  <si>
    <t>00250783</t>
  </si>
  <si>
    <t>Obec Vacov</t>
  </si>
  <si>
    <t>JČ-48</t>
  </si>
  <si>
    <t>MMR-1939/2018</t>
  </si>
  <si>
    <t>Oprava místní komunikace "Baurův Dvůr - Nový Dvůr" na par. č. 1072/10, 1072/18, v k.ú. Masákova Lhota</t>
  </si>
  <si>
    <t>00250872</t>
  </si>
  <si>
    <t>Obec Zdíkov</t>
  </si>
  <si>
    <t>JČ-49</t>
  </si>
  <si>
    <t>MMR-52465/2017</t>
  </si>
  <si>
    <t>Oprava místní komunikace na pozemku 934/1 v k.ú. Žernovice</t>
  </si>
  <si>
    <t>00583162</t>
  </si>
  <si>
    <t>Obec Žernovice</t>
  </si>
  <si>
    <t>JČ-51</t>
  </si>
  <si>
    <t>MMR-1866/2018</t>
  </si>
  <si>
    <t>Rekonstrukce MK Jeronýmova ul., Sedlice</t>
  </si>
  <si>
    <t>00251755</t>
  </si>
  <si>
    <t>Město Sedlice</t>
  </si>
  <si>
    <t>Strakonice</t>
  </si>
  <si>
    <t>JČ-52</t>
  </si>
  <si>
    <t>MMR-53521/2017</t>
  </si>
  <si>
    <t>Opravy MK č. 6c v Česticích</t>
  </si>
  <si>
    <t>00251089</t>
  </si>
  <si>
    <t>Městys Čestice</t>
  </si>
  <si>
    <t>JČ-54</t>
  </si>
  <si>
    <t>MMR-1924/2018</t>
  </si>
  <si>
    <t>Oprava komunikace v k.ú. Sedliště u Mladějovic</t>
  </si>
  <si>
    <t>00251054</t>
  </si>
  <si>
    <t>Obec Čejetice</t>
  </si>
  <si>
    <t>JČ-58</t>
  </si>
  <si>
    <t>MMR-3532/2018</t>
  </si>
  <si>
    <t>Oprava místní komunikace s živničním povrchem na pozemku p.č. 1160/12 v k.ú. Nihošovice</t>
  </si>
  <si>
    <t>00251593</t>
  </si>
  <si>
    <t>Obec Nihošovice</t>
  </si>
  <si>
    <t>JČ-59</t>
  </si>
  <si>
    <t>MMR-1942/2018</t>
  </si>
  <si>
    <t>OPRAVA MÍSTNÍ KOMUNIKACE V OBCI NOVOSEDLY NA PARC. Č. 1286/1 A 1287 V K. Ú. NOVOSEDLY U STRAKONIC - II. část</t>
  </si>
  <si>
    <t>00251623</t>
  </si>
  <si>
    <t>Obec Novosedly</t>
  </si>
  <si>
    <t>JČ-60</t>
  </si>
  <si>
    <t>MMR-1175/2018</t>
  </si>
  <si>
    <t>Oprava místních komunikací v centrální části obce Jemnice</t>
  </si>
  <si>
    <t>00251631</t>
  </si>
  <si>
    <t>Obec Osek</t>
  </si>
  <si>
    <t>JČ-62</t>
  </si>
  <si>
    <t>MMR-3602/2018</t>
  </si>
  <si>
    <t>Oprava MK v obci Truskovice</t>
  </si>
  <si>
    <t>00667889</t>
  </si>
  <si>
    <t>Obec Truskovice</t>
  </si>
  <si>
    <t>JČ-64</t>
  </si>
  <si>
    <t>MMR-3036/2018</t>
  </si>
  <si>
    <t>Oprava místní komunikace z Chomoutovy Lhoty do Pikova a Vesce, k.ú. Pikov</t>
  </si>
  <si>
    <t>00252107</t>
  </si>
  <si>
    <t>Městys Borotín</t>
  </si>
  <si>
    <t>Tábor</t>
  </si>
  <si>
    <t>JČ-70</t>
  </si>
  <si>
    <t>MMR-1613/2018</t>
  </si>
  <si>
    <t>Oprava místní komunikace Vinohrady</t>
  </si>
  <si>
    <t>00666980</t>
  </si>
  <si>
    <t>Obec Krtov</t>
  </si>
  <si>
    <t>JČ-73</t>
  </si>
  <si>
    <t>MMR-3571/2018</t>
  </si>
  <si>
    <t>Oprava místní komunikace Za Petrovým, k. ú. Kozmice</t>
  </si>
  <si>
    <t>00252735</t>
  </si>
  <si>
    <t>Obec Radenín</t>
  </si>
  <si>
    <t>JČ-74</t>
  </si>
  <si>
    <t>MMR-3531/2018</t>
  </si>
  <si>
    <t>Oprava místní komunikace v k. ú. Ratibořské Hory</t>
  </si>
  <si>
    <t>00252794</t>
  </si>
  <si>
    <t>Obec Ratibořské Hory</t>
  </si>
  <si>
    <t>JČ-76</t>
  </si>
  <si>
    <t>MMR-2630/2018</t>
  </si>
  <si>
    <t>Oprava MK Rybova Lhota</t>
  </si>
  <si>
    <t>00252867</t>
  </si>
  <si>
    <t>Obec Skalice</t>
  </si>
  <si>
    <t>JČ-77</t>
  </si>
  <si>
    <t>MMR-1612/2018</t>
  </si>
  <si>
    <t>Oprava místních komunikací 9c, 11c, 12c, 13c v Sudoměřicích u Bechyně - etapy 2 - 4</t>
  </si>
  <si>
    <t>00252964</t>
  </si>
  <si>
    <t>Obec Sudoměřice u Bechyně</t>
  </si>
  <si>
    <t>JČ-78</t>
  </si>
  <si>
    <t>MMR-46797/2017</t>
  </si>
  <si>
    <t>Oprava místní komunikace č. 11c Tučapy</t>
  </si>
  <si>
    <t>00253049</t>
  </si>
  <si>
    <t>Obec Tučapy</t>
  </si>
  <si>
    <t>JČ-80</t>
  </si>
  <si>
    <t>MMR-3049/2018</t>
  </si>
  <si>
    <t>Oprava části místní komunikace 1c Vlastiboř</t>
  </si>
  <si>
    <t>00253103</t>
  </si>
  <si>
    <t>Obec Vlastiboř</t>
  </si>
  <si>
    <t>JČ-82</t>
  </si>
  <si>
    <t>MMR-2601/2018</t>
  </si>
  <si>
    <t>Obnova povrchu a odvodnění místní komunikace ev.č. 11c k osadě Vražná, k.ú. Zhoř u Mladé Vožice</t>
  </si>
  <si>
    <t>00667307</t>
  </si>
  <si>
    <t>Obec Zhoř u Mladé Vožice</t>
  </si>
  <si>
    <t>JM-08</t>
  </si>
  <si>
    <t>MMR-433/2018</t>
  </si>
  <si>
    <t>Obnova místní komunikace v Holštejně</t>
  </si>
  <si>
    <t>00600598</t>
  </si>
  <si>
    <t>Obec Holštejn</t>
  </si>
  <si>
    <t>Blansko</t>
  </si>
  <si>
    <t>Jihomoravský</t>
  </si>
  <si>
    <t>JM-09</t>
  </si>
  <si>
    <t>MMR-1397/2018</t>
  </si>
  <si>
    <t>Oprava části MK č. 5C Kněževes - Jobova Lhota</t>
  </si>
  <si>
    <t>00636711</t>
  </si>
  <si>
    <t>Obec Kněževes</t>
  </si>
  <si>
    <t>JM-10</t>
  </si>
  <si>
    <t>MMR-2871/2018</t>
  </si>
  <si>
    <t>Oprava místní komunikace v obci Krhov</t>
  </si>
  <si>
    <t>00636762</t>
  </si>
  <si>
    <t>Obec Krhov</t>
  </si>
  <si>
    <t>JM-11</t>
  </si>
  <si>
    <t>MMR-2911/2018</t>
  </si>
  <si>
    <t>Oprava místní komunikace v obci Kunice</t>
  </si>
  <si>
    <t>00600636</t>
  </si>
  <si>
    <t>Obec Kunice</t>
  </si>
  <si>
    <t>JM-12</t>
  </si>
  <si>
    <t>MMR-401/2018</t>
  </si>
  <si>
    <t>Obnova místní komunikace v obci Lhota u Lysic</t>
  </si>
  <si>
    <t>00600628</t>
  </si>
  <si>
    <t>Obec Lhota u Lysic</t>
  </si>
  <si>
    <t>JM-14</t>
  </si>
  <si>
    <t>MMR-3343/2018</t>
  </si>
  <si>
    <t>Oprava místní komunikace „U Svazarmu“ – 11c</t>
  </si>
  <si>
    <t>00280712</t>
  </si>
  <si>
    <t>Obec Obora</t>
  </si>
  <si>
    <t>JM-15</t>
  </si>
  <si>
    <t>MMR-2841/2018</t>
  </si>
  <si>
    <t>Oprava místní komunikace "k výletišti" obec Pamětice</t>
  </si>
  <si>
    <t>00532142</t>
  </si>
  <si>
    <t>Obec Pamětice</t>
  </si>
  <si>
    <t>JM-16</t>
  </si>
  <si>
    <t>MMR-1660/2018</t>
  </si>
  <si>
    <t>Oprava MK č. 1C Za Humny v obci Rozsíčka</t>
  </si>
  <si>
    <t>00542881</t>
  </si>
  <si>
    <t>Obec Rozsíčka</t>
  </si>
  <si>
    <t>JM-17</t>
  </si>
  <si>
    <t>MMR-2725/2018</t>
  </si>
  <si>
    <t>Oprava MK č. 12c v obci Sulíkov</t>
  </si>
  <si>
    <t>00281018</t>
  </si>
  <si>
    <t>Obec Sulíkov</t>
  </si>
  <si>
    <t>JM-18</t>
  </si>
  <si>
    <t>MMR-2838/2018</t>
  </si>
  <si>
    <t>Oprava místní komunikace "ke školce" obec Šošůvka</t>
  </si>
  <si>
    <t>00636690</t>
  </si>
  <si>
    <t>Obec Šošůvka</t>
  </si>
  <si>
    <t>JM-19</t>
  </si>
  <si>
    <t>MMR-2862/2018</t>
  </si>
  <si>
    <t>Oprava místní komunikace ve Štěchově - Lačnově</t>
  </si>
  <si>
    <t>00542890</t>
  </si>
  <si>
    <t>Obec Štěchov</t>
  </si>
  <si>
    <t>JM-22</t>
  </si>
  <si>
    <t>MMR-2887/2018</t>
  </si>
  <si>
    <t>Oprava místní komunikace v obci Vilémovice</t>
  </si>
  <si>
    <t>00637211</t>
  </si>
  <si>
    <t>Obec Vilémovice</t>
  </si>
  <si>
    <t>JM-23</t>
  </si>
  <si>
    <t>MMR-3322/2018</t>
  </si>
  <si>
    <t>Oprava MK Klínek - Obec Vranová</t>
  </si>
  <si>
    <t>00532207</t>
  </si>
  <si>
    <t>Obec Vranová</t>
  </si>
  <si>
    <t>JM-25</t>
  </si>
  <si>
    <t>MMR-1813/2018</t>
  </si>
  <si>
    <t>Oprava místní komunikace na par.č. 173/2 k.ú. Křeptov, obec Běleč</t>
  </si>
  <si>
    <t>00532070</t>
  </si>
  <si>
    <t>Obec Běleč</t>
  </si>
  <si>
    <t>Brno-venkov</t>
  </si>
  <si>
    <t>JM-29</t>
  </si>
  <si>
    <t>MMR-54879/2017</t>
  </si>
  <si>
    <t>Kaly - Oprava místní komunikace v místní části obce Zahrada</t>
  </si>
  <si>
    <t>00543942</t>
  </si>
  <si>
    <t>Obec Kaly</t>
  </si>
  <si>
    <t>JM-31</t>
  </si>
  <si>
    <t>MMR-2930/2018</t>
  </si>
  <si>
    <t>Malhostovice – oprava místní komunikace „V Ulici“</t>
  </si>
  <si>
    <t>00282057</t>
  </si>
  <si>
    <t>Obec Malhostovice</t>
  </si>
  <si>
    <t>JM-37</t>
  </si>
  <si>
    <t>MMR-2864/2018</t>
  </si>
  <si>
    <t>Obnova komunikace na p.č. 754/1, 777, 778, 779 k.ú. Strhaře</t>
  </si>
  <si>
    <t>00636673</t>
  </si>
  <si>
    <t>Obec Strhaře</t>
  </si>
  <si>
    <t>JM-42</t>
  </si>
  <si>
    <t>MMR-2429/2018</t>
  </si>
  <si>
    <t>Oprava MK č. 8c v obci Žatčany, místní část Ovčírna</t>
  </si>
  <si>
    <t>00282944</t>
  </si>
  <si>
    <t>Obec Žatčany</t>
  </si>
  <si>
    <t>JM-52</t>
  </si>
  <si>
    <t>MMR-2269/2018</t>
  </si>
  <si>
    <t>Hýsly - Rekonstrukce komunikace u bytovek</t>
  </si>
  <si>
    <t>00488453</t>
  </si>
  <si>
    <t>Obec Hýsly</t>
  </si>
  <si>
    <t>Hodonín</t>
  </si>
  <si>
    <t>JM-53</t>
  </si>
  <si>
    <t>MMR-2086/2018</t>
  </si>
  <si>
    <t>Kněždub-obnova místní komunikace – Výhon I.</t>
  </si>
  <si>
    <t>00284998</t>
  </si>
  <si>
    <t>Obec Kněždub</t>
  </si>
  <si>
    <t>JM-54</t>
  </si>
  <si>
    <t>MMR-1620/2018</t>
  </si>
  <si>
    <t>Oprava místní komunikace 4c v obci Kuželov</t>
  </si>
  <si>
    <t>00544701</t>
  </si>
  <si>
    <t>Obec Kuželov</t>
  </si>
  <si>
    <t>JM-55</t>
  </si>
  <si>
    <t>MMR-2561/2018</t>
  </si>
  <si>
    <t>Oprava místní komunikace 2c v obci Louka</t>
  </si>
  <si>
    <t>00285064</t>
  </si>
  <si>
    <t>Obec Louka</t>
  </si>
  <si>
    <t>JM-58</t>
  </si>
  <si>
    <t>MMR-50239/2017</t>
  </si>
  <si>
    <t>Skalka - oprava obrubníků a povrchů MK</t>
  </si>
  <si>
    <t>00636819</t>
  </si>
  <si>
    <t>Obec Skalka</t>
  </si>
  <si>
    <t>JM-59</t>
  </si>
  <si>
    <t>MMR-3538/2018</t>
  </si>
  <si>
    <t>Oprava místní komunikace 2b - Strážovice</t>
  </si>
  <si>
    <t>00285323</t>
  </si>
  <si>
    <t>Obec Strážovice</t>
  </si>
  <si>
    <t>JM-60</t>
  </si>
  <si>
    <t>MMR-3345/2018</t>
  </si>
  <si>
    <t>Oprava MK č. 1c v obci Terezín, ulice Pod Sklepy</t>
  </si>
  <si>
    <t>00488461</t>
  </si>
  <si>
    <t>Obec Terezín</t>
  </si>
  <si>
    <t>JM-63</t>
  </si>
  <si>
    <t>MMR-2051/2018</t>
  </si>
  <si>
    <t>Oprava místní komunikace v obci Dobročkovice</t>
  </si>
  <si>
    <t>00369811</t>
  </si>
  <si>
    <t>Obec Dobročkovice</t>
  </si>
  <si>
    <t>Vyškov</t>
  </si>
  <si>
    <t>JM-66</t>
  </si>
  <si>
    <t>MMR-2519/2018</t>
  </si>
  <si>
    <t>Oprava místní komunikace v obci Kučerov</t>
  </si>
  <si>
    <t>00291978</t>
  </si>
  <si>
    <t>Obec Kučerov</t>
  </si>
  <si>
    <t>JM-67</t>
  </si>
  <si>
    <t>MMR-54960/2017</t>
  </si>
  <si>
    <t>Rekonstrukce místní komunikace obec Milonice</t>
  </si>
  <si>
    <t>00368652</t>
  </si>
  <si>
    <t>Obec Milonice</t>
  </si>
  <si>
    <t>JM-69</t>
  </si>
  <si>
    <t>MMR-2923/2018</t>
  </si>
  <si>
    <t>Obnova místní komunikace v Jevišovicích</t>
  </si>
  <si>
    <t>00292923</t>
  </si>
  <si>
    <t>Město Jevišovice</t>
  </si>
  <si>
    <t>Znojmo</t>
  </si>
  <si>
    <t>JM-70</t>
  </si>
  <si>
    <t>MMR-2400/2018</t>
  </si>
  <si>
    <t>Úprava místní komunikace v obci Ratišovice</t>
  </si>
  <si>
    <t>00292478</t>
  </si>
  <si>
    <t>Městys Běhařovice</t>
  </si>
  <si>
    <t>JM-71</t>
  </si>
  <si>
    <t>MMR-2997/2018</t>
  </si>
  <si>
    <t>MK č.19c - Blížkovice - Budín (dle PD Rekonstrukce MK Blížkovice - Budín, 2.stavba)</t>
  </si>
  <si>
    <t>00292516</t>
  </si>
  <si>
    <t>Městys Blížkovice</t>
  </si>
  <si>
    <t>JM-72</t>
  </si>
  <si>
    <t>MMR-2750/2018</t>
  </si>
  <si>
    <t>Oprava MK č. 12c, 13c a 14c v Mikulovicích</t>
  </si>
  <si>
    <t>00293148</t>
  </si>
  <si>
    <t>Městys Mikulovice</t>
  </si>
  <si>
    <t>JM-73</t>
  </si>
  <si>
    <t>MMR-1388/2018</t>
  </si>
  <si>
    <t>Rekonstrukce místní komunikace č. 5c 2 v městyse Oleksovice, k. ú. Oleksovice</t>
  </si>
  <si>
    <t>00637475</t>
  </si>
  <si>
    <t>Městys Oleksovice</t>
  </si>
  <si>
    <t>JM-74</t>
  </si>
  <si>
    <t>MMR-2968/2018</t>
  </si>
  <si>
    <t>Oprava místní komunikace 3 c</t>
  </si>
  <si>
    <t>00293415</t>
  </si>
  <si>
    <t>Městys Prosiměřice</t>
  </si>
  <si>
    <t>JM-75</t>
  </si>
  <si>
    <t>MMR-2388/2018</t>
  </si>
  <si>
    <t>Úprava místní komunikace v městysi Višňové</t>
  </si>
  <si>
    <t>00293784</t>
  </si>
  <si>
    <t>Městys Višňové</t>
  </si>
  <si>
    <t>JM-76</t>
  </si>
  <si>
    <t>MMR-2408/2018</t>
  </si>
  <si>
    <t>Úprava místní komunikace ve Vranově nad Dyjí</t>
  </si>
  <si>
    <t>00293806</t>
  </si>
  <si>
    <t>Městys Vranov nad Dyjí</t>
  </si>
  <si>
    <t>JM-78</t>
  </si>
  <si>
    <t>MMR-1314/2018</t>
  </si>
  <si>
    <t>Oprava místní komunikace v obci Břežany</t>
  </si>
  <si>
    <t>00292583</t>
  </si>
  <si>
    <t>Obec Břežany</t>
  </si>
  <si>
    <t>JM-80</t>
  </si>
  <si>
    <t>MMR-2909/2018</t>
  </si>
  <si>
    <t>Obnova místní komunikace KOPEC - Hluboké Mašůvky</t>
  </si>
  <si>
    <t>00292770</t>
  </si>
  <si>
    <t>Obec Hluboké Mašůvky</t>
  </si>
  <si>
    <t>JM-81</t>
  </si>
  <si>
    <t>MMR-2027/2018</t>
  </si>
  <si>
    <t>Oprava komunikace v obci Hnanice - ul. Okružní</t>
  </si>
  <si>
    <t>00600351</t>
  </si>
  <si>
    <t>Obec Hnanice</t>
  </si>
  <si>
    <t>JM-83</t>
  </si>
  <si>
    <t>MMR-2403/2018</t>
  </si>
  <si>
    <t>Kubšice - místní komunikace "U hřiště"</t>
  </si>
  <si>
    <t>00637416</t>
  </si>
  <si>
    <t>Obec Kubšice</t>
  </si>
  <si>
    <t>JM-84</t>
  </si>
  <si>
    <t>MMR-1677/2018</t>
  </si>
  <si>
    <t>Oprava povrchu místní komunikace - Mackovice</t>
  </si>
  <si>
    <t>00636851</t>
  </si>
  <si>
    <t>Obec Mackovice</t>
  </si>
  <si>
    <t>JM-85</t>
  </si>
  <si>
    <t>MMR-2062/2018</t>
  </si>
  <si>
    <t>Obnova místní komunikace v obci Mašovice</t>
  </si>
  <si>
    <t>00293121</t>
  </si>
  <si>
    <t>Obec Mašovice</t>
  </si>
  <si>
    <t>JM-87</t>
  </si>
  <si>
    <t>MMR-1168/2018</t>
  </si>
  <si>
    <t>MK 11c, 12c, 15c v obci Plenkovice dle PD: Místní komunikace ke hřbitovu Plenkovice</t>
  </si>
  <si>
    <t>00636916</t>
  </si>
  <si>
    <t>Obec Plenkovice</t>
  </si>
  <si>
    <t>JM-88</t>
  </si>
  <si>
    <t>MMR-2874/2018</t>
  </si>
  <si>
    <t>Oprava místní komunikace v obci Skalice - 2.ETAPA</t>
  </si>
  <si>
    <t>00293474</t>
  </si>
  <si>
    <t>JM-89</t>
  </si>
  <si>
    <t>MMR-2869/2018</t>
  </si>
  <si>
    <t>Oprava místní komunikace Strachotice - ulice U školy</t>
  </si>
  <si>
    <t>00293521</t>
  </si>
  <si>
    <t>Obec Strachotice</t>
  </si>
  <si>
    <t>JM-90</t>
  </si>
  <si>
    <t>MMR-2865/2018</t>
  </si>
  <si>
    <t>Oprava povrchu místní komunikace - Střelice</t>
  </si>
  <si>
    <t>00637025</t>
  </si>
  <si>
    <t>Obec Střelice</t>
  </si>
  <si>
    <t>JM-91</t>
  </si>
  <si>
    <t>MMR-2863/2018</t>
  </si>
  <si>
    <t>Oprava místní komunikace Trstěnice</t>
  </si>
  <si>
    <t>00293679</t>
  </si>
  <si>
    <t>Obec Trstěnice</t>
  </si>
  <si>
    <t>JM-93</t>
  </si>
  <si>
    <t>MMR-2099/2018</t>
  </si>
  <si>
    <t>Velký Karlov - místní komunikace"Prostřední"</t>
  </si>
  <si>
    <t>00637076</t>
  </si>
  <si>
    <t>Obec Velký Karlov</t>
  </si>
  <si>
    <t>JM-94</t>
  </si>
  <si>
    <t>MMR-53092/2017</t>
  </si>
  <si>
    <t>Oprava komunikace Na Dědině</t>
  </si>
  <si>
    <t>00637131</t>
  </si>
  <si>
    <t>Obec Výrovice</t>
  </si>
  <si>
    <t>KV-03</t>
  </si>
  <si>
    <t>MMR-2311/2018</t>
  </si>
  <si>
    <t>Oprava MK ul. Pánský Vrch p.p.č. 1238/2, p.p.č. 314/4 k.ú. Drmoul</t>
  </si>
  <si>
    <t>00253928</t>
  </si>
  <si>
    <t>Obec Drmoul</t>
  </si>
  <si>
    <t>Cheb</t>
  </si>
  <si>
    <t>Karlovarský</t>
  </si>
  <si>
    <t>KV-04</t>
  </si>
  <si>
    <t>MMR-2273/2018</t>
  </si>
  <si>
    <t>Oprava MK č. 4 na poz.p.č. 1639 v k.ú. Krásná</t>
  </si>
  <si>
    <t>00572675</t>
  </si>
  <si>
    <t>Obec Krásná</t>
  </si>
  <si>
    <t>KV-05</t>
  </si>
  <si>
    <t>MMR-907/2018</t>
  </si>
  <si>
    <t>Obnova MK č. 6.c v obci Nový Kostel, k. ú. Božetín</t>
  </si>
  <si>
    <t>00254126</t>
  </si>
  <si>
    <t>Obec Nový Kostel</t>
  </si>
  <si>
    <t>KV-06</t>
  </si>
  <si>
    <t>MMR-3426/2018</t>
  </si>
  <si>
    <t>Oprava části MK č. 02 v obci Podhradí, k.ú. Podhradí u Aše</t>
  </si>
  <si>
    <t>00572683</t>
  </si>
  <si>
    <t>Obec Podhradí</t>
  </si>
  <si>
    <t>KV-07</t>
  </si>
  <si>
    <t>MMR-1485/2018</t>
  </si>
  <si>
    <t>Obnova MK č. 20d v obci Pomezí nad Ohří</t>
  </si>
  <si>
    <t>00572730</t>
  </si>
  <si>
    <t>Obec Pomezí nad Ohří</t>
  </si>
  <si>
    <t>KV-08</t>
  </si>
  <si>
    <t>MMR-2304/2018</t>
  </si>
  <si>
    <t>Obnova MK Na Šancích, Valy u Mariánských Lázní</t>
  </si>
  <si>
    <t>00572781</t>
  </si>
  <si>
    <t>Obec Valy</t>
  </si>
  <si>
    <t>KV-14</t>
  </si>
  <si>
    <t>MMR-2970/2018</t>
  </si>
  <si>
    <t>Oprava MK III. třídy č. 01c a č. 02c na p.p.č- 83/1 a 67 v k.ú.Nová Víska u Ostrova</t>
  </si>
  <si>
    <t>00573230</t>
  </si>
  <si>
    <t>Obec Hájek</t>
  </si>
  <si>
    <t>Karlovy Vary</t>
  </si>
  <si>
    <t>KV-15</t>
  </si>
  <si>
    <t>MMR-53719/2017</t>
  </si>
  <si>
    <t>Rekonstrukce povrchu místní komunikace - velkoplošná výsprava prostranství u kostela Sv. Václava v Radošově</t>
  </si>
  <si>
    <t>00254762</t>
  </si>
  <si>
    <t>Obec Kyselka</t>
  </si>
  <si>
    <t>KV-18</t>
  </si>
  <si>
    <t>MMR-3553/2018</t>
  </si>
  <si>
    <t>Oprava MK č. 06c, 07c ul.Růžová v obci Valeč, k.ú. Valeč v Čechách</t>
  </si>
  <si>
    <t>00255114</t>
  </si>
  <si>
    <t>Obec Valeč</t>
  </si>
  <si>
    <t>KV-19</t>
  </si>
  <si>
    <t>MMR-1787/2018</t>
  </si>
  <si>
    <t>Oprava MK č. 14 c v obci Verušičky, k.ú. Záhoří u Verušiček</t>
  </si>
  <si>
    <t>00255131</t>
  </si>
  <si>
    <t>Obec Verušičky</t>
  </si>
  <si>
    <t>KV-22</t>
  </si>
  <si>
    <t>MMR-1782/2018</t>
  </si>
  <si>
    <t>Obnova MK č.071 v obci Dolní Rychnov</t>
  </si>
  <si>
    <t>00573132</t>
  </si>
  <si>
    <t>Obec Dolní Rychnov</t>
  </si>
  <si>
    <t>Sokolov</t>
  </si>
  <si>
    <t>KV-23</t>
  </si>
  <si>
    <t>MMR-2799/2018</t>
  </si>
  <si>
    <t>Oprava místní komunikace v obci Staré Sedlo, ul. V Úvoze</t>
  </si>
  <si>
    <t>00259608</t>
  </si>
  <si>
    <t>Obec Staré Sedlo</t>
  </si>
  <si>
    <t>HK-02</t>
  </si>
  <si>
    <t>MMR-1070/2018</t>
  </si>
  <si>
    <t>Obnova živičného krytu místní komunikace 12c, Měník</t>
  </si>
  <si>
    <t>00269131</t>
  </si>
  <si>
    <t>OBEC MĚNÍK</t>
  </si>
  <si>
    <t>Hradec Králové</t>
  </si>
  <si>
    <t>Královéhradecký</t>
  </si>
  <si>
    <t>HK-05</t>
  </si>
  <si>
    <t>MMR-1480/2018</t>
  </si>
  <si>
    <t>Obnova živičného krytu MK 3c, Pšánky</t>
  </si>
  <si>
    <t>48146994</t>
  </si>
  <si>
    <t>OBEC PŠÁNKY</t>
  </si>
  <si>
    <t>HK-06</t>
  </si>
  <si>
    <t>MMR-2602/2018</t>
  </si>
  <si>
    <t>Obnova živičného povrchu MK č. 2c v obci Račice nad Trotinou</t>
  </si>
  <si>
    <t>00653365</t>
  </si>
  <si>
    <t>OBEC RAČICE NAD TROTINOU</t>
  </si>
  <si>
    <t>HK-13</t>
  </si>
  <si>
    <t>MMR-982/2018</t>
  </si>
  <si>
    <t>Úprava místních komunikací v Žernově - Starý kopec</t>
  </si>
  <si>
    <t>00273295</t>
  </si>
  <si>
    <t>Městys Žernov</t>
  </si>
  <si>
    <t>Náchod</t>
  </si>
  <si>
    <t>HK-14</t>
  </si>
  <si>
    <t>MMR-2032/2018</t>
  </si>
  <si>
    <t>Oprava MK č. 1c v obci Božanov</t>
  </si>
  <si>
    <t>00272515</t>
  </si>
  <si>
    <t>OBEC BOŽANOV</t>
  </si>
  <si>
    <t>HK-15</t>
  </si>
  <si>
    <t>MMR-3178/2018</t>
  </si>
  <si>
    <t>Oprava obecní komunikace Hejtmánkovice za OU</t>
  </si>
  <si>
    <t>00653594</t>
  </si>
  <si>
    <t>OBEC HEJTMÁNKOVICE</t>
  </si>
  <si>
    <t>HK-19</t>
  </si>
  <si>
    <t>MMR-3182/2018</t>
  </si>
  <si>
    <t>Rekonstrukce místní komunikace na p.p.č. 2306/1 až 2306/5</t>
  </si>
  <si>
    <t>00579301</t>
  </si>
  <si>
    <t>OBEC LUKAVICE</t>
  </si>
  <si>
    <t>Rychnov nad Kněžnou</t>
  </si>
  <si>
    <t>HK-21</t>
  </si>
  <si>
    <t>MMR-54335/2017</t>
  </si>
  <si>
    <t>Oprava místních komunikací v obci Potštejn A. Lokalita K Velešovu</t>
  </si>
  <si>
    <t>00275271</t>
  </si>
  <si>
    <t>OBEC POTŠTEJN</t>
  </si>
  <si>
    <t>HK-22</t>
  </si>
  <si>
    <t>MMR-1367/2018</t>
  </si>
  <si>
    <t>Oprava místní komunikace 4c v obci Rohenice</t>
  </si>
  <si>
    <t>00579246</t>
  </si>
  <si>
    <t>OBEC ROHENICE</t>
  </si>
  <si>
    <t>HK-23</t>
  </si>
  <si>
    <t>MMR-2210/2018</t>
  </si>
  <si>
    <t>Oprava MK č. 4c v obci Záměl</t>
  </si>
  <si>
    <t>00275531</t>
  </si>
  <si>
    <t>OBEC ZÁMĚL</t>
  </si>
  <si>
    <t>HK-26</t>
  </si>
  <si>
    <t>MMR-3111/2018</t>
  </si>
  <si>
    <t>Oprava místní komunikace p.p.č. 921 v k.ú. Kladruby u Kohoutova</t>
  </si>
  <si>
    <t>00278017</t>
  </si>
  <si>
    <t>OBEC KOHOUTOV</t>
  </si>
  <si>
    <t>Trutnov</t>
  </si>
  <si>
    <t>LB-06</t>
  </si>
  <si>
    <t>MMR-2453/2018</t>
  </si>
  <si>
    <t>Oprava komunikace, Polevsko</t>
  </si>
  <si>
    <t>00525405</t>
  </si>
  <si>
    <t>Obec Polevsko</t>
  </si>
  <si>
    <t>Česká Lípa</t>
  </si>
  <si>
    <t>Liberecký</t>
  </si>
  <si>
    <t>LB-08</t>
  </si>
  <si>
    <t>MMR-2444/2018</t>
  </si>
  <si>
    <t>Oprava komunikace v obci Skalice u České Lípy</t>
  </si>
  <si>
    <t>00673455</t>
  </si>
  <si>
    <t>Obec Skalice u České Lípy</t>
  </si>
  <si>
    <t>LB-09</t>
  </si>
  <si>
    <t>MMR-32/2018</t>
  </si>
  <si>
    <t>Tachov - oprava místní komunikace 2 - c od lomu k rybníčku</t>
  </si>
  <si>
    <t>49864009</t>
  </si>
  <si>
    <t>Obec Tachov</t>
  </si>
  <si>
    <t>LB-13</t>
  </si>
  <si>
    <t>MMR-2753/2018</t>
  </si>
  <si>
    <t>Oprava místní komunikace</t>
  </si>
  <si>
    <t>00832022</t>
  </si>
  <si>
    <t>OBEC JIŘETÍN POD BUKOVOU</t>
  </si>
  <si>
    <t>Jablonec nad Nisou</t>
  </si>
  <si>
    <t>LB-18</t>
  </si>
  <si>
    <t>MMR-1337/2018</t>
  </si>
  <si>
    <t>Oprava místní komunikace č. 20c a 21c, Osečná - ul. Nová</t>
  </si>
  <si>
    <t>00263061</t>
  </si>
  <si>
    <t>Město Osečná</t>
  </si>
  <si>
    <t>Liberec</t>
  </si>
  <si>
    <t>LB-22</t>
  </si>
  <si>
    <t>MMR-1156/2018</t>
  </si>
  <si>
    <t>Oprava místní komunikace 1c MK III. tř. v k.ú. Kobyly</t>
  </si>
  <si>
    <t>00672017</t>
  </si>
  <si>
    <t>Obec Kobyly</t>
  </si>
  <si>
    <t>LB-23</t>
  </si>
  <si>
    <t>MMR-3315/2018</t>
  </si>
  <si>
    <t>Oprava MK 2c v obci Kunratice</t>
  </si>
  <si>
    <t>46744967</t>
  </si>
  <si>
    <t>Obec Kunratice</t>
  </si>
  <si>
    <t>LB-24</t>
  </si>
  <si>
    <t>MMR-2109/2018</t>
  </si>
  <si>
    <t>Oprava MK č. 10c v obci Vlastibořice, místní část Vlastibořice</t>
  </si>
  <si>
    <t>00671878</t>
  </si>
  <si>
    <t>Obec Vlastibořice</t>
  </si>
  <si>
    <t>LB-26</t>
  </si>
  <si>
    <t>MMR-3295/2018</t>
  </si>
  <si>
    <t>Oprava MK č.3 na p.č. 1028/119 Harrachov</t>
  </si>
  <si>
    <t>00275697</t>
  </si>
  <si>
    <t>Město Harrachov</t>
  </si>
  <si>
    <t>Semily</t>
  </si>
  <si>
    <t>LB-27</t>
  </si>
  <si>
    <t>MMR-2124/2018</t>
  </si>
  <si>
    <t>Oprava komunikace pod objektem č. p. 227 k bytovému domu č. p. 222</t>
  </si>
  <si>
    <t>00276294</t>
  </si>
  <si>
    <t>Město Vysoké nad Jizerou</t>
  </si>
  <si>
    <t>LB-28</t>
  </si>
  <si>
    <t>MMR-655/2018</t>
  </si>
  <si>
    <t>Obnova místní komunikace Hrubá Skála - Žantov 2.etapa</t>
  </si>
  <si>
    <t>00275751</t>
  </si>
  <si>
    <t>Obec Hrubá Skála</t>
  </si>
  <si>
    <t>LB-29</t>
  </si>
  <si>
    <t>MMR-2584/2018</t>
  </si>
  <si>
    <t>Oprava komunikace na p.č. 1411/1 v Levínské Olešnici</t>
  </si>
  <si>
    <t>00854662</t>
  </si>
  <si>
    <t>Obec Levínská Olešnice</t>
  </si>
  <si>
    <t>LB-31</t>
  </si>
  <si>
    <t>MMR-1694/2018</t>
  </si>
  <si>
    <t>Oprava MK na Jilem</t>
  </si>
  <si>
    <t>00276006</t>
  </si>
  <si>
    <t>Obec Poniklá</t>
  </si>
  <si>
    <t>MS-02</t>
  </si>
  <si>
    <t>MMR-2256/2018</t>
  </si>
  <si>
    <t>Oprava MK 125d,131d,132d v obci Horní Město, místní část Rešov</t>
  </si>
  <si>
    <t>00296015</t>
  </si>
  <si>
    <t>Obec Horní Město</t>
  </si>
  <si>
    <t>Bruntál</t>
  </si>
  <si>
    <t>Moravskoslezský</t>
  </si>
  <si>
    <t>MS-03</t>
  </si>
  <si>
    <t>MMR-50209/2017</t>
  </si>
  <si>
    <t>Oprava místní komunikace Křížová ve Slezsku</t>
  </si>
  <si>
    <t>00296031</t>
  </si>
  <si>
    <t>Obec Hošťálkovy</t>
  </si>
  <si>
    <t>MS-04</t>
  </si>
  <si>
    <t>MMR-54359/2017</t>
  </si>
  <si>
    <t>Oprava místní komunikace v obci Lichnov, p.č. 1270</t>
  </si>
  <si>
    <t>00296163</t>
  </si>
  <si>
    <t>Obec Lichnov</t>
  </si>
  <si>
    <t>MS-05</t>
  </si>
  <si>
    <t>MMR-1679/2018</t>
  </si>
  <si>
    <t>Oprava místní komunikace 02 Lomnice u Rýmařova</t>
  </si>
  <si>
    <t>00296198</t>
  </si>
  <si>
    <t>Obec Lomnice</t>
  </si>
  <si>
    <t>MS-06</t>
  </si>
  <si>
    <t>MMR-2090/2018</t>
  </si>
  <si>
    <t>Oprava komunikace v obci Mezina - Starý Karlovec</t>
  </si>
  <si>
    <t>00576026</t>
  </si>
  <si>
    <t>Obec Mezina</t>
  </si>
  <si>
    <t>MS-08</t>
  </si>
  <si>
    <t>MMR-2043/2018</t>
  </si>
  <si>
    <t>Oprava místních komunikací v obci Ryžoviště</t>
  </si>
  <si>
    <t>00296325</t>
  </si>
  <si>
    <t>Obec Ryžoviště</t>
  </si>
  <si>
    <t>MS-09</t>
  </si>
  <si>
    <t>MMR-2024/2018</t>
  </si>
  <si>
    <t>Oprava místní komunikace 14c v Široké Nivě</t>
  </si>
  <si>
    <t>00296406</t>
  </si>
  <si>
    <t>Obec Široká Niva</t>
  </si>
  <si>
    <t>MS-10</t>
  </si>
  <si>
    <t>MMR-3327/2018</t>
  </si>
  <si>
    <t>Oprava povrchu komunikace k Obecnímu úřadu</t>
  </si>
  <si>
    <t>00296414</t>
  </si>
  <si>
    <t>Obec Třemešná</t>
  </si>
  <si>
    <t>MS-11</t>
  </si>
  <si>
    <t>MMR-2100/2018</t>
  </si>
  <si>
    <t>Rekonstrukce místních komunikací III.etapa</t>
  </si>
  <si>
    <t>00576034</t>
  </si>
  <si>
    <t>Obec Valšov</t>
  </si>
  <si>
    <t>MS-12</t>
  </si>
  <si>
    <t>MMR-937/2018</t>
  </si>
  <si>
    <t>Oprava místní komunikace 5C k novostavbám RD.</t>
  </si>
  <si>
    <t>00576018</t>
  </si>
  <si>
    <t>Obec Velká Štáhle</t>
  </si>
  <si>
    <t>MS-14</t>
  </si>
  <si>
    <t>MMR-2597/2018</t>
  </si>
  <si>
    <t>Oprava komunikace v obci Dolní Tošanovice, K.Ú. Dolní Tošanovice</t>
  </si>
  <si>
    <t>00576875</t>
  </si>
  <si>
    <t>Obec Dolní Tošanovice</t>
  </si>
  <si>
    <t>Frýdek-Místek</t>
  </si>
  <si>
    <t>MS-16</t>
  </si>
  <si>
    <t>MMR-2717/2018</t>
  </si>
  <si>
    <t>Oprava MK č. 13c a 14c v úseku hřbitov - Bahenná ve Lhotce</t>
  </si>
  <si>
    <t>00296864</t>
  </si>
  <si>
    <t>Obec Lhotka</t>
  </si>
  <si>
    <t>MS-22</t>
  </si>
  <si>
    <t>MMR-54586/2017</t>
  </si>
  <si>
    <t>Oprava místní komunikace č. 20c, Spálov</t>
  </si>
  <si>
    <t>00298387</t>
  </si>
  <si>
    <t>Městys Spálov</t>
  </si>
  <si>
    <t>Nový Jičín</t>
  </si>
  <si>
    <t>MS-24</t>
  </si>
  <si>
    <t>MMR-389/2018</t>
  </si>
  <si>
    <t>Obnova místní komunikace U Hřiště</t>
  </si>
  <si>
    <t>00600784</t>
  </si>
  <si>
    <t>Obec Kateřinice</t>
  </si>
  <si>
    <t>MS-28</t>
  </si>
  <si>
    <t>MMR-54750/2017</t>
  </si>
  <si>
    <t>Obnova místní komunikace " K benzínce"</t>
  </si>
  <si>
    <t>48804711</t>
  </si>
  <si>
    <t>Obec Životice u Nového Jičína</t>
  </si>
  <si>
    <t>MS-32</t>
  </si>
  <si>
    <t>MMR-3305/2018</t>
  </si>
  <si>
    <t>Obnova místní komunikace "Kolem kaple"</t>
  </si>
  <si>
    <t>00635375</t>
  </si>
  <si>
    <t>Obec Lhotka u Litultovic</t>
  </si>
  <si>
    <t>Opava</t>
  </si>
  <si>
    <t>MS-35</t>
  </si>
  <si>
    <t>MMR-3509/2018</t>
  </si>
  <si>
    <t>Oprava místní komunikace – ul. Krátká v obci Rohov</t>
  </si>
  <si>
    <t>00635499</t>
  </si>
  <si>
    <t>Obec Rohov</t>
  </si>
  <si>
    <t>MS-39</t>
  </si>
  <si>
    <t>MMR-3517/2018</t>
  </si>
  <si>
    <t>Oprava místní komunikace v obci Dolní Lhota</t>
  </si>
  <si>
    <t>00535133</t>
  </si>
  <si>
    <t>Obec Dolní Lhota</t>
  </si>
  <si>
    <t>Ostrava-město</t>
  </si>
  <si>
    <t>OC-03</t>
  </si>
  <si>
    <t>MMR-1373/2018</t>
  </si>
  <si>
    <t>Rekonstrukce MK 20c Černá Voda</t>
  </si>
  <si>
    <t>00302473</t>
  </si>
  <si>
    <t>Obec Černá Voda</t>
  </si>
  <si>
    <t>Jeseník</t>
  </si>
  <si>
    <t>Olomoucký</t>
  </si>
  <si>
    <t>OC-04</t>
  </si>
  <si>
    <t>MMR-3342/2018</t>
  </si>
  <si>
    <t>Oprava části místní komunikace Pod Lesem č.15d</t>
  </si>
  <si>
    <t>70599971</t>
  </si>
  <si>
    <t>Obec Kobylá nad Vidnavkou</t>
  </si>
  <si>
    <t>OC-07</t>
  </si>
  <si>
    <t>MMR-3350/2018</t>
  </si>
  <si>
    <t>Oprava místní komunikace k DZR Bílsko, o.p.s. v obci Bílsko</t>
  </si>
  <si>
    <t>00576239</t>
  </si>
  <si>
    <t>Obec Bílsko</t>
  </si>
  <si>
    <t>Olomouc</t>
  </si>
  <si>
    <t>OC-09</t>
  </si>
  <si>
    <t>MMR-3129/2018</t>
  </si>
  <si>
    <t>Oprava MK č. 16c- ulice K deštníku, Bukovany</t>
  </si>
  <si>
    <t>00576263</t>
  </si>
  <si>
    <t>Obec Bukovany</t>
  </si>
  <si>
    <t>OC-10</t>
  </si>
  <si>
    <t>MMR-3152/2018</t>
  </si>
  <si>
    <t>Oprava MK č. 4c "Za kapličkou", Bystročice - místní část Žerůvky</t>
  </si>
  <si>
    <t>00298735</t>
  </si>
  <si>
    <t>Obec Bystročice</t>
  </si>
  <si>
    <t>OC-12</t>
  </si>
  <si>
    <t>MMR-3191/2018</t>
  </si>
  <si>
    <t>Oprava MK č. 1C.3 v obci Dubčany</t>
  </si>
  <si>
    <t>00576221</t>
  </si>
  <si>
    <t>Obec Dubčany</t>
  </si>
  <si>
    <t>OC-14</t>
  </si>
  <si>
    <t>MMR-3107/2018</t>
  </si>
  <si>
    <t>Liboš - místní komunikace Krohéčí</t>
  </si>
  <si>
    <t>00635758</t>
  </si>
  <si>
    <t>Obec Liboš</t>
  </si>
  <si>
    <t>OC-16</t>
  </si>
  <si>
    <t>MMR-3303/2018</t>
  </si>
  <si>
    <t>Oprava místní komunikace č. 3c, obec Luká</t>
  </si>
  <si>
    <t>00299171</t>
  </si>
  <si>
    <t>Obec Luká</t>
  </si>
  <si>
    <t>OC-17</t>
  </si>
  <si>
    <t>MMR-3179/2018</t>
  </si>
  <si>
    <t>Oprava MK č. 3c v obci Náklo</t>
  </si>
  <si>
    <t>00299251</t>
  </si>
  <si>
    <t>Obec Náklo</t>
  </si>
  <si>
    <t>OC-18</t>
  </si>
  <si>
    <t>MMR-3128/2018</t>
  </si>
  <si>
    <t>Oprava MK č. 9 v ul. Sokolská, Senice na Hané</t>
  </si>
  <si>
    <t>00299421</t>
  </si>
  <si>
    <t>Obec Senice na Hané</t>
  </si>
  <si>
    <t>OC-19</t>
  </si>
  <si>
    <t>MMR-2025/2018</t>
  </si>
  <si>
    <t>Oprava místní komunikace Újezd</t>
  </si>
  <si>
    <t>00299618</t>
  </si>
  <si>
    <t>Obec Újezd</t>
  </si>
  <si>
    <t>OC-20</t>
  </si>
  <si>
    <t>MMR-1455/2018</t>
  </si>
  <si>
    <t>Rekonstrukce místní komunikace - náves 1. část</t>
  </si>
  <si>
    <t>00635618</t>
  </si>
  <si>
    <t>Obec Ústín</t>
  </si>
  <si>
    <t>OC-22</t>
  </si>
  <si>
    <t>MMR-1764/2018</t>
  </si>
  <si>
    <t>Oprava MK č. 1c v obci Vilémov, na Homoli</t>
  </si>
  <si>
    <t>00635316</t>
  </si>
  <si>
    <t>Obec Vilémov</t>
  </si>
  <si>
    <t>OC-23</t>
  </si>
  <si>
    <t>MMR-2166/2018</t>
  </si>
  <si>
    <t>Oprava vrchní konstrukční vrstvy vozovky a krajnic v Želechovicích</t>
  </si>
  <si>
    <t>00635766</t>
  </si>
  <si>
    <t>Obec Želechovice</t>
  </si>
  <si>
    <t>OC-28</t>
  </si>
  <si>
    <t>MMR-3351/2018</t>
  </si>
  <si>
    <t>Oprava části místní komunikace ul. Sokolská, Protivanov</t>
  </si>
  <si>
    <t>00288675</t>
  </si>
  <si>
    <t>Městys Protivanov</t>
  </si>
  <si>
    <t>Prostějov</t>
  </si>
  <si>
    <t>OC-29</t>
  </si>
  <si>
    <t>MMR-2922/2018</t>
  </si>
  <si>
    <t>Oprava MK č. 1C v obci Bílovice-Lutotín, místní část Bílovice</t>
  </si>
  <si>
    <t>00288012</t>
  </si>
  <si>
    <t>Obec Bílovice-Lutotín</t>
  </si>
  <si>
    <t>OC-30</t>
  </si>
  <si>
    <t>MMR-3267/2018</t>
  </si>
  <si>
    <t>Rekonstrukce místní komunikace 1C v k.ú.Březsko</t>
  </si>
  <si>
    <t>00599981</t>
  </si>
  <si>
    <t>Obec Březsko</t>
  </si>
  <si>
    <t>OC-32</t>
  </si>
  <si>
    <t>MMR-2215/2018</t>
  </si>
  <si>
    <t>Oprava MK č. 1b, Pod hřbitovem (v úseku Pension Mánes - most), Čechy pod Kosířem</t>
  </si>
  <si>
    <t>00288128</t>
  </si>
  <si>
    <t>Obec Čechy pod Kosířem</t>
  </si>
  <si>
    <t>OC-35</t>
  </si>
  <si>
    <t>MMR-3140/2018</t>
  </si>
  <si>
    <t>Oprava MK č. C11, ulice K nádraží, Pivín</t>
  </si>
  <si>
    <t>00288624</t>
  </si>
  <si>
    <t>Obec Pivín</t>
  </si>
  <si>
    <t>OC-36</t>
  </si>
  <si>
    <t>MMR-3190/2018</t>
  </si>
  <si>
    <t>Oprava části MK č. 7c v úseku od č.p. 87 po č.p. 80, obec Přemyslovice</t>
  </si>
  <si>
    <t>00288683</t>
  </si>
  <si>
    <t>Obec Přemyslovice</t>
  </si>
  <si>
    <t>OC-38</t>
  </si>
  <si>
    <t>MMR-3181/2018</t>
  </si>
  <si>
    <t>Oprava MK č. 28c, ulice Tovární, Městys Brodek u Přerova</t>
  </si>
  <si>
    <t>00301078</t>
  </si>
  <si>
    <t>Městys Brodek u Přerova</t>
  </si>
  <si>
    <t>Přerov</t>
  </si>
  <si>
    <t>OC-40</t>
  </si>
  <si>
    <t>MMR-2987/2018</t>
  </si>
  <si>
    <t>Oprava MK č. 11c v obci Bělotín</t>
  </si>
  <si>
    <t>00301019</t>
  </si>
  <si>
    <t>Obec Bělotín</t>
  </si>
  <si>
    <t>OC-45</t>
  </si>
  <si>
    <t>MMR-3400/2018</t>
  </si>
  <si>
    <t>Oprava místní komunikace - Soběchleby</t>
  </si>
  <si>
    <t>00301965</t>
  </si>
  <si>
    <t>Obec Soběchleby</t>
  </si>
  <si>
    <t>OC-47</t>
  </si>
  <si>
    <t>MMR-3007/2018</t>
  </si>
  <si>
    <t>Rekonstrukce místní komunikace v obci Troubky, ulice Krátká</t>
  </si>
  <si>
    <t>00302104</t>
  </si>
  <si>
    <t>Obec Troubky</t>
  </si>
  <si>
    <t>OC-48</t>
  </si>
  <si>
    <t>MMR-2203/2018</t>
  </si>
  <si>
    <t>Oprava MK č. 8c, Tučín</t>
  </si>
  <si>
    <t>00636631</t>
  </si>
  <si>
    <t>Obec Tučín</t>
  </si>
  <si>
    <t>OC-49</t>
  </si>
  <si>
    <t>MMR-2200/2018</t>
  </si>
  <si>
    <t>Oprava místní komunikace č. 7c (MK kolem č.p. 45) v obci Ústí</t>
  </si>
  <si>
    <t>00600849</t>
  </si>
  <si>
    <t>Obec Ústí</t>
  </si>
  <si>
    <t>OC-52</t>
  </si>
  <si>
    <t>MMR-3099/2018</t>
  </si>
  <si>
    <t>Oprava MK č. 05c v obci Kosov</t>
  </si>
  <si>
    <t>00302813</t>
  </si>
  <si>
    <t>Obec Kosov</t>
  </si>
  <si>
    <t>Šumperk</t>
  </si>
  <si>
    <t>OC-54</t>
  </si>
  <si>
    <t>MMR-47526/2017</t>
  </si>
  <si>
    <t>Rekonstrukce komunikace Školní ulice</t>
  </si>
  <si>
    <t>00303046</t>
  </si>
  <si>
    <t>Obec Moravičany</t>
  </si>
  <si>
    <t>PU-05</t>
  </si>
  <si>
    <t>MMR-3358/2018</t>
  </si>
  <si>
    <t>OPRAVA MÍSTNÍ KOMUNIKACE 17C V OBCI MLADOŇOVICE, MÍSTNÍ ČÁST ČEJKOVICE</t>
  </si>
  <si>
    <t>00270521</t>
  </si>
  <si>
    <t>Obec Mladoňovice</t>
  </si>
  <si>
    <t>Chrudim</t>
  </si>
  <si>
    <t>Pardubický</t>
  </si>
  <si>
    <t>PU-06</t>
  </si>
  <si>
    <t>MMR-3339/2018</t>
  </si>
  <si>
    <t>Oprava MK 1b v Morašicích u obchodu</t>
  </si>
  <si>
    <t>00270547</t>
  </si>
  <si>
    <t>Obec Morašice</t>
  </si>
  <si>
    <t>PU-09</t>
  </si>
  <si>
    <t>MMR-2550/2018</t>
  </si>
  <si>
    <t>Oprava MK č. 8c v obci Stolany, k.ú. Stolany</t>
  </si>
  <si>
    <t>00654752</t>
  </si>
  <si>
    <t>Obec Stolany</t>
  </si>
  <si>
    <t>PU-10</t>
  </si>
  <si>
    <t>MMR-1377/2018</t>
  </si>
  <si>
    <t>Oprava místní komunikace - Studnice, č. B9</t>
  </si>
  <si>
    <t>00270989</t>
  </si>
  <si>
    <t>Obec Studnice</t>
  </si>
  <si>
    <t>PU-12</t>
  </si>
  <si>
    <t>MMR-3139/2018</t>
  </si>
  <si>
    <t>Oprava místní komunikace 3c v obci Úherčice</t>
  </si>
  <si>
    <t>43500081</t>
  </si>
  <si>
    <t>Obec Úherčice</t>
  </si>
  <si>
    <t>PU-13</t>
  </si>
  <si>
    <t>MMR-54698/2017</t>
  </si>
  <si>
    <t>Parkoviště u multifunkčního objektu v Úhřeticích a oprava povrchu stáv. MK</t>
  </si>
  <si>
    <t>00271101</t>
  </si>
  <si>
    <t>Obec Úhřetice</t>
  </si>
  <si>
    <t>PU-14</t>
  </si>
  <si>
    <t>MMR-1870/2018</t>
  </si>
  <si>
    <t>Obnova místní komunikace v obci Všeradov</t>
  </si>
  <si>
    <t>00271209</t>
  </si>
  <si>
    <t>Obec Všeradov</t>
  </si>
  <si>
    <t>PU-19</t>
  </si>
  <si>
    <t>MMR-3374/2018</t>
  </si>
  <si>
    <t>Oprava místní komunikace za mateřskou školou v obci Kladruby nad Labem</t>
  </si>
  <si>
    <t>00273767</t>
  </si>
  <si>
    <t>Obec Kladruby nad Labem</t>
  </si>
  <si>
    <t>Pardubice</t>
  </si>
  <si>
    <t>PU-20</t>
  </si>
  <si>
    <t>MMR-2026/2018</t>
  </si>
  <si>
    <t>Oprava silnice v obci Kojice - silnice 4c</t>
  </si>
  <si>
    <t>00273783</t>
  </si>
  <si>
    <t>Obec Kojice</t>
  </si>
  <si>
    <t>PU-22</t>
  </si>
  <si>
    <t>MMR-2851/2018</t>
  </si>
  <si>
    <t>Oprava MK Ostřetín</t>
  </si>
  <si>
    <t>00274038</t>
  </si>
  <si>
    <t>Obec Ostřetín</t>
  </si>
  <si>
    <t>PU-23</t>
  </si>
  <si>
    <t>MMR-2846/2018</t>
  </si>
  <si>
    <t>Oprava místní komunikace obce Semín</t>
  </si>
  <si>
    <t>00274224</t>
  </si>
  <si>
    <t>Obec Semín</t>
  </si>
  <si>
    <t>PU-28</t>
  </si>
  <si>
    <t>MMR-1379/2018</t>
  </si>
  <si>
    <t>Obnova místní komunikace v obci Horky</t>
  </si>
  <si>
    <t>00579513</t>
  </si>
  <si>
    <t>Obec Horky</t>
  </si>
  <si>
    <t>Svitavy</t>
  </si>
  <si>
    <t>PU-30</t>
  </si>
  <si>
    <t>MMR-54770/2017</t>
  </si>
  <si>
    <t>Generální oprava páteřní komunikace Koclířov</t>
  </si>
  <si>
    <t>00276839</t>
  </si>
  <si>
    <t>OBEC KOCLÍŘOV</t>
  </si>
  <si>
    <t>PU-31</t>
  </si>
  <si>
    <t>MMR-2730/2018</t>
  </si>
  <si>
    <t>OPRAVA MK 2 V OBCI MIKULEČ</t>
  </si>
  <si>
    <t>00276995</t>
  </si>
  <si>
    <t>Obec Mikuleč</t>
  </si>
  <si>
    <t>PU-36</t>
  </si>
  <si>
    <t>MMR-2919/2018</t>
  </si>
  <si>
    <t>Oprava místní komunikace Široký důl</t>
  </si>
  <si>
    <t>00277461</t>
  </si>
  <si>
    <t>Obec Široký Důl</t>
  </si>
  <si>
    <t>PU-40</t>
  </si>
  <si>
    <t>MMR-2892/2018</t>
  </si>
  <si>
    <t>Oprava místní komunikace - směr Knířov - 1.Etapa</t>
  </si>
  <si>
    <t>00580961</t>
  </si>
  <si>
    <t>Obec Džbánov</t>
  </si>
  <si>
    <t>Ústí nad Orlicí</t>
  </si>
  <si>
    <t>PU-41</t>
  </si>
  <si>
    <t>MMR-2598/2018</t>
  </si>
  <si>
    <t>Rekonstrukce místní komunikace Do Doleček v obci Helvíkovice</t>
  </si>
  <si>
    <t>00580929</t>
  </si>
  <si>
    <t>Obec Helvíkovice</t>
  </si>
  <si>
    <t>PU-42</t>
  </si>
  <si>
    <t>MMR-1322/2018</t>
  </si>
  <si>
    <t>Oprava MK č. 1c v místní části Chudoba v Horních Heřmanicích</t>
  </si>
  <si>
    <t>00278904</t>
  </si>
  <si>
    <t>Obec Horní Heřmanice</t>
  </si>
  <si>
    <t>PU-43</t>
  </si>
  <si>
    <t>MMR-1329/2018</t>
  </si>
  <si>
    <t>Oprava místní komunikace 21c Kameničná</t>
  </si>
  <si>
    <t>00279013</t>
  </si>
  <si>
    <t>Obec Kameničná</t>
  </si>
  <si>
    <t>PU-47</t>
  </si>
  <si>
    <t>MMR-3360/2018</t>
  </si>
  <si>
    <t>Řetová, oprava místních komunikací</t>
  </si>
  <si>
    <t>00279447</t>
  </si>
  <si>
    <t>Obec Řetová</t>
  </si>
  <si>
    <t>PU-48</t>
  </si>
  <si>
    <t>MMR-54410/2017</t>
  </si>
  <si>
    <t>Oprava místní komunikace 13c Sobkovice - Nekoř v k.ú. Sobkovice, 2. etapa</t>
  </si>
  <si>
    <t>00580953</t>
  </si>
  <si>
    <t>Obec Sobkovice</t>
  </si>
  <si>
    <t>PL-10</t>
  </si>
  <si>
    <t>MMR-2063/2018</t>
  </si>
  <si>
    <t>Oprava MK Hlavňovice, místní část Horní Staňkov</t>
  </si>
  <si>
    <t>00255483</t>
  </si>
  <si>
    <t>Obec Hlavňovice</t>
  </si>
  <si>
    <t>Klatovy</t>
  </si>
  <si>
    <t>Plzeňský</t>
  </si>
  <si>
    <t>PL-12</t>
  </si>
  <si>
    <t>MMR-932/2018</t>
  </si>
  <si>
    <t>Oprava MK Nezdice na Šumavě, část Ostružno</t>
  </si>
  <si>
    <t>00255912</t>
  </si>
  <si>
    <t>Obec Nezdice na Šumavě</t>
  </si>
  <si>
    <t>PL-13</t>
  </si>
  <si>
    <t>MMR-52923/2017</t>
  </si>
  <si>
    <t>Obnova místní komunikace Pačejov p.č.1231/11, 1221/36, 1227/4, 1227/1</t>
  </si>
  <si>
    <t>00255963</t>
  </si>
  <si>
    <t>Obec Pačejov</t>
  </si>
  <si>
    <t>PL-16</t>
  </si>
  <si>
    <t>MMR-3166/2018</t>
  </si>
  <si>
    <t>Rekonstrukce části MK 9C v obci Svéradice</t>
  </si>
  <si>
    <t>00573337</t>
  </si>
  <si>
    <t>Obec Svéradice</t>
  </si>
  <si>
    <t>PL-19</t>
  </si>
  <si>
    <t>MMR-3534/2018</t>
  </si>
  <si>
    <t>Kasejovice, Jánské náměstí - Obnova veřejného prostranství</t>
  </si>
  <si>
    <t>00256731</t>
  </si>
  <si>
    <t>Město Kasejovice</t>
  </si>
  <si>
    <t>Plzeň-jih</t>
  </si>
  <si>
    <t>PL-24</t>
  </si>
  <si>
    <t>MMR-3290/2018</t>
  </si>
  <si>
    <t>Obec Mileč - oprava místních komunikací</t>
  </si>
  <si>
    <t>00256927</t>
  </si>
  <si>
    <t>Obec Mileč</t>
  </si>
  <si>
    <t>PL-27</t>
  </si>
  <si>
    <t>MMR-3434/2018</t>
  </si>
  <si>
    <t>Obnova MK č. 2b k.ú. Skašov</t>
  </si>
  <si>
    <t>00574261</t>
  </si>
  <si>
    <t>Obec Skašov</t>
  </si>
  <si>
    <t>PL-28</t>
  </si>
  <si>
    <t>MMR-1795/2018</t>
  </si>
  <si>
    <t>Horušany - obnova MK na p.č.796/26</t>
  </si>
  <si>
    <t>00257222</t>
  </si>
  <si>
    <t>Obec Soběkury</t>
  </si>
  <si>
    <t>PL-33</t>
  </si>
  <si>
    <t>MMR-2055/2018</t>
  </si>
  <si>
    <t>Úprava povrchů MK 14b Druztová</t>
  </si>
  <si>
    <t>00257729</t>
  </si>
  <si>
    <t>Obec Druztová</t>
  </si>
  <si>
    <t>Plzeň-sever</t>
  </si>
  <si>
    <t>PL-39</t>
  </si>
  <si>
    <t>MMR-1525/2018</t>
  </si>
  <si>
    <t>Oprava Pivovarské ulice ve městě Radnice</t>
  </si>
  <si>
    <t>00259021</t>
  </si>
  <si>
    <t>Město Radnice</t>
  </si>
  <si>
    <t>Rokycany</t>
  </si>
  <si>
    <t>PL-41</t>
  </si>
  <si>
    <t>MMR-54696/2017</t>
  </si>
  <si>
    <t>Plošná oprava a změna povrchu místní komunikace v k.ú. Obce Plískov</t>
  </si>
  <si>
    <t>00573841</t>
  </si>
  <si>
    <t>Obec Plískov</t>
  </si>
  <si>
    <t>PL-42</t>
  </si>
  <si>
    <t>MMR-2944/2018</t>
  </si>
  <si>
    <t>Rekonstrukce MK č. 9b U Kovárny v Bezdružicích</t>
  </si>
  <si>
    <t>00259705</t>
  </si>
  <si>
    <t>Město Bezdružice</t>
  </si>
  <si>
    <t>Tachov</t>
  </si>
  <si>
    <t>PL-43</t>
  </si>
  <si>
    <t>MMR-3299/2018</t>
  </si>
  <si>
    <t>Plošná oprava místní komunikace 2c) v Obci Hošťka</t>
  </si>
  <si>
    <t>00259853</t>
  </si>
  <si>
    <t>Obec Hošťka</t>
  </si>
  <si>
    <t>PL-45</t>
  </si>
  <si>
    <t>MMR-2093/2018</t>
  </si>
  <si>
    <t>Dokončení rekonstrukce MK 7b Dlouhé Hradiště</t>
  </si>
  <si>
    <t>00259918</t>
  </si>
  <si>
    <t>Obec Konstantinovy Lázně</t>
  </si>
  <si>
    <t>PL-46</t>
  </si>
  <si>
    <t>MMR-2733/2018</t>
  </si>
  <si>
    <t>"Revitalizace návsi v Ostrově u Stříbra - místní komunikace 1b"</t>
  </si>
  <si>
    <t>00479292</t>
  </si>
  <si>
    <t>Obec Kostelec</t>
  </si>
  <si>
    <t>PL-47</t>
  </si>
  <si>
    <t>MMR-3275/2018</t>
  </si>
  <si>
    <t>"Oprava MK č. 3b v obci Studánka"</t>
  </si>
  <si>
    <t>00573744</t>
  </si>
  <si>
    <t>Obec Studánka</t>
  </si>
  <si>
    <t>PL-49</t>
  </si>
  <si>
    <t>MMR-2737/2018</t>
  </si>
  <si>
    <t>"Stavební úpravy komunikace 4c na p.p.č. 256/4 v k.ú. Záchlumí u Stříbra"</t>
  </si>
  <si>
    <t>00573621</t>
  </si>
  <si>
    <t>Obec Záchlumí</t>
  </si>
  <si>
    <t>SČ1-04</t>
  </si>
  <si>
    <t>MMR-2745/2018</t>
  </si>
  <si>
    <t>Obnova povrchu a odvodnění MK Býkovice</t>
  </si>
  <si>
    <t>00232173</t>
  </si>
  <si>
    <t>Městys Louňovice pod Blaníkem</t>
  </si>
  <si>
    <t>Benešov</t>
  </si>
  <si>
    <t>Středočeský</t>
  </si>
  <si>
    <t>SČ1-05</t>
  </si>
  <si>
    <t>MMR-2739/2018</t>
  </si>
  <si>
    <t>Obnova komunikace ul. V Kopci, Načeradec</t>
  </si>
  <si>
    <t>00232289</t>
  </si>
  <si>
    <t>Městys Načeradec</t>
  </si>
  <si>
    <t>SČ1-06</t>
  </si>
  <si>
    <t>MMR-2747/2018</t>
  </si>
  <si>
    <t>Oprava místní komunikace Bernartice</t>
  </si>
  <si>
    <t>00473359</t>
  </si>
  <si>
    <t>Obec Bernartice</t>
  </si>
  <si>
    <t>SČ1-10</t>
  </si>
  <si>
    <t>MMR-2219/2018</t>
  </si>
  <si>
    <t>Oprava MK č. 11 v obci Heřmaničky, místní část Heřmaničky</t>
  </si>
  <si>
    <t>00231771</t>
  </si>
  <si>
    <t>Obec Heřmaničky</t>
  </si>
  <si>
    <t>SČ1-12</t>
  </si>
  <si>
    <t>MMR-2175/2018</t>
  </si>
  <si>
    <t>Obnova povrchu a odvodnění místní komunikace 7c v obci Chotýšany</t>
  </si>
  <si>
    <t>00231886</t>
  </si>
  <si>
    <t>Obec Chotýšany</t>
  </si>
  <si>
    <t>SČ1-13</t>
  </si>
  <si>
    <t>MMR-2724/2018</t>
  </si>
  <si>
    <t>Obnova povrchu a odvodnění MK Kamberk</t>
  </si>
  <si>
    <t>00233081</t>
  </si>
  <si>
    <t>Obec Kamberk</t>
  </si>
  <si>
    <t>SČ1-15</t>
  </si>
  <si>
    <t>MMR-50343/2017</t>
  </si>
  <si>
    <t>Obnova MK v centrální části obce Miřetice</t>
  </si>
  <si>
    <t>00232246</t>
  </si>
  <si>
    <t>Obec Miřetice</t>
  </si>
  <si>
    <t>SČ1-16</t>
  </si>
  <si>
    <t>MMR-1104/2018</t>
  </si>
  <si>
    <t>Oprava komunikace Mrač – Poříčí nad Sázavou</t>
  </si>
  <si>
    <t>00232271</t>
  </si>
  <si>
    <t>Obec Mrač</t>
  </si>
  <si>
    <t>SČ1-17</t>
  </si>
  <si>
    <t>MMR-3239/2018</t>
  </si>
  <si>
    <t>Oprava místní komunikace V. Nezvala a Frágnerova v obci Nespeky</t>
  </si>
  <si>
    <t>00232335</t>
  </si>
  <si>
    <t>Obec Nespeky</t>
  </si>
  <si>
    <t>SČ1-18</t>
  </si>
  <si>
    <t>MMR-53621/2017</t>
  </si>
  <si>
    <t>Petroupim - obnova povrchu a odvodnění místní komunikace 5c "Za bytovkami"</t>
  </si>
  <si>
    <t>00232475</t>
  </si>
  <si>
    <t>Obec Petroupim</t>
  </si>
  <si>
    <t>SČ1-19</t>
  </si>
  <si>
    <t>MMR-50342/2017</t>
  </si>
  <si>
    <t>Obnova MK "Načeradská" v obci Pravonín</t>
  </si>
  <si>
    <t>00232548</t>
  </si>
  <si>
    <t>Obec Pravonín</t>
  </si>
  <si>
    <t>SČ1-20</t>
  </si>
  <si>
    <t>MMR-1838/2018</t>
  </si>
  <si>
    <t>Obnova povrchu místní komunikace ev.č. 17c v obci Loutí</t>
  </si>
  <si>
    <t>00232599</t>
  </si>
  <si>
    <t>Obec Rabyně</t>
  </si>
  <si>
    <t>SČ1-21</t>
  </si>
  <si>
    <t>MMR-2720/2018</t>
  </si>
  <si>
    <t>Obnova povrchu a odvodnění MK Řimovice</t>
  </si>
  <si>
    <t>00508497</t>
  </si>
  <si>
    <t>Obec Řimovice</t>
  </si>
  <si>
    <t>SČ1-22</t>
  </si>
  <si>
    <t>MMR-54762/2017</t>
  </si>
  <si>
    <t>Oprava MK Smilkov, lokalita Zechov - 35c, 36c</t>
  </si>
  <si>
    <t>00232688</t>
  </si>
  <si>
    <t>Obec Smilkov</t>
  </si>
  <si>
    <t>SČ1-23</t>
  </si>
  <si>
    <t>MMR-2183/2018</t>
  </si>
  <si>
    <t>Obnova povrchu a odvodnění místní komunikace 20c mezi obcemi Mezihoří a Phov</t>
  </si>
  <si>
    <t>00232700</t>
  </si>
  <si>
    <t>Obec Soběhrdy</t>
  </si>
  <si>
    <t>SČ1-24</t>
  </si>
  <si>
    <t>MMR-2172/2018</t>
  </si>
  <si>
    <t>Struhařov - obnova povrchu místní komunikace 33c na p.č. 625/1 Ke mlýnu</t>
  </si>
  <si>
    <t>00232751</t>
  </si>
  <si>
    <t>Obec Struhařov</t>
  </si>
  <si>
    <t>SČ1-25</t>
  </si>
  <si>
    <t>MMR-3053/2018</t>
  </si>
  <si>
    <t>Oprava MK č. 1c v obci Střezimíř, místní část Bonkovice</t>
  </si>
  <si>
    <t>00232777</t>
  </si>
  <si>
    <t>Obec Střezimíř</t>
  </si>
  <si>
    <t>SČ1-26</t>
  </si>
  <si>
    <t>MMR-3361/2018</t>
  </si>
  <si>
    <t>Oprava části místní komunikace Tehov - Petřiny</t>
  </si>
  <si>
    <t>00508501</t>
  </si>
  <si>
    <t>Obec Tehov</t>
  </si>
  <si>
    <t>SČ1-28</t>
  </si>
  <si>
    <t>MMR-2335/2018</t>
  </si>
  <si>
    <t>Obnova MK s č. 23c,24c, 25c a 26c v Poučníku, Městys Karlštejn</t>
  </si>
  <si>
    <t>00233374</t>
  </si>
  <si>
    <t>Městys Karlštejn</t>
  </si>
  <si>
    <t>Beroun</t>
  </si>
  <si>
    <t>SČ1-29</t>
  </si>
  <si>
    <t>MMR-3117/2018</t>
  </si>
  <si>
    <t>Obnova místní komunikace v obci Bubovice</t>
  </si>
  <si>
    <t>00233161</t>
  </si>
  <si>
    <t>Obec Bubovice</t>
  </si>
  <si>
    <t>SČ1-30</t>
  </si>
  <si>
    <t>MMR-3121/2018</t>
  </si>
  <si>
    <t>Oprava povrchu MK 4C v obci Bykoš</t>
  </si>
  <si>
    <t>00509639</t>
  </si>
  <si>
    <t>Obec Bykoš</t>
  </si>
  <si>
    <t>SČ1-32</t>
  </si>
  <si>
    <t>MMR-3237/2018</t>
  </si>
  <si>
    <t>Obnova místních komunikací v obci Jivina</t>
  </si>
  <si>
    <t>00233366</t>
  </si>
  <si>
    <t>Obec Jivina</t>
  </si>
  <si>
    <t>SČ1-38</t>
  </si>
  <si>
    <t>MMR-2985/2018</t>
  </si>
  <si>
    <t>Rekonstrukce místní komunikace v obci Nový Jáchymov</t>
  </si>
  <si>
    <t>00233650</t>
  </si>
  <si>
    <t>Obec Nový Jáchymov</t>
  </si>
  <si>
    <t>SČ1-39</t>
  </si>
  <si>
    <t>MMR-789/2018</t>
  </si>
  <si>
    <t>Oprava ulice Do Boroví v Srbsku</t>
  </si>
  <si>
    <t>00233803</t>
  </si>
  <si>
    <t>Obec Srbsko</t>
  </si>
  <si>
    <t>SČ1-40</t>
  </si>
  <si>
    <t>MMR-3578/2018</t>
  </si>
  <si>
    <t>Obnova místní komunikace - Svatý Jan pod Skalou</t>
  </si>
  <si>
    <t>00509825</t>
  </si>
  <si>
    <t>Obec Svatý Jan pod Skalou</t>
  </si>
  <si>
    <t>SČ1-41</t>
  </si>
  <si>
    <t>MMR-3230/2018</t>
  </si>
  <si>
    <t>Obnova místní komunikace V Rybářích v obci Tetín</t>
  </si>
  <si>
    <t>00233889</t>
  </si>
  <si>
    <t>Obec Tetín</t>
  </si>
  <si>
    <t>SČ1-44</t>
  </si>
  <si>
    <t>MMR-54697/2017</t>
  </si>
  <si>
    <t>Oprava komunikace v obci Újezd</t>
  </si>
  <si>
    <t>00233951</t>
  </si>
  <si>
    <t>SČ1-47</t>
  </si>
  <si>
    <t>MMR-2336/2018</t>
  </si>
  <si>
    <t>Rekonstrukce komunikace Městys Vraný parcela 1546 kú. Vraný v úseku 0,216 66km - 0,474 92 km jako I. etapa oprav komunikace.</t>
  </si>
  <si>
    <t>00235121</t>
  </si>
  <si>
    <t>Městys Vraný</t>
  </si>
  <si>
    <t>Kladno</t>
  </si>
  <si>
    <t>SČ1-49</t>
  </si>
  <si>
    <t>MMR-2329/2018</t>
  </si>
  <si>
    <t>Místní komunikace Bílíchov-rekonstrukce, parc.č.494/2 kú.Bílichov, pasportem označena "silnice III/23722</t>
  </si>
  <si>
    <t>00640450</t>
  </si>
  <si>
    <t>Obec Bílichov</t>
  </si>
  <si>
    <t>SČ1-50</t>
  </si>
  <si>
    <t>MMR-3221/2018</t>
  </si>
  <si>
    <t>Obnova místní komunikace v obci Blevice</t>
  </si>
  <si>
    <t>00234150</t>
  </si>
  <si>
    <t>Obec Blevice</t>
  </si>
  <si>
    <t>SČ1-52</t>
  </si>
  <si>
    <t>MMR-784/2018</t>
  </si>
  <si>
    <t>Oprava místní komunikace v obci Hobšovice</t>
  </si>
  <si>
    <t>00663948</t>
  </si>
  <si>
    <t>Obec Hobšovice</t>
  </si>
  <si>
    <t>SČ1-57</t>
  </si>
  <si>
    <t>MMR-2332/2018</t>
  </si>
  <si>
    <t>Oprava místní komunikace Kmětiněves,místní část Kmětiněves na pozemcích 538/2, 893, k.ú.Kmětiněves</t>
  </si>
  <si>
    <t>00234532</t>
  </si>
  <si>
    <t>Obec Kmetiněves</t>
  </si>
  <si>
    <t>SČ1-60</t>
  </si>
  <si>
    <t>MMR-3248/2018</t>
  </si>
  <si>
    <t>Rekonstrukce místní komunikace v obci Ledce</t>
  </si>
  <si>
    <t>00234591</t>
  </si>
  <si>
    <t>Obec Ledce</t>
  </si>
  <si>
    <t>SČ1-62</t>
  </si>
  <si>
    <t>MMR-3188/2018</t>
  </si>
  <si>
    <t>Oprava MK č. 3c v ulici J. Štemberky, obec Lidice</t>
  </si>
  <si>
    <t>00234648</t>
  </si>
  <si>
    <t>Obec Lidice</t>
  </si>
  <si>
    <t>SČ1-63</t>
  </si>
  <si>
    <t>MMR-2404/2018</t>
  </si>
  <si>
    <t>Obnova MK 2c v obci Líský</t>
  </si>
  <si>
    <t>00640514</t>
  </si>
  <si>
    <t>Obec Líský</t>
  </si>
  <si>
    <t>SČ1-64</t>
  </si>
  <si>
    <t>MMR-3266/2018</t>
  </si>
  <si>
    <t>Obnova místní komunikace v obci Neuměřice</t>
  </si>
  <si>
    <t>00234729</t>
  </si>
  <si>
    <t>Obec Neuměřice</t>
  </si>
  <si>
    <t>SČ1-67</t>
  </si>
  <si>
    <t>MMR-3264/2018</t>
  </si>
  <si>
    <t>Obnova místní komunikace v obci Svárov</t>
  </si>
  <si>
    <t>00875481</t>
  </si>
  <si>
    <t>Obec Svárov</t>
  </si>
  <si>
    <t>SČ1-72</t>
  </si>
  <si>
    <t>MMR-1238/2018</t>
  </si>
  <si>
    <t>Rekonstrukce MK v obci Drnov</t>
  </si>
  <si>
    <t>00235211</t>
  </si>
  <si>
    <t>Obec Žižice</t>
  </si>
  <si>
    <t>SČ1-76</t>
  </si>
  <si>
    <t>MMR-54695/2017</t>
  </si>
  <si>
    <t>Církvice, oprava místní komunikace</t>
  </si>
  <si>
    <t>00876208</t>
  </si>
  <si>
    <t>Obec Církvice</t>
  </si>
  <si>
    <t>Kolín</t>
  </si>
  <si>
    <t>SČ1-77</t>
  </si>
  <si>
    <t>MMR-1861/2018</t>
  </si>
  <si>
    <t>Rekonstrukce místní komunikace Chotutice - ulice Průběžná II</t>
  </si>
  <si>
    <t>00235393</t>
  </si>
  <si>
    <t>Obec Chotutice</t>
  </si>
  <si>
    <t>SČ1-78</t>
  </si>
  <si>
    <t>MMR-3034/2018</t>
  </si>
  <si>
    <t>Obnova MK č. 1c v Chrášťanech, k.ú. Bylany</t>
  </si>
  <si>
    <t>00235407</t>
  </si>
  <si>
    <t>Obec Chrášťany</t>
  </si>
  <si>
    <t>SČ1-79</t>
  </si>
  <si>
    <t>MMR-54355/2017</t>
  </si>
  <si>
    <t>Rekonstrukce místní obslužné komunikace Klučov</t>
  </si>
  <si>
    <t>00235431</t>
  </si>
  <si>
    <t>Obec Klučov</t>
  </si>
  <si>
    <t>SČ1-80</t>
  </si>
  <si>
    <t>MMR-2895/2018</t>
  </si>
  <si>
    <t>Rekonstrukce komunikace na pozemku parc. č. 338/15 k.ú. Křečhoř</t>
  </si>
  <si>
    <t>00235521</t>
  </si>
  <si>
    <t>Obec Křečhoř</t>
  </si>
  <si>
    <t>SČ1-82</t>
  </si>
  <si>
    <t>MMR-3243/2018</t>
  </si>
  <si>
    <t>Rekonstrukce ulice Spojovací v obci Tuklaty</t>
  </si>
  <si>
    <t>00235822</t>
  </si>
  <si>
    <t>Obec Tuklaty</t>
  </si>
  <si>
    <t>SČ1-84</t>
  </si>
  <si>
    <t>MMR-3629/2018</t>
  </si>
  <si>
    <t>Oprava místní komunikace 4c v obci Žehuň</t>
  </si>
  <si>
    <t>00239992</t>
  </si>
  <si>
    <t>Obec Žehuň</t>
  </si>
  <si>
    <t>SČ1-86</t>
  </si>
  <si>
    <t>MMR-1103/2018</t>
  </si>
  <si>
    <t>Oprava povrchu místní komunikace Lovčice</t>
  </si>
  <si>
    <t>00235997</t>
  </si>
  <si>
    <t>Městys Bílé Podolí</t>
  </si>
  <si>
    <t>Kutná Hora</t>
  </si>
  <si>
    <t>SČ1-88</t>
  </si>
  <si>
    <t>MMR-3046/2018</t>
  </si>
  <si>
    <t>Rekonstrukce komunikace 7c - Ve Dvoře na pozemku 1173/1 v k.ú. Opatovice I</t>
  </si>
  <si>
    <t>00640379</t>
  </si>
  <si>
    <t>Obec Opatovice I</t>
  </si>
  <si>
    <t>SČ1-89</t>
  </si>
  <si>
    <t>MMR-49968/2017</t>
  </si>
  <si>
    <t>Oprava MK Slavošov</t>
  </si>
  <si>
    <t>00236420</t>
  </si>
  <si>
    <t>Obec Slavošov</t>
  </si>
  <si>
    <t>SČ1-90</t>
  </si>
  <si>
    <t>MMR-2126/2018</t>
  </si>
  <si>
    <t>Rekonstrukce mostu a přilehlé komunikace 16c v Soběšíně</t>
  </si>
  <si>
    <t>00498581</t>
  </si>
  <si>
    <t>Obec Soběšín</t>
  </si>
  <si>
    <t>SČ1-92</t>
  </si>
  <si>
    <t>MMR-1874/2018</t>
  </si>
  <si>
    <t>Obnova místní komunikace v obci Vlkaneč</t>
  </si>
  <si>
    <t>00236608</t>
  </si>
  <si>
    <t>Obec Vlkaneč</t>
  </si>
  <si>
    <t>SČ2-05</t>
  </si>
  <si>
    <t>MMR-1241/2018</t>
  </si>
  <si>
    <t>Oprava MK 9c "U bytovek" v obci Chlumín</t>
  </si>
  <si>
    <t>00236853</t>
  </si>
  <si>
    <t>Obec Chlumín</t>
  </si>
  <si>
    <t>Mělník</t>
  </si>
  <si>
    <t>SČ2-06</t>
  </si>
  <si>
    <t>MMR-3559/2018</t>
  </si>
  <si>
    <t>Místní komunikace Chorušice</t>
  </si>
  <si>
    <t>00236861</t>
  </si>
  <si>
    <t>Obec Chorušice</t>
  </si>
  <si>
    <t>SČ2-09</t>
  </si>
  <si>
    <t>MMR-1949/2018</t>
  </si>
  <si>
    <t>Nedomice - oprava místních komunikací lokalita "ul. Na Ohradu"</t>
  </si>
  <si>
    <t>00662259</t>
  </si>
  <si>
    <t>Obec Nedomice</t>
  </si>
  <si>
    <t>SČ2-12</t>
  </si>
  <si>
    <t>MMR-3569/2018</t>
  </si>
  <si>
    <t>Oprava místní komunikace v Tuháni</t>
  </si>
  <si>
    <t>00662178</t>
  </si>
  <si>
    <t>Obec Tuhaň</t>
  </si>
  <si>
    <t>SČ2-13</t>
  </si>
  <si>
    <t>MMR-160/2018</t>
  </si>
  <si>
    <t>Oprava povrchu stávající místní komunikace na poz. č. kat. 2009 a 1812, k. ú. Vidim, část obce Dolní Vidim</t>
  </si>
  <si>
    <t>00662313</t>
  </si>
  <si>
    <t>Obec Vidim</t>
  </si>
  <si>
    <t>SČ2-19</t>
  </si>
  <si>
    <t>MMR-1053/2018</t>
  </si>
  <si>
    <t>Rekonstrukce místní komunikace Josefův Důl - I. řada</t>
  </si>
  <si>
    <t>48679861</t>
  </si>
  <si>
    <t>Obec Josefův Důl</t>
  </si>
  <si>
    <t>Mladá Boleslav</t>
  </si>
  <si>
    <t>SČ2-22</t>
  </si>
  <si>
    <t>MMR-1348/2018</t>
  </si>
  <si>
    <t>Oprava části místní komunikace v obci Obruby, č. k. 727</t>
  </si>
  <si>
    <t>00238384</t>
  </si>
  <si>
    <t>Obec Obruby</t>
  </si>
  <si>
    <t>SČ2-29</t>
  </si>
  <si>
    <t>MMR-53741/2017</t>
  </si>
  <si>
    <t>Oprava MK 1c - Dobšice</t>
  </si>
  <si>
    <t>00239062</t>
  </si>
  <si>
    <t>Obec Dobšice</t>
  </si>
  <si>
    <t>Nymburk</t>
  </si>
  <si>
    <t>SČ2-30</t>
  </si>
  <si>
    <t>MMR-53477/2017</t>
  </si>
  <si>
    <t>Oprava komunikace "za školkou" v obci Hořátev</t>
  </si>
  <si>
    <t>00239119</t>
  </si>
  <si>
    <t>Obec Hořátev</t>
  </si>
  <si>
    <t>SČ2-31</t>
  </si>
  <si>
    <t>MMR-2357/2018</t>
  </si>
  <si>
    <t>Oprava místní komunikace 15c v obci Chrást</t>
  </si>
  <si>
    <t>00239194</t>
  </si>
  <si>
    <t>Obec Chrást</t>
  </si>
  <si>
    <t>SČ2-32</t>
  </si>
  <si>
    <t>MMR-54378/2017</t>
  </si>
  <si>
    <t>Oprava místní komunikace v obci Chroustov</t>
  </si>
  <si>
    <t>00640654</t>
  </si>
  <si>
    <t>Obec Chroustov</t>
  </si>
  <si>
    <t>SČ2-35</t>
  </si>
  <si>
    <t>MMR-1801/2018</t>
  </si>
  <si>
    <t>Oprava krytu vozovky místní komunikace na poz.č. 26/1, 196/3 v obci Písty</t>
  </si>
  <si>
    <t>00239623</t>
  </si>
  <si>
    <t>Obec Písty</t>
  </si>
  <si>
    <t>SČ2-38</t>
  </si>
  <si>
    <t>MMR-1872/2018</t>
  </si>
  <si>
    <t>Obnova místní komunikace v obci Březí</t>
  </si>
  <si>
    <t>00640123</t>
  </si>
  <si>
    <t>OBEC BŘEZÍ</t>
  </si>
  <si>
    <t>Praha-východ</t>
  </si>
  <si>
    <t>SČ2-42</t>
  </si>
  <si>
    <t>MMR-1858/2018</t>
  </si>
  <si>
    <t>Místní komunikace p. č. 510/5, k. ú. Jevany</t>
  </si>
  <si>
    <t>00235423</t>
  </si>
  <si>
    <t>Obec Jevany</t>
  </si>
  <si>
    <t>SČ2-46</t>
  </si>
  <si>
    <t>MMR-3278/2018</t>
  </si>
  <si>
    <t>Obnova místní komunikace v obci Oleška</t>
  </si>
  <si>
    <t>00235610</t>
  </si>
  <si>
    <t>Obec Oleška</t>
  </si>
  <si>
    <t>SČ2-48</t>
  </si>
  <si>
    <t>MMR-54449/2017</t>
  </si>
  <si>
    <t>Oprava MK Na Jaroši v obci Předboj</t>
  </si>
  <si>
    <t>00240630</t>
  </si>
  <si>
    <t>OBEC PŘEDBOJ</t>
  </si>
  <si>
    <t>SČ2-54</t>
  </si>
  <si>
    <t>MMR-1740/2018</t>
  </si>
  <si>
    <t>Oprava MK3 v obci Bratřínov, místní část U zastávky</t>
  </si>
  <si>
    <t>00639699</t>
  </si>
  <si>
    <t>Obec Bratřínov</t>
  </si>
  <si>
    <t>Praha-západ</t>
  </si>
  <si>
    <t>SČ2-57</t>
  </si>
  <si>
    <t>MMR-3385/2018</t>
  </si>
  <si>
    <t>Oprava místní komunikace č. 1c/b) v obci Hvozdnice</t>
  </si>
  <si>
    <t>00241253</t>
  </si>
  <si>
    <t>Obec Hvozdnice</t>
  </si>
  <si>
    <t>SČ2-76</t>
  </si>
  <si>
    <t>MMR-52057/2017</t>
  </si>
  <si>
    <t>Obnova místních komunikací Kosobudy</t>
  </si>
  <si>
    <t>00242420</t>
  </si>
  <si>
    <t>Obec Klučenice</t>
  </si>
  <si>
    <t>Příbram</t>
  </si>
  <si>
    <t>SČ2-77</t>
  </si>
  <si>
    <t>MMR-52505/2017</t>
  </si>
  <si>
    <t>Oprava místní komunikace v obci Kosova Hora</t>
  </si>
  <si>
    <t>00242471</t>
  </si>
  <si>
    <t>Obec Kosova Hora</t>
  </si>
  <si>
    <t>SČ2-92</t>
  </si>
  <si>
    <t>MMR-2635/2018</t>
  </si>
  <si>
    <t>Oprava místní komunikace na návsi Břežany</t>
  </si>
  <si>
    <t>00639788</t>
  </si>
  <si>
    <t>Rakovník</t>
  </si>
  <si>
    <t>SČ2-93</t>
  </si>
  <si>
    <t>MMR-1777/2018</t>
  </si>
  <si>
    <t>Oprava místní komunikace obec Čistá - místní část Smrk</t>
  </si>
  <si>
    <t>00243680</t>
  </si>
  <si>
    <t>Obec Čistá</t>
  </si>
  <si>
    <t>UL-02</t>
  </si>
  <si>
    <t>MMR-52376/2017</t>
  </si>
  <si>
    <t>Oprava místní komunikace 7c ve městě Chřibská, místní část Chřibská</t>
  </si>
  <si>
    <t>00261378</t>
  </si>
  <si>
    <t>Město Chřibská</t>
  </si>
  <si>
    <t>Děčín</t>
  </si>
  <si>
    <t>Ústecký</t>
  </si>
  <si>
    <t>UL-03</t>
  </si>
  <si>
    <t>MMR-1825/2018</t>
  </si>
  <si>
    <t>Oprava MK na p.p.č. 1447/1, 459/13 v obci Arnoltice</t>
  </si>
  <si>
    <t>00261173</t>
  </si>
  <si>
    <t>Obec Arnoltice</t>
  </si>
  <si>
    <t>UL-04</t>
  </si>
  <si>
    <t>MMR-1820/2018</t>
  </si>
  <si>
    <t>Oprava MK č. 02c v obci Bynovec</t>
  </si>
  <si>
    <t>00556009</t>
  </si>
  <si>
    <t>Obec Bynovec</t>
  </si>
  <si>
    <t>UL-05</t>
  </si>
  <si>
    <t>MMR-54252/2017</t>
  </si>
  <si>
    <t>Oprava MK č. 19u v obci Dolní Habartice</t>
  </si>
  <si>
    <t>00555924</t>
  </si>
  <si>
    <t>Obec Dolní Habartice</t>
  </si>
  <si>
    <t>UL-06</t>
  </si>
  <si>
    <t>MMR-53529/2017</t>
  </si>
  <si>
    <t>Oprava MK č. 9 v obci Janov</t>
  </si>
  <si>
    <t>00556025</t>
  </si>
  <si>
    <t>Obec Janov</t>
  </si>
  <si>
    <t>UL-07</t>
  </si>
  <si>
    <t>MMR-49818/2017</t>
  </si>
  <si>
    <t>Oprava místní komunikace 10c</t>
  </si>
  <si>
    <t>00831964</t>
  </si>
  <si>
    <t>Obec Ludvíkovice</t>
  </si>
  <si>
    <t>UL-08</t>
  </si>
  <si>
    <t>MMR-53530/2017</t>
  </si>
  <si>
    <t>Oprava MK č. 1c v obci Malá Veleň, místní část Malá Veleň</t>
  </si>
  <si>
    <t>00525049</t>
  </si>
  <si>
    <t>Obec Malá Veleň</t>
  </si>
  <si>
    <t>UL-09</t>
  </si>
  <si>
    <t>MMR-1824/2018</t>
  </si>
  <si>
    <t>Oprava MK č. 18 Potoční v obci Markvartice</t>
  </si>
  <si>
    <t>00555916</t>
  </si>
  <si>
    <t>Obec Markvartice</t>
  </si>
  <si>
    <t>UL-10</t>
  </si>
  <si>
    <t>MMR-2114/2018</t>
  </si>
  <si>
    <t>Oprava části MK č. 6c v Rybništi</t>
  </si>
  <si>
    <t>00524212</t>
  </si>
  <si>
    <t>Obec Rybniště</t>
  </si>
  <si>
    <t>UL-11</t>
  </si>
  <si>
    <t>MMR-53527/2017</t>
  </si>
  <si>
    <t>Oprava MK č. 56c v obci Staré Křečany, místní část Staré Křečany</t>
  </si>
  <si>
    <t>00261653</t>
  </si>
  <si>
    <t>Obec Staré Křečany</t>
  </si>
  <si>
    <t>UL-12</t>
  </si>
  <si>
    <t>MMR-411/2018</t>
  </si>
  <si>
    <t>Oprava místní komunikace 18c kolem hřbitova do Přední Lhoty</t>
  </si>
  <si>
    <t>64679446</t>
  </si>
  <si>
    <t>Obec Těchlovice</t>
  </si>
  <si>
    <t>UL-13</t>
  </si>
  <si>
    <t>MMR-49814/2017</t>
  </si>
  <si>
    <t>Oprava místní komunikace 010c</t>
  </si>
  <si>
    <t>00261769</t>
  </si>
  <si>
    <t>UL-15</t>
  </si>
  <si>
    <t>MMR-52791/2017</t>
  </si>
  <si>
    <t>Obnova MK č. 22c ve Výsluní, včetně odvodnění</t>
  </si>
  <si>
    <t>00262251</t>
  </si>
  <si>
    <t>Město Výsluní</t>
  </si>
  <si>
    <t>Chomutov</t>
  </si>
  <si>
    <t>UL-16</t>
  </si>
  <si>
    <t>MMR-3396/2018</t>
  </si>
  <si>
    <t>Oprava MK č. 67c v obci Hrušovany, místní část Vysočany</t>
  </si>
  <si>
    <t>00261874</t>
  </si>
  <si>
    <t>Obec Hrušovany</t>
  </si>
  <si>
    <t>UL-19</t>
  </si>
  <si>
    <t>MMR-2898/2018</t>
  </si>
  <si>
    <t>Obnova MK ve Spořicích</t>
  </si>
  <si>
    <t>00262137</t>
  </si>
  <si>
    <t>Obec Spořice</t>
  </si>
  <si>
    <t>UL-20</t>
  </si>
  <si>
    <t>MMR-2644/2018</t>
  </si>
  <si>
    <t>Rekonstrukce komunikace Údlice - Kamenná cesta</t>
  </si>
  <si>
    <t>00262153</t>
  </si>
  <si>
    <t>Obec Údlice</t>
  </si>
  <si>
    <t>UL-21</t>
  </si>
  <si>
    <t>MMR-1831/2018</t>
  </si>
  <si>
    <t>Obnova MK 1c ve Všestudech</t>
  </si>
  <si>
    <t>00673331</t>
  </si>
  <si>
    <t>Obec Všestudy</t>
  </si>
  <si>
    <t>UL-27</t>
  </si>
  <si>
    <t>MMR-2464/2018</t>
  </si>
  <si>
    <t>Oprava úseku MK č. 23c1; 23c2; 23c3; 23c4; 23c5; 23c6 v obydlené části obce Hlinná</t>
  </si>
  <si>
    <t>00526142</t>
  </si>
  <si>
    <t>Obec Hlinná</t>
  </si>
  <si>
    <t>Litoměřice</t>
  </si>
  <si>
    <t>UL-28</t>
  </si>
  <si>
    <t>MMR-1855/2018</t>
  </si>
  <si>
    <t>Oprava komunikace - Horní Beřkovice</t>
  </si>
  <si>
    <t>00263621</t>
  </si>
  <si>
    <t>Obec Horní Beřkovice</t>
  </si>
  <si>
    <t>UL-29</t>
  </si>
  <si>
    <t>MMR-2663/2018</t>
  </si>
  <si>
    <t>Oprava komunikace 1b - Obec Kamýk</t>
  </si>
  <si>
    <t>00831999</t>
  </si>
  <si>
    <t>Obec Kamýk</t>
  </si>
  <si>
    <t>UL-30</t>
  </si>
  <si>
    <t>MMR-2013/2018</t>
  </si>
  <si>
    <t>Oprava místní komunikace v Keblicích</t>
  </si>
  <si>
    <t>00526436</t>
  </si>
  <si>
    <t>Obec Keblice</t>
  </si>
  <si>
    <t>UL-44</t>
  </si>
  <si>
    <t>MMR-3543/2018</t>
  </si>
  <si>
    <t>Oprava povrchu komunikace ulice Boženy Němcové v Cítolibech - I. etapa</t>
  </si>
  <si>
    <t>00556262</t>
  </si>
  <si>
    <t>Městys Cítoliby</t>
  </si>
  <si>
    <t>Louny</t>
  </si>
  <si>
    <t>UL-46</t>
  </si>
  <si>
    <t>MMR-2452/2018</t>
  </si>
  <si>
    <t>Oprava komunikace v městysu Slavětín</t>
  </si>
  <si>
    <t>00265497</t>
  </si>
  <si>
    <t>Městys Slavětín</t>
  </si>
  <si>
    <t>UL-48</t>
  </si>
  <si>
    <t>MMR-3421/2018</t>
  </si>
  <si>
    <t>Oprava místní komunikace III. třídy - silnice č. 29c, Domoušice</t>
  </si>
  <si>
    <t>00264903</t>
  </si>
  <si>
    <t>Obec Domoušice</t>
  </si>
  <si>
    <t>UL-49</t>
  </si>
  <si>
    <t>MMR-54659/2017</t>
  </si>
  <si>
    <t>Oprava komunikace p.p.č. 1044/13 v k.ú. Hříškov</t>
  </si>
  <si>
    <t>00556301</t>
  </si>
  <si>
    <t>Obec Hříškov</t>
  </si>
  <si>
    <t>UL-50</t>
  </si>
  <si>
    <t>MMR-54572/2017</t>
  </si>
  <si>
    <t>Revitalizace místních komunikací - úsek B</t>
  </si>
  <si>
    <t>00556327</t>
  </si>
  <si>
    <t>Obec Jimlín</t>
  </si>
  <si>
    <t>UL-52</t>
  </si>
  <si>
    <t>MMR-54905/2017</t>
  </si>
  <si>
    <t>Obnova místní komunikace Libočany MK 20c</t>
  </si>
  <si>
    <t>47786663</t>
  </si>
  <si>
    <t>Obec Libočany</t>
  </si>
  <si>
    <t>UL-54</t>
  </si>
  <si>
    <t>MMR-2770/2018</t>
  </si>
  <si>
    <t>Obnova komunikace v Orasicích</t>
  </si>
  <si>
    <t>00265373</t>
  </si>
  <si>
    <t>Obec Počedělice</t>
  </si>
  <si>
    <t>UL-55</t>
  </si>
  <si>
    <t>MMR-3546/2018</t>
  </si>
  <si>
    <t>Oprava místní komunikace na p.p.č. 697/1 v obci Zbrašín</t>
  </si>
  <si>
    <t>00556491</t>
  </si>
  <si>
    <t>Obec Zbrašín</t>
  </si>
  <si>
    <t>UL-56</t>
  </si>
  <si>
    <t>MMR-52460/2017</t>
  </si>
  <si>
    <t>Havraň - opravy komunikací III. etapa - U Zbrojnice</t>
  </si>
  <si>
    <t>00265918</t>
  </si>
  <si>
    <t>Obec Havraň</t>
  </si>
  <si>
    <t>Most</t>
  </si>
  <si>
    <t>UL-57</t>
  </si>
  <si>
    <t>MMR-53680/2017</t>
  </si>
  <si>
    <t>Obec Obrnice - oprava komunikace 2c sídliště II. etapa</t>
  </si>
  <si>
    <t>00266116</t>
  </si>
  <si>
    <t>Obec Obrnice</t>
  </si>
  <si>
    <t>UL-59</t>
  </si>
  <si>
    <t>MMR-414/2018</t>
  </si>
  <si>
    <t>Oprava části Duchcovské ul. od křiž. s I/27-Hrob</t>
  </si>
  <si>
    <t>00266337</t>
  </si>
  <si>
    <t>Město Hrob</t>
  </si>
  <si>
    <t>Teplice</t>
  </si>
  <si>
    <t>UL-60</t>
  </si>
  <si>
    <t>MMR-2129/2018</t>
  </si>
  <si>
    <t>Rekonstrukce MK v ul. Husova, Hostomice, k.ú. Hostomice nad Bílinou</t>
  </si>
  <si>
    <t>00266311</t>
  </si>
  <si>
    <t>Městys Hostomice</t>
  </si>
  <si>
    <t>UL-62</t>
  </si>
  <si>
    <t>MMR-2125/2018</t>
  </si>
  <si>
    <t>Rekonstrukce MK č. 25c v obci Bystřany, k.ú. Bystřany-Světice</t>
  </si>
  <si>
    <t>00266256</t>
  </si>
  <si>
    <t>Obec Bystřany</t>
  </si>
  <si>
    <t>UL-72</t>
  </si>
  <si>
    <t>MMR-53532/2017</t>
  </si>
  <si>
    <t>Oprava MK č. 9c v obci Dolní Zálezly, střed obce</t>
  </si>
  <si>
    <t>00266710</t>
  </si>
  <si>
    <t>Obec Dolní Zálezly</t>
  </si>
  <si>
    <t>Ústí nad Labem</t>
  </si>
  <si>
    <t>UL-73</t>
  </si>
  <si>
    <t>MMR-1821/2018</t>
  </si>
  <si>
    <t>Oprava MK č. 6u U Jelena v obci Petrovicích</t>
  </si>
  <si>
    <t>00266922</t>
  </si>
  <si>
    <t>Obec Petrovice</t>
  </si>
  <si>
    <t>UL-74</t>
  </si>
  <si>
    <t>MMR-2108/2018</t>
  </si>
  <si>
    <t>Oprava místní komunikace na p. p. č. 937/1 a 991/4 k. ú. Radejčín</t>
  </si>
  <si>
    <t>00266981</t>
  </si>
  <si>
    <t>Obec Řehlovice</t>
  </si>
  <si>
    <t>UL-75</t>
  </si>
  <si>
    <t>MMR-52375/2017</t>
  </si>
  <si>
    <t>Oprava MK č. 5c v obci Tisá, místní část Tisá</t>
  </si>
  <si>
    <t>00267082</t>
  </si>
  <si>
    <t>Obec Tisá</t>
  </si>
  <si>
    <t>UL-76</t>
  </si>
  <si>
    <t>MMR-2461/2018</t>
  </si>
  <si>
    <t>Oprava komunikace v obci Velké Březno</t>
  </si>
  <si>
    <t>00267139</t>
  </si>
  <si>
    <t>Obec Velké Březno</t>
  </si>
  <si>
    <t>VY-02</t>
  </si>
  <si>
    <t>MMR-2790/2018</t>
  </si>
  <si>
    <t>Oprava MK č. 2c v obci Bělá</t>
  </si>
  <si>
    <t>00179612</t>
  </si>
  <si>
    <t>Obec Bělá</t>
  </si>
  <si>
    <t>Havlíčkův Brod</t>
  </si>
  <si>
    <t>Vysočina</t>
  </si>
  <si>
    <t>VY-03</t>
  </si>
  <si>
    <t>MMR-2914/2018</t>
  </si>
  <si>
    <t>Oprava místní komunikace Dlouhá Ves</t>
  </si>
  <si>
    <t>00267309</t>
  </si>
  <si>
    <t>Obec Dlouhá Ves</t>
  </si>
  <si>
    <t>VY-07</t>
  </si>
  <si>
    <t>MMR-2791/2018</t>
  </si>
  <si>
    <t>Oprava MK č. 10c v obci Horní Krupá</t>
  </si>
  <si>
    <t>00267481</t>
  </si>
  <si>
    <t>Obec Horní Krupá</t>
  </si>
  <si>
    <t>VY-11</t>
  </si>
  <si>
    <t>MMR-3439/2018</t>
  </si>
  <si>
    <t>Oprava MK č. 5C v Okrouhlici ("Ovčín")</t>
  </si>
  <si>
    <t>00267953</t>
  </si>
  <si>
    <t>Obec Okrouhlice</t>
  </si>
  <si>
    <t>VY-14</t>
  </si>
  <si>
    <t>MMR-3035/2018</t>
  </si>
  <si>
    <t>Rekonstrukce místní komunikace - Rozsochatec</t>
  </si>
  <si>
    <t>00268151</t>
  </si>
  <si>
    <t>Obec Rozsochatec</t>
  </si>
  <si>
    <t>VY-16</t>
  </si>
  <si>
    <t>MMR-2600/2018</t>
  </si>
  <si>
    <t>Oprava místní komunikace v Úhořilce</t>
  </si>
  <si>
    <t>00580121</t>
  </si>
  <si>
    <t>Obec Úhořilka</t>
  </si>
  <si>
    <t>VY-22</t>
  </si>
  <si>
    <t>MMR-54356/2017</t>
  </si>
  <si>
    <t>Oprava silnice Černíč - Slaviboř</t>
  </si>
  <si>
    <t>00285722</t>
  </si>
  <si>
    <t>Obec Černíč</t>
  </si>
  <si>
    <t>Jihlava</t>
  </si>
  <si>
    <t>VY-24</t>
  </si>
  <si>
    <t>MMR-1657/2018</t>
  </si>
  <si>
    <t>Oprava místní komunikace "k rybníkům"</t>
  </si>
  <si>
    <t>42634521</t>
  </si>
  <si>
    <t>Obec Panenská Rozsíčka</t>
  </si>
  <si>
    <t>VY-25</t>
  </si>
  <si>
    <t>MMR-2795/2018</t>
  </si>
  <si>
    <t>Oprava MK č. 24 v Puklicích</t>
  </si>
  <si>
    <t>00286460</t>
  </si>
  <si>
    <t>Obec Puklice</t>
  </si>
  <si>
    <t>VY-26</t>
  </si>
  <si>
    <t>MMR-2338/2018</t>
  </si>
  <si>
    <t>Oprava MK č. 1b v obci Zbilidy, k.ú. Zbilidy</t>
  </si>
  <si>
    <t>00373991</t>
  </si>
  <si>
    <t>Obec Zbilidy</t>
  </si>
  <si>
    <t>VY-35</t>
  </si>
  <si>
    <t>MMR-2581/2018</t>
  </si>
  <si>
    <t>Oprava místní komunikace p.č. 277/2 v k.ú. Pavlov u Rynárce</t>
  </si>
  <si>
    <t>00515922</t>
  </si>
  <si>
    <t>Obec Pavlov</t>
  </si>
  <si>
    <t>Pelhřimov</t>
  </si>
  <si>
    <t>VY-36</t>
  </si>
  <si>
    <t>MMR-2888/2018</t>
  </si>
  <si>
    <t>Oprava MK Veselá</t>
  </si>
  <si>
    <t>00249327</t>
  </si>
  <si>
    <t>Obec Veselá</t>
  </si>
  <si>
    <t>VY-42</t>
  </si>
  <si>
    <t>MMR-54987/2017</t>
  </si>
  <si>
    <t>Oprava místních komunikací v obci Bochovice</t>
  </si>
  <si>
    <t>00376094</t>
  </si>
  <si>
    <t>Obec Bochovice</t>
  </si>
  <si>
    <t>Třebíč</t>
  </si>
  <si>
    <t>VY-43</t>
  </si>
  <si>
    <t>MMR-3449/2018</t>
  </si>
  <si>
    <t>00289167</t>
  </si>
  <si>
    <t>Obec Budkov</t>
  </si>
  <si>
    <t>VY-44</t>
  </si>
  <si>
    <t>MMR-418/2018</t>
  </si>
  <si>
    <t>Oprava místní komunikace v obci Číhalín</t>
  </si>
  <si>
    <t>00376795</t>
  </si>
  <si>
    <t>Obec Číhalín</t>
  </si>
  <si>
    <t>VY-45</t>
  </si>
  <si>
    <t>MMR-3438/2018</t>
  </si>
  <si>
    <t>Oprava místní komunikace k. ú. Lesonice</t>
  </si>
  <si>
    <t>00289752</t>
  </si>
  <si>
    <t>Obec Lesonice</t>
  </si>
  <si>
    <t>VY-46</t>
  </si>
  <si>
    <t>MMR-2412/2018</t>
  </si>
  <si>
    <t>Oprava části MK č. 1B v obci Martínkov</t>
  </si>
  <si>
    <t>00378151</t>
  </si>
  <si>
    <t>Obec Martínkov</t>
  </si>
  <si>
    <t>VY-47</t>
  </si>
  <si>
    <t>MMR-2396/2018</t>
  </si>
  <si>
    <t>Obec Nové Syrovice - obnova stávajícího krytu místní komunikace</t>
  </si>
  <si>
    <t>00290009</t>
  </si>
  <si>
    <t>Obec Nové Syrovice</t>
  </si>
  <si>
    <t>VY-48</t>
  </si>
  <si>
    <t>MMR-54885/2017</t>
  </si>
  <si>
    <t>Okřešice - oprava MK 8</t>
  </si>
  <si>
    <t>48527459</t>
  </si>
  <si>
    <t>Obec Okřešice</t>
  </si>
  <si>
    <t>VY-49</t>
  </si>
  <si>
    <t>MMR-2390/2018</t>
  </si>
  <si>
    <t>Oprava místní komunikace na parcele p. č. 1227/1 v obci Příštpo</t>
  </si>
  <si>
    <t>48527467</t>
  </si>
  <si>
    <t>Obec Příštpo</t>
  </si>
  <si>
    <t>VY-50</t>
  </si>
  <si>
    <t>MMR-1413/2018</t>
  </si>
  <si>
    <t>Oprava místní komunikace č. 10c Pucov</t>
  </si>
  <si>
    <t>00378330</t>
  </si>
  <si>
    <t>Obec Pucov</t>
  </si>
  <si>
    <t>VY-59</t>
  </si>
  <si>
    <t>MMR-1953/2018</t>
  </si>
  <si>
    <t>Oprava místní komunikace v městysu Strážek</t>
  </si>
  <si>
    <t>00295493</t>
  </si>
  <si>
    <t>Městys Strážek</t>
  </si>
  <si>
    <t>Žďár nad Sázavou</t>
  </si>
  <si>
    <t>VY-60</t>
  </si>
  <si>
    <t>MMR-396/2018</t>
  </si>
  <si>
    <t>Oprava místní komunikace č. 14 v obci Blažkov směrem na Dolní Rozsíčku - I. etapa</t>
  </si>
  <si>
    <t>00599263</t>
  </si>
  <si>
    <t>Obec Blažkov</t>
  </si>
  <si>
    <t>VY-64</t>
  </si>
  <si>
    <t>MMR-1179/2018</t>
  </si>
  <si>
    <t>Oprava místní komunikace v Kněževsi</t>
  </si>
  <si>
    <t>00599492</t>
  </si>
  <si>
    <t>VY-67</t>
  </si>
  <si>
    <t>MMR-2612/2018</t>
  </si>
  <si>
    <t>Prosetín - místní komunikace 16c</t>
  </si>
  <si>
    <t>00295167</t>
  </si>
  <si>
    <t>Obec Prosetín</t>
  </si>
  <si>
    <t>VY-69</t>
  </si>
  <si>
    <t>MMR-3349/2018</t>
  </si>
  <si>
    <t>Oprava MK č. 53 mezi obcí Rožná a Milasín</t>
  </si>
  <si>
    <t>00295329</t>
  </si>
  <si>
    <t>Obec Rožná</t>
  </si>
  <si>
    <t>VY-70</t>
  </si>
  <si>
    <t>MMR-2489/2018</t>
  </si>
  <si>
    <t>Obnova místních komunikací v obci Řečice</t>
  </si>
  <si>
    <t>00295353</t>
  </si>
  <si>
    <t>Obec Řečice</t>
  </si>
  <si>
    <t>VY-72</t>
  </si>
  <si>
    <t>MMR-1607/2018</t>
  </si>
  <si>
    <t>Oprava místní komunikace č. "c3" v obci Velké Janovice</t>
  </si>
  <si>
    <t>00840637</t>
  </si>
  <si>
    <t>Obec Velké Janovice</t>
  </si>
  <si>
    <t>ZL-13</t>
  </si>
  <si>
    <t>MMR-2181/2018</t>
  </si>
  <si>
    <t>Rekonstrukce místní komunikace v obci Nezdenice - I. etapa</t>
  </si>
  <si>
    <t>00291161</t>
  </si>
  <si>
    <t>Obec Nezdenice</t>
  </si>
  <si>
    <t>Uherské Hradiště</t>
  </si>
  <si>
    <t>Zlínský</t>
  </si>
  <si>
    <t>ZL-14</t>
  </si>
  <si>
    <t>MMR-2041/2018</t>
  </si>
  <si>
    <t>Oprava místní komunikace v obci Ořechov - Padělky</t>
  </si>
  <si>
    <t>00542300</t>
  </si>
  <si>
    <t>Obec Ořechov</t>
  </si>
  <si>
    <t>ZL-15</t>
  </si>
  <si>
    <t>MMR-2178/2018</t>
  </si>
  <si>
    <t>Rekonstrukce MK Pitín - I. etapa</t>
  </si>
  <si>
    <t>00291234</t>
  </si>
  <si>
    <t>Obec Pitín</t>
  </si>
  <si>
    <t>ZL-20</t>
  </si>
  <si>
    <t>MMR-2848/2018</t>
  </si>
  <si>
    <t>OPRAVA MÍSTNÍCH KOMUNIKACÍ C59, C58, C58/1 a C63 V K.Ú. KAROLINKA</t>
  </si>
  <si>
    <t>00303909</t>
  </si>
  <si>
    <t>Město Karolinka</t>
  </si>
  <si>
    <t>Vsetín</t>
  </si>
  <si>
    <t>ZL-24</t>
  </si>
  <si>
    <t>MMR-53671/2017</t>
  </si>
  <si>
    <t>Oprava místní komunikace 1c Choryně</t>
  </si>
  <si>
    <t>00303844</t>
  </si>
  <si>
    <t>Obec Choryně</t>
  </si>
  <si>
    <t>ZL-28</t>
  </si>
  <si>
    <t>MMR-54357/2017</t>
  </si>
  <si>
    <t>Oprava místní komunikace č.1c v obci Malá Bystřice</t>
  </si>
  <si>
    <t>00304085</t>
  </si>
  <si>
    <t>Obec Malá Bystřice</t>
  </si>
  <si>
    <t>ZL-30</t>
  </si>
  <si>
    <t>MMR-2619/2018</t>
  </si>
  <si>
    <t>Oprava MK č. 28c v obci Valašská Bystřice, Žáry</t>
  </si>
  <si>
    <t>00304352</t>
  </si>
  <si>
    <t>Obec Valašská Bystřice</t>
  </si>
  <si>
    <t>ZL-31</t>
  </si>
  <si>
    <t>MMR-2731/2018</t>
  </si>
  <si>
    <t>Obnova místní komunikace "za tratí" - Valašské Příkazy</t>
  </si>
  <si>
    <t>00304395</t>
  </si>
  <si>
    <t>Obec Valašské Příkazy</t>
  </si>
  <si>
    <t>ZL-33</t>
  </si>
  <si>
    <t>MMR-54738/2017</t>
  </si>
  <si>
    <t>Pozlovice - Rekonstrukce MK K Přehradě</t>
  </si>
  <si>
    <t>00568708</t>
  </si>
  <si>
    <t>Městys Pozlovice</t>
  </si>
  <si>
    <t>Zlín</t>
  </si>
  <si>
    <t>ZL-35</t>
  </si>
  <si>
    <t>MMR-3067/2018</t>
  </si>
  <si>
    <t>Oprava místní komunikace - K Farmě</t>
  </si>
  <si>
    <t>00283801</t>
  </si>
  <si>
    <t>Obec Bratřejov</t>
  </si>
  <si>
    <t>ZL-36</t>
  </si>
  <si>
    <t>MMR-1665/2018</t>
  </si>
  <si>
    <t>DOBRKOVICE – Rekonstrukce místní komunikace</t>
  </si>
  <si>
    <t>00568538</t>
  </si>
  <si>
    <t>Obec Dobrkovice</t>
  </si>
  <si>
    <t>ZL-37</t>
  </si>
  <si>
    <t>MMR-2133/2018</t>
  </si>
  <si>
    <t>Oprava místní komunikace Dolní Lhota</t>
  </si>
  <si>
    <t>00283878</t>
  </si>
  <si>
    <t>ZL-38</t>
  </si>
  <si>
    <t>MMR-2161/2018</t>
  </si>
  <si>
    <t>Rekonstrukce místní komunikace v obci Hřivínův Újezd</t>
  </si>
  <si>
    <t>00283983</t>
  </si>
  <si>
    <t>Obec Hřivínův Újezd</t>
  </si>
  <si>
    <t>ZL-39</t>
  </si>
  <si>
    <t>MMR-2309/2018</t>
  </si>
  <si>
    <t>Oprava MK ul. Větrná</t>
  </si>
  <si>
    <t>00283991</t>
  </si>
  <si>
    <t>Obec Hvozdná</t>
  </si>
  <si>
    <t>ZL-40</t>
  </si>
  <si>
    <t>MMR-2746/2018</t>
  </si>
  <si>
    <t>Návojná - Oprava MK č.6/c - Horní Kopanice</t>
  </si>
  <si>
    <t>00226220</t>
  </si>
  <si>
    <t>Obec Návojná</t>
  </si>
  <si>
    <t>ZL-42</t>
  </si>
  <si>
    <t>MMR-2153/2018</t>
  </si>
  <si>
    <t>Obec Petrůvka - Obnova místní komunikace „na Aleji“</t>
  </si>
  <si>
    <t>68731957</t>
  </si>
  <si>
    <t>Obec Petrůvka</t>
  </si>
  <si>
    <t>ZL-43</t>
  </si>
  <si>
    <t>MMR-2159/2018</t>
  </si>
  <si>
    <t>Rekonstrukce asfaltového povrchu - autobusová točna v obci Podhradí</t>
  </si>
  <si>
    <t>48471798</t>
  </si>
  <si>
    <t>OBEC PODHRADÍ</t>
  </si>
  <si>
    <t>Celkem</t>
  </si>
  <si>
    <t>poř.</t>
  </si>
  <si>
    <t>UL-33</t>
  </si>
  <si>
    <t>MMR-2010/2018</t>
  </si>
  <si>
    <t>Oprava místní komunikace v Libkovicích pod Řípem</t>
  </si>
  <si>
    <t>00263915</t>
  </si>
  <si>
    <t>Obec Libkovice pod Řípem</t>
  </si>
  <si>
    <t>SČ1-68</t>
  </si>
  <si>
    <t>MMR-3304/2018</t>
  </si>
  <si>
    <t>Rekonstrukce místní komunikace v obci Třebichovice</t>
  </si>
  <si>
    <t>00235016</t>
  </si>
  <si>
    <t>Obec Třebichovice</t>
  </si>
  <si>
    <t>PL-48</t>
  </si>
  <si>
    <t>MMR-2579/2018</t>
  </si>
  <si>
    <t>Hlinné - rekonstrukce a odvodnění místní komunikace 1c</t>
  </si>
  <si>
    <t>00573809</t>
  </si>
  <si>
    <t>Obec Tisová</t>
  </si>
  <si>
    <t>SČ1-59</t>
  </si>
  <si>
    <t>MMR-3269/2018</t>
  </si>
  <si>
    <t>Obnova místní komunikace v obci Koleč</t>
  </si>
  <si>
    <t>00234559</t>
  </si>
  <si>
    <t>Obec Koleč</t>
  </si>
  <si>
    <t>ZL-08</t>
  </si>
  <si>
    <t>MMR-2994/2018</t>
  </si>
  <si>
    <t>Oprava místní komunikace Podsedky</t>
  </si>
  <si>
    <t>00360392</t>
  </si>
  <si>
    <t>Obec Částkov</t>
  </si>
  <si>
    <t>SČ1-37</t>
  </si>
  <si>
    <t>MMR-3246/2018</t>
  </si>
  <si>
    <t>Rekonstrukce místní komunikace v obci Neumětely</t>
  </si>
  <si>
    <t>00233633</t>
  </si>
  <si>
    <t>Obec Neumětely</t>
  </si>
  <si>
    <t>VY-61</t>
  </si>
  <si>
    <t>MMR-2392/2018</t>
  </si>
  <si>
    <t>BLÍZKOV - MÍSTNÍ KOMUNIKACE PŘES BLÍZKOVSKÝ POTOK</t>
  </si>
  <si>
    <t>00599271</t>
  </si>
  <si>
    <t>Obec Blízkov</t>
  </si>
  <si>
    <t>VY-55</t>
  </si>
  <si>
    <t>MMR-3337/2018</t>
  </si>
  <si>
    <t>Místní komunikace Kostelní ulice Jimramov</t>
  </si>
  <si>
    <t>00294471</t>
  </si>
  <si>
    <t>Městys Jimramov</t>
  </si>
  <si>
    <t>JČ-45</t>
  </si>
  <si>
    <t>MMR-52897/2017</t>
  </si>
  <si>
    <t>Opravy MK č. 13c ve Svaté Maří</t>
  </si>
  <si>
    <t>00250716</t>
  </si>
  <si>
    <t>Obec Svatá Maří</t>
  </si>
  <si>
    <t>SČ1-08</t>
  </si>
  <si>
    <t>MMR-2222/2018</t>
  </si>
  <si>
    <t>Oprava MK č. 1c v obci Červený Újezd, místní část Horní Borek</t>
  </si>
  <si>
    <t>00231606</t>
  </si>
  <si>
    <t>Obec Červený Újezd</t>
  </si>
  <si>
    <t>HK-03</t>
  </si>
  <si>
    <t>MMR-2511/2018</t>
  </si>
  <si>
    <t>Oprava místní komunikace Postranní</t>
  </si>
  <si>
    <t>00269344</t>
  </si>
  <si>
    <t>OBEC PRASEK</t>
  </si>
  <si>
    <t>MS-23</t>
  </si>
  <si>
    <t>MMR-54963/2017</t>
  </si>
  <si>
    <t>Obnova místní komunikace Ke kulturnímu domu</t>
  </si>
  <si>
    <t>00600687</t>
  </si>
  <si>
    <t>Obec Bordovice</t>
  </si>
  <si>
    <t>JČ-34</t>
  </si>
  <si>
    <t>MMR-1595/2018</t>
  </si>
  <si>
    <t>Rekonstrukce komunikace Vepice II</t>
  </si>
  <si>
    <t>00249777</t>
  </si>
  <si>
    <t>Obec Kovářov</t>
  </si>
  <si>
    <t>PU-32</t>
  </si>
  <si>
    <t>MMR-2849/2018</t>
  </si>
  <si>
    <t>Oprava MK N12 v obci Němčice</t>
  </si>
  <si>
    <t>00279277</t>
  </si>
  <si>
    <t>Obec Němčice</t>
  </si>
  <si>
    <t>PL-37</t>
  </si>
  <si>
    <t>MMR-48146/2017</t>
  </si>
  <si>
    <t>Oprava místní komunikace p.č. 303/2 v obci Rybnice</t>
  </si>
  <si>
    <t>00572969</t>
  </si>
  <si>
    <t>Obec Rybnice</t>
  </si>
  <si>
    <t>HK-01</t>
  </si>
  <si>
    <t>MMR-2606/2018</t>
  </si>
  <si>
    <t>Místní komunikace č. 11C Budín - oprava</t>
  </si>
  <si>
    <t>00268640</t>
  </si>
  <si>
    <t>OBEC BOHARYNĚ</t>
  </si>
  <si>
    <t>VY-29</t>
  </si>
  <si>
    <t>MMR-3313/2018</t>
  </si>
  <si>
    <t>Oprava místní komunikace Červená Řečice - Milotičky</t>
  </si>
  <si>
    <t>00248045</t>
  </si>
  <si>
    <t>Město Červená Řečice</t>
  </si>
  <si>
    <t>SČ2-33</t>
  </si>
  <si>
    <t>MMR-3252/2018</t>
  </si>
  <si>
    <t>Obnova místní komunikace v obci Křečkov</t>
  </si>
  <si>
    <t>00239356</t>
  </si>
  <si>
    <t>Obec Křečkov</t>
  </si>
  <si>
    <t>LB-17</t>
  </si>
  <si>
    <t>MMR-3235/2018</t>
  </si>
  <si>
    <t>Rekonstrukce MK 12b v obci Skuhrov - U BYTOVEK</t>
  </si>
  <si>
    <t>00262561</t>
  </si>
  <si>
    <t>Obec Skuhrov</t>
  </si>
  <si>
    <t>PU-16</t>
  </si>
  <si>
    <t>MMR-3348/2018</t>
  </si>
  <si>
    <t>Rekonstrukce místní komunikace pč. 566/1 v obci Barchov</t>
  </si>
  <si>
    <t>00273317</t>
  </si>
  <si>
    <t>Obec Barchov</t>
  </si>
  <si>
    <t>VY-51</t>
  </si>
  <si>
    <t>MMR-2793/2018</t>
  </si>
  <si>
    <t>Oprava MK č. 6C K Sokolovně, Obec Rapotice</t>
  </si>
  <si>
    <t>00290335</t>
  </si>
  <si>
    <t>Obec Rapotice</t>
  </si>
  <si>
    <t>PU-44</t>
  </si>
  <si>
    <t>MMR-2608/2018</t>
  </si>
  <si>
    <t>Oprava místní komunikace 12c v Klášterci nad Orlicí</t>
  </si>
  <si>
    <t>00279021</t>
  </si>
  <si>
    <t>Obec Klášterec nad Orlicí</t>
  </si>
  <si>
    <t>JČ-53</t>
  </si>
  <si>
    <t>MMR-2437/2018</t>
  </si>
  <si>
    <t>Obnova asfaltového povrchu - Hostišovice</t>
  </si>
  <si>
    <t>00250953</t>
  </si>
  <si>
    <t>Obec Bělčice</t>
  </si>
  <si>
    <t>SČ1-33</t>
  </si>
  <si>
    <t>MMR-3545/2018</t>
  </si>
  <si>
    <t>Obnova místní komunikace v ulici Větrná</t>
  </si>
  <si>
    <t>00509728</t>
  </si>
  <si>
    <t>SČ1-91</t>
  </si>
  <si>
    <t>MMR-2360/2018</t>
  </si>
  <si>
    <t>Oprava místní komunikace 20c v obci Svatý Mikuláš, v místní části Svatá Kateřina u Svatého Mikuláše</t>
  </si>
  <si>
    <t>00236225</t>
  </si>
  <si>
    <t>Obec Svatý Mikuláš</t>
  </si>
  <si>
    <t>ZL-18</t>
  </si>
  <si>
    <t>MMR-2138/2018</t>
  </si>
  <si>
    <t>Rekonstrukce místní komunikace u bytových domů</t>
  </si>
  <si>
    <t>00291374</t>
  </si>
  <si>
    <t>Obec Suchá Loz</t>
  </si>
  <si>
    <t>PL-17</t>
  </si>
  <si>
    <t>MMR-54347/2017</t>
  </si>
  <si>
    <t>Obnova MK - Velhartice</t>
  </si>
  <si>
    <t>00256242</t>
  </si>
  <si>
    <t>Obec Velhartice</t>
  </si>
  <si>
    <t>PU-17</t>
  </si>
  <si>
    <t>MMR-54702/2017</t>
  </si>
  <si>
    <t>Rekonstrukce místní komunikace v obci Čeperka</t>
  </si>
  <si>
    <t>00273449</t>
  </si>
  <si>
    <t>Obec Čeperka</t>
  </si>
  <si>
    <t>SČ2-20</t>
  </si>
  <si>
    <t>MMR-3562/2018</t>
  </si>
  <si>
    <t>Oprava a stavební úprava místní komunikace Luštěnice, ul. Pod Humny</t>
  </si>
  <si>
    <t>00238252</t>
  </si>
  <si>
    <t>Obec Luštěnice</t>
  </si>
  <si>
    <t>VY-53</t>
  </si>
  <si>
    <t>MMR-2406/2018</t>
  </si>
  <si>
    <t>Oprava místní komunikace na parcele p. č. 4925/1 v obci Trnava</t>
  </si>
  <si>
    <t>00290599</t>
  </si>
  <si>
    <t>Obec Trnava</t>
  </si>
  <si>
    <t>UL-17</t>
  </si>
  <si>
    <t>MMR-1827/2018</t>
  </si>
  <si>
    <t>Obnova MK v Kryštofových Hamrech</t>
  </si>
  <si>
    <t>00075566</t>
  </si>
  <si>
    <t>Obec Kryštofovy Hamry</t>
  </si>
  <si>
    <t>PL-35</t>
  </si>
  <si>
    <t>MMR-52462/2017</t>
  </si>
  <si>
    <t>Oprava povrchu MK 1c v Kozojedech</t>
  </si>
  <si>
    <t>00257931</t>
  </si>
  <si>
    <t>Obec Kozojedy</t>
  </si>
  <si>
    <t>SČ1-54</t>
  </si>
  <si>
    <t>MMR-3228/2018</t>
  </si>
  <si>
    <t>Oprava místní komunikace p.č. 666/7, 827/2 a 634/3 k.ú. Hrdlív v obci Hrdlív</t>
  </si>
  <si>
    <t>00234419</t>
  </si>
  <si>
    <t>Obec Hrdlív</t>
  </si>
  <si>
    <t>LB-16</t>
  </si>
  <si>
    <t>MMR-1639/2018</t>
  </si>
  <si>
    <t>Oprava MK č. 1b U statku v obci Pulečný</t>
  </si>
  <si>
    <t>00832332</t>
  </si>
  <si>
    <t>Obec Pulečný</t>
  </si>
  <si>
    <t>HK-12</t>
  </si>
  <si>
    <t>MMR-1774/2018</t>
  </si>
  <si>
    <t>Obnova MK č. 42c k.ú. Machovská Lhota</t>
  </si>
  <si>
    <t>00272809</t>
  </si>
  <si>
    <t>Městys Machov</t>
  </si>
  <si>
    <t>SČ2-73</t>
  </si>
  <si>
    <t>MMR-1859/2018</t>
  </si>
  <si>
    <t>Oprava místní komunikace parc. č. 1069 k. ú. Hluboš</t>
  </si>
  <si>
    <t>00242225</t>
  </si>
  <si>
    <t>Obec Hluboš</t>
  </si>
  <si>
    <t>UL-66</t>
  </si>
  <si>
    <t>MMR-410/2018</t>
  </si>
  <si>
    <t>Novosedlice, ulice Střední - rekonstrukce komunikace</t>
  </si>
  <si>
    <t>00266531</t>
  </si>
  <si>
    <t>Obec Novosedlice</t>
  </si>
  <si>
    <t>MS-33</t>
  </si>
  <si>
    <t>MMR-3515/2018</t>
  </si>
  <si>
    <t>Oprava místní komunikace v obci Mokré Lazce</t>
  </si>
  <si>
    <t>00300462</t>
  </si>
  <si>
    <t>Obec Mokré Lazce</t>
  </si>
  <si>
    <t>MS-17</t>
  </si>
  <si>
    <t>MMR-1788/2018</t>
  </si>
  <si>
    <t>Oprava místní komunikace MK 1c na pozemku p. č. 218, k. ú. Pržno</t>
  </si>
  <si>
    <t>00494216</t>
  </si>
  <si>
    <t>Obec Pržno</t>
  </si>
  <si>
    <t>MS-27</t>
  </si>
  <si>
    <t>MMR-911/2018</t>
  </si>
  <si>
    <t>Obnova místní komunikace 24c v Ženklavě</t>
  </si>
  <si>
    <t>00600831</t>
  </si>
  <si>
    <t>Obec Ženklava</t>
  </si>
  <si>
    <t>VY-52</t>
  </si>
  <si>
    <t>MMR-53948/2017</t>
  </si>
  <si>
    <t>Oprava MK č. 12C, 12CM1 v obci Šebkovice</t>
  </si>
  <si>
    <t>00290556</t>
  </si>
  <si>
    <t>Obec Šebkovice</t>
  </si>
  <si>
    <t>ZL-32</t>
  </si>
  <si>
    <t>MMR-54752/2017</t>
  </si>
  <si>
    <t>Rekonstrukce místní komunikace v obci Velká Lhota</t>
  </si>
  <si>
    <t>00304409</t>
  </si>
  <si>
    <t>Obec Velká Lhota</t>
  </si>
  <si>
    <t>JČ-55</t>
  </si>
  <si>
    <t>MMR-3575/2018</t>
  </si>
  <si>
    <t>Oprava MK Číčenice - Újezdec přes vršky</t>
  </si>
  <si>
    <t>00251097</t>
  </si>
  <si>
    <t>Obec Číčenice</t>
  </si>
  <si>
    <t>SČ2-80</t>
  </si>
  <si>
    <t>MMR-1873/2018</t>
  </si>
  <si>
    <t>Obnova místní komunikace v obci Milešov</t>
  </si>
  <si>
    <t>00242721</t>
  </si>
  <si>
    <t>Obec Milešov</t>
  </si>
  <si>
    <t>VY-31</t>
  </si>
  <si>
    <t>MMR-3318/2018</t>
  </si>
  <si>
    <t>Oprava ulice U Hřiště Hořepník, II.etapa</t>
  </si>
  <si>
    <t>00248215</t>
  </si>
  <si>
    <t>Obec Hořepník</t>
  </si>
  <si>
    <t>HK-30</t>
  </si>
  <si>
    <t>MMR-54551/2017</t>
  </si>
  <si>
    <t>Rekonstrukce komunikace Kolonka - 2. etapa</t>
  </si>
  <si>
    <t>00580180</t>
  </si>
  <si>
    <t>Obec Strážné</t>
  </si>
  <si>
    <t>SČ1-03</t>
  </si>
  <si>
    <t>MMR-3023/2018</t>
  </si>
  <si>
    <t>Oprava místní komunikace Křivsoudov</t>
  </si>
  <si>
    <t>00232076</t>
  </si>
  <si>
    <t>Městys Křivsoudov</t>
  </si>
  <si>
    <t>PU-24</t>
  </si>
  <si>
    <t>MMR-2975/2018</t>
  </si>
  <si>
    <t>00190900</t>
  </si>
  <si>
    <t>Obec Spojil</t>
  </si>
  <si>
    <t>PU-35</t>
  </si>
  <si>
    <t>MMR-44529/2017</t>
  </si>
  <si>
    <t>Obnova místní komunikace v obci Sebranice</t>
  </si>
  <si>
    <t>00277339</t>
  </si>
  <si>
    <t>Obec Sebranice</t>
  </si>
  <si>
    <t>JM-30</t>
  </si>
  <si>
    <t>MMR-2419/2018</t>
  </si>
  <si>
    <t>Oprava místní komunikace v obci Litostrov</t>
  </si>
  <si>
    <t>00637556</t>
  </si>
  <si>
    <t>Obec Litostrov</t>
  </si>
  <si>
    <t>PL-25</t>
  </si>
  <si>
    <t>MMR-1783/2018</t>
  </si>
  <si>
    <t>Oprava místní komunikace v Dožicích</t>
  </si>
  <si>
    <t>00256935</t>
  </si>
  <si>
    <t>Obec Mladý Smolivec</t>
  </si>
  <si>
    <t>HK-31</t>
  </si>
  <si>
    <t>MMR-2917/2018</t>
  </si>
  <si>
    <t>Dokončení opravy dlážděné místní komunikace v Suchovršicích</t>
  </si>
  <si>
    <t>00580775</t>
  </si>
  <si>
    <t>OBEC SUCHOVRŠICE</t>
  </si>
  <si>
    <t>SČ2-10</t>
  </si>
  <si>
    <t>MMR-2850/2018</t>
  </si>
  <si>
    <t>Oprava MK - ulice Příčná 002C, 023C</t>
  </si>
  <si>
    <t>00237094</t>
  </si>
  <si>
    <t>Obec Nelahozeves</t>
  </si>
  <si>
    <t>JČ-57</t>
  </si>
  <si>
    <t>MMR-3570/2018</t>
  </si>
  <si>
    <t>Rekonstrukce MK "Od návsi k vodárně"</t>
  </si>
  <si>
    <t>00667595</t>
  </si>
  <si>
    <t>Obec Krašlovice</t>
  </si>
  <si>
    <t>ZL-34</t>
  </si>
  <si>
    <t>MMR-2969/2018</t>
  </si>
  <si>
    <t>Oprava MK č.12c "Stará cesta" v obci Bohuslavice u Zlína</t>
  </si>
  <si>
    <t>00283789</t>
  </si>
  <si>
    <t>Obec Bohuslavice u Zlína</t>
  </si>
  <si>
    <t>SČ1-53</t>
  </si>
  <si>
    <t>MMR-1871/2018</t>
  </si>
  <si>
    <t>Oprava místní komunikace v obci Horní Bezděkov</t>
  </si>
  <si>
    <t>00234362</t>
  </si>
  <si>
    <t>Obec Horní Bezděkov</t>
  </si>
  <si>
    <t>SČ2-81</t>
  </si>
  <si>
    <t>MMR-1856/2018</t>
  </si>
  <si>
    <t>Oprava objektu místní komunikace parc. č. 1752 k. ú Nalžovické Podhájí</t>
  </si>
  <si>
    <t>00242772</t>
  </si>
  <si>
    <t>Obec Nalžovice</t>
  </si>
  <si>
    <t>PL-23</t>
  </si>
  <si>
    <t>MMR-54602/2017</t>
  </si>
  <si>
    <t>Obnova povrchu MK - Družstevní ul., Merklín</t>
  </si>
  <si>
    <t>00256901</t>
  </si>
  <si>
    <t>Obec Merklín</t>
  </si>
  <si>
    <t>JM-36</t>
  </si>
  <si>
    <t>MMR-47267/2017</t>
  </si>
  <si>
    <t>Oprava místní komunikace ulice Za Kostelem - II. část</t>
  </si>
  <si>
    <t>00488283</t>
  </si>
  <si>
    <t>Obec Přísnotice</t>
  </si>
  <si>
    <t>ZL-22</t>
  </si>
  <si>
    <t>MMR-2234/2018</t>
  </si>
  <si>
    <t>Oprava místní komunikace MK 2ca v Obci Bystřička</t>
  </si>
  <si>
    <t>00303739</t>
  </si>
  <si>
    <t>Obec Bystřička</t>
  </si>
  <si>
    <t>JM-92</t>
  </si>
  <si>
    <t>MMR-2145/2018</t>
  </si>
  <si>
    <t>Úprava místní komunikace v obci Vedrovice</t>
  </si>
  <si>
    <t>00293741</t>
  </si>
  <si>
    <t>Obec Vedrovice</t>
  </si>
  <si>
    <t>VY-54</t>
  </si>
  <si>
    <t>MMR-2792/2018</t>
  </si>
  <si>
    <t>Oprava MK č. 2, ul. U KOUPALIŠTĚ, k.ú. Svratka</t>
  </si>
  <si>
    <t>00295531</t>
  </si>
  <si>
    <t>Město Svratka</t>
  </si>
  <si>
    <t>PL-03</t>
  </si>
  <si>
    <t>MMR-2706/2018</t>
  </si>
  <si>
    <t>Obnova MK v k.ú. Blížejov</t>
  </si>
  <si>
    <t>00253243</t>
  </si>
  <si>
    <t>Obec Blížejov</t>
  </si>
  <si>
    <t>Domažlice</t>
  </si>
  <si>
    <t>LB-02</t>
  </si>
  <si>
    <t>MMR-2457/2018</t>
  </si>
  <si>
    <t>Oprava povrchu komunikace- Stavební úpravy na Náměstí – III. etapa- část „A“, Žandov</t>
  </si>
  <si>
    <t>00261131</t>
  </si>
  <si>
    <t>MĚSTO ŽANDOV</t>
  </si>
  <si>
    <t>SČ2-47</t>
  </si>
  <si>
    <t>MMR-3274/2018</t>
  </si>
  <si>
    <t>Obnova místní komunikace ul. Zahradní p. č. 114/12, k. ú. Ondřejov</t>
  </si>
  <si>
    <t>00240567</t>
  </si>
  <si>
    <t>Obec Ondřejov</t>
  </si>
  <si>
    <t>KV-16</t>
  </si>
  <si>
    <t>MMR-2856/2018</t>
  </si>
  <si>
    <t>Obnova místní komunikace III. třídy - 5c v Merklíně</t>
  </si>
  <si>
    <t>00254789</t>
  </si>
  <si>
    <t>SČ1-55</t>
  </si>
  <si>
    <t>MMR-3222/2018</t>
  </si>
  <si>
    <t>Obnova místní komunikace v obci Kačice</t>
  </si>
  <si>
    <t>00234494</t>
  </si>
  <si>
    <t>Obec Kačice</t>
  </si>
  <si>
    <t>SČ2-37</t>
  </si>
  <si>
    <t>MMR-3231/2018</t>
  </si>
  <si>
    <t>Rekonstrukce MK Pivovarská, obec Bořanovice</t>
  </si>
  <si>
    <t>00240061</t>
  </si>
  <si>
    <t>OBEC BOŘANOVICE</t>
  </si>
  <si>
    <t>JČ-61</t>
  </si>
  <si>
    <t>MMR-52650/2017</t>
  </si>
  <si>
    <t>Oprava MK Radošovice č. 13c, km 0,000-0,3250</t>
  </si>
  <si>
    <t>00251739</t>
  </si>
  <si>
    <t>Obec Radošovice</t>
  </si>
  <si>
    <t>SČ2-04</t>
  </si>
  <si>
    <t>MMR-3581/2018</t>
  </si>
  <si>
    <t>Obnova MK č. 5c ve Vliněvsi</t>
  </si>
  <si>
    <t>00236799</t>
  </si>
  <si>
    <t>Obec Dolní Beřkovice</t>
  </si>
  <si>
    <t>PL-22</t>
  </si>
  <si>
    <t>MMR-2058/2018</t>
  </si>
  <si>
    <t>Oprava MK Hradiště, místní část Zahorčičky</t>
  </si>
  <si>
    <t>00256625</t>
  </si>
  <si>
    <t>Obec Hradiště</t>
  </si>
  <si>
    <t>LB-03</t>
  </si>
  <si>
    <t>MMR-2504/2018</t>
  </si>
  <si>
    <t>Dubnice - Komunikace 26c (Souvislá údržba místní komunikace )</t>
  </si>
  <si>
    <t>00525707</t>
  </si>
  <si>
    <t>OBEC DUBNICE</t>
  </si>
  <si>
    <t>SČ2-28</t>
  </si>
  <si>
    <t>MMR-1255/2018</t>
  </si>
  <si>
    <t>Oprava MK č. 2c, ulice K Pomníku, Bobnice</t>
  </si>
  <si>
    <t>00238996</t>
  </si>
  <si>
    <t>Obec Bobnice</t>
  </si>
  <si>
    <t>JČ-15</t>
  </si>
  <si>
    <t>MMR-53939/2017</t>
  </si>
  <si>
    <t>Rekonstrukce MK č. 11c Za Kiliánem, Loučovice</t>
  </si>
  <si>
    <t>00245984</t>
  </si>
  <si>
    <t>Obec Loučovice</t>
  </si>
  <si>
    <t>PU-38</t>
  </si>
  <si>
    <t>MMR-2802/2018</t>
  </si>
  <si>
    <t>Obnova MK č.622869 Wihanova k.ú. Brandýs nad Orlicí</t>
  </si>
  <si>
    <t>00278564</t>
  </si>
  <si>
    <t>Město Brandýs nad Orlicí</t>
  </si>
  <si>
    <t>JM-65</t>
  </si>
  <si>
    <t>MMR-2423/2018</t>
  </si>
  <si>
    <t>Úprava místních komunikací ve Chvalkovicích</t>
  </si>
  <si>
    <t>00372293</t>
  </si>
  <si>
    <t>Obec Chvalkovice</t>
  </si>
  <si>
    <t>OC-33</t>
  </si>
  <si>
    <t>MMR-3542/2018</t>
  </si>
  <si>
    <t>Rekonstrukce komunikace „Chaloupky“ Horní Štěpánov, 1b - II. etapa</t>
  </si>
  <si>
    <t>00288250</t>
  </si>
  <si>
    <t>Obec Horní Štěpánov</t>
  </si>
  <si>
    <t>JM-05</t>
  </si>
  <si>
    <t>MMR-2154/2018</t>
  </si>
  <si>
    <t>Oprava Místní komunikace na pozemcích p.č. 1144/5 a 1144/33 v k.ú. Benešov u Boskovic, ul.Točna MK č.6c, ul.Spojka k ObÚ MK č.8c</t>
  </si>
  <si>
    <t>00279927</t>
  </si>
  <si>
    <t>Obec Benešov</t>
  </si>
  <si>
    <t>SČ1-85</t>
  </si>
  <si>
    <t>MMR-2472/2018</t>
  </si>
  <si>
    <t>Obnova živičného povrchu v ulici Václavská v obci Žiželice</t>
  </si>
  <si>
    <t>00235962</t>
  </si>
  <si>
    <t>Obec Žiželice</t>
  </si>
  <si>
    <t>SČ2-70</t>
  </si>
  <si>
    <t>MMR-1864/2018</t>
  </si>
  <si>
    <t>Oprava MK Horní Líšnice - konec výmolů na mezinárodní cyklostezce</t>
  </si>
  <si>
    <t>00242101</t>
  </si>
  <si>
    <t>Obec Dolní Hbity</t>
  </si>
  <si>
    <t>OC-15</t>
  </si>
  <si>
    <t>MMR-3340/2018</t>
  </si>
  <si>
    <t>Oprava MK Luběnice - Do Důlků</t>
  </si>
  <si>
    <t>00635642</t>
  </si>
  <si>
    <t>Obec Luběnice</t>
  </si>
  <si>
    <t>UL-64</t>
  </si>
  <si>
    <t>MMR-3582/2018</t>
  </si>
  <si>
    <t>Obnova krytu místní komunikace - Hrobčice u bytových domů</t>
  </si>
  <si>
    <t>00266345</t>
  </si>
  <si>
    <t>Obec Hrobčice</t>
  </si>
  <si>
    <t>SČ1-14</t>
  </si>
  <si>
    <t>MMR-2275/2018</t>
  </si>
  <si>
    <t>Obnova části MK č. 1c Dlážděnka, k.ú. Krhanice</t>
  </si>
  <si>
    <t>00232025</t>
  </si>
  <si>
    <t>Obec Krhanice</t>
  </si>
  <si>
    <t>SČ1-81</t>
  </si>
  <si>
    <t>MMR-3382/2018</t>
  </si>
  <si>
    <t>Oprava MK č. 21c Větrná, obec Poříčany</t>
  </si>
  <si>
    <t>00239666</t>
  </si>
  <si>
    <t>Obec Poříčany</t>
  </si>
  <si>
    <t>KV-01</t>
  </si>
  <si>
    <t>MMR-1475/2018</t>
  </si>
  <si>
    <t>Oprava MK č. c32 Sokolská ve městě Plesná</t>
  </si>
  <si>
    <t>00254169</t>
  </si>
  <si>
    <t>Město Plesná</t>
  </si>
  <si>
    <t>VY-05</t>
  </si>
  <si>
    <t>MMR-2787/2018</t>
  </si>
  <si>
    <t>Oprava MK č. 1 v obci Herálec, místní část Dubí</t>
  </si>
  <si>
    <t>00267457</t>
  </si>
  <si>
    <t>Obec Herálec</t>
  </si>
  <si>
    <t>SČ2-94</t>
  </si>
  <si>
    <t>MMR-53317/2017</t>
  </si>
  <si>
    <t>Ruda – oprava komunikace 29 d</t>
  </si>
  <si>
    <t>00244333</t>
  </si>
  <si>
    <t>Obec Ruda</t>
  </si>
  <si>
    <t>JM-24</t>
  </si>
  <si>
    <t>MMR-3279/2018</t>
  </si>
  <si>
    <t>Oprava místní komunikace č. C4 v Doubravníku</t>
  </si>
  <si>
    <t>00294268</t>
  </si>
  <si>
    <t>Městys Doubravník</t>
  </si>
  <si>
    <t>JM-33</t>
  </si>
  <si>
    <t>MMR-1625/2018</t>
  </si>
  <si>
    <t>Moravské Bránice - rekonstrukce ulice Na Potoku</t>
  </si>
  <si>
    <t>00488208</t>
  </si>
  <si>
    <t>Obec Moravské Bránice</t>
  </si>
  <si>
    <t>VY-66</t>
  </si>
  <si>
    <t>MMR-611/2018</t>
  </si>
  <si>
    <t>Oprava místní komunikace v Nových Dvorech</t>
  </si>
  <si>
    <t>00842231</t>
  </si>
  <si>
    <t>Obec Nové Dvory</t>
  </si>
  <si>
    <t>VY-71</t>
  </si>
  <si>
    <t>MMR-3615/2018</t>
  </si>
  <si>
    <t>Rekonstrukce místní komunikace č. 7c-1,2,4,5 v obci Uhřínov, k. ú. Uhřínov u Velkého Meziříčí</t>
  </si>
  <si>
    <t>00842575</t>
  </si>
  <si>
    <t>Obec Uhřínov</t>
  </si>
  <si>
    <t>KV-02</t>
  </si>
  <si>
    <t>MMR-2306/2018</t>
  </si>
  <si>
    <t>Obnova místní komunikace 5 c ze Salajny do Dolního Žandova</t>
  </si>
  <si>
    <t>00253910</t>
  </si>
  <si>
    <t>Obec Dolní Žandov</t>
  </si>
  <si>
    <t>SČ2-65</t>
  </si>
  <si>
    <t>MMR-2962/2018</t>
  </si>
  <si>
    <t>Obnova místní komunikace v Třebotově - ulice K Třešňovce</t>
  </si>
  <si>
    <t>00241741</t>
  </si>
  <si>
    <t>Obec Třebotov</t>
  </si>
  <si>
    <t>PU-39</t>
  </si>
  <si>
    <t>MMR-2609/2018</t>
  </si>
  <si>
    <t>Oprava úseku místní komunikace 58c v obci Damníkov</t>
  </si>
  <si>
    <t>00278696</t>
  </si>
  <si>
    <t>Obec Damníkov</t>
  </si>
  <si>
    <t>JČ-12</t>
  </si>
  <si>
    <t>MMR-2590/2018</t>
  </si>
  <si>
    <t>Obnova MK Bohdalovice na p.č. 1092/8</t>
  </si>
  <si>
    <t>00475785</t>
  </si>
  <si>
    <t>Obec Bohdalovice</t>
  </si>
  <si>
    <t>JM-77</t>
  </si>
  <si>
    <t>MMR-2866/2018</t>
  </si>
  <si>
    <t>Oprava místní komunikace - za školou - Božice</t>
  </si>
  <si>
    <t>00292567</t>
  </si>
  <si>
    <t>Obec Božice</t>
  </si>
  <si>
    <t>JM-45</t>
  </si>
  <si>
    <t>MMR-2960/2018</t>
  </si>
  <si>
    <t>Rekonstrukce místní komunikace Bulhary</t>
  </si>
  <si>
    <t>00283088</t>
  </si>
  <si>
    <t>Obec Bulhary</t>
  </si>
  <si>
    <t>Břeclav</t>
  </si>
  <si>
    <t>VY-58</t>
  </si>
  <si>
    <t>MMR-2741/2018</t>
  </si>
  <si>
    <t>Oprava místní komunikace č. c10, městys Sněžné</t>
  </si>
  <si>
    <t>00295451</t>
  </si>
  <si>
    <t>Městys Sněžné</t>
  </si>
  <si>
    <t>OC-39</t>
  </si>
  <si>
    <t>MMR-3216/2018</t>
  </si>
  <si>
    <t>Oprava MK č. 314c, ulice J.V.Choráze, Hustopeče nad Bečvou</t>
  </si>
  <si>
    <t>00301329</t>
  </si>
  <si>
    <t>Městys Hustopeče nad Bečvou</t>
  </si>
  <si>
    <t>SČ1-87</t>
  </si>
  <si>
    <t>MMR-1875/2018</t>
  </si>
  <si>
    <t>Malešov - komunikace na p.č. 500, úsek A</t>
  </si>
  <si>
    <t>00236217</t>
  </si>
  <si>
    <t>Městys Malešov</t>
  </si>
  <si>
    <t>VY-20</t>
  </si>
  <si>
    <t>MMR-3026/2018</t>
  </si>
  <si>
    <t>Oprava MK č. 17c v Městysu Mrákotín , místní část V hoře - dolní , k.ú. Mrákotín u Telče</t>
  </si>
  <si>
    <t>00286265</t>
  </si>
  <si>
    <t>MĚSTYS MRÁKOTÍN</t>
  </si>
  <si>
    <t>HK-11</t>
  </si>
  <si>
    <t>MMR-2030/2018</t>
  </si>
  <si>
    <t>Oprava místní komunikace města Teplice nad Metují na p.p.č. 682/1, k.ú. Teplice nad Metují, ulice Nerudova</t>
  </si>
  <si>
    <t>00273139</t>
  </si>
  <si>
    <t>MĚSTO TEPLICE NAD METUJÍ</t>
  </si>
  <si>
    <t>PU-08</t>
  </si>
  <si>
    <t>MMR-2847/2018</t>
  </si>
  <si>
    <t>Oprava místní komunikace Rosice</t>
  </si>
  <si>
    <t>00270831</t>
  </si>
  <si>
    <t>Obec Rosice</t>
  </si>
  <si>
    <t>UL-65</t>
  </si>
  <si>
    <t>MMR-1351/2018</t>
  </si>
  <si>
    <t>Obnova místní komunikace - Kostomlaty pod Milešovkou</t>
  </si>
  <si>
    <t>00266396</t>
  </si>
  <si>
    <t>Obec Kostomlaty pod Milešovkou</t>
  </si>
  <si>
    <t>PU-27</t>
  </si>
  <si>
    <t>MMR-2278/2018</t>
  </si>
  <si>
    <t>Oprava MK č. b4 Starý Svojanov Slezská</t>
  </si>
  <si>
    <t>00277452</t>
  </si>
  <si>
    <t>Městys Svojanov</t>
  </si>
  <si>
    <t>SČ2-78</t>
  </si>
  <si>
    <t>MMR-3601/2018</t>
  </si>
  <si>
    <t>Oprava povrchu MK v obci Koupě</t>
  </si>
  <si>
    <t>00498637</t>
  </si>
  <si>
    <t>Obec Koupě</t>
  </si>
  <si>
    <t>SČ1-42</t>
  </si>
  <si>
    <t>MMR-3389/2018</t>
  </si>
  <si>
    <t>Rekonstrukce silnice "Vjezd do ZD Mořina"</t>
  </si>
  <si>
    <t>00233897</t>
  </si>
  <si>
    <t>Obec Tlustice</t>
  </si>
  <si>
    <t>PL-44</t>
  </si>
  <si>
    <t>MMR-3599/2018</t>
  </si>
  <si>
    <t>OPRAVA MK v obci Chodský Újezd na p.č. 1680/9</t>
  </si>
  <si>
    <t>00259870</t>
  </si>
  <si>
    <t>Obec Chodský Újezd</t>
  </si>
  <si>
    <t>SČ1-36</t>
  </si>
  <si>
    <t>MMR-3030/2018</t>
  </si>
  <si>
    <t>Obnova MK č. 10c v obci Mořina, k.ú. Mořina</t>
  </si>
  <si>
    <t>00233595</t>
  </si>
  <si>
    <t>Obec Mořina</t>
  </si>
  <si>
    <t>PU-33</t>
  </si>
  <si>
    <t>MMR-3652/2018</t>
  </si>
  <si>
    <t>Oprava MK 3.46z Opatov</t>
  </si>
  <si>
    <t>00277088</t>
  </si>
  <si>
    <t>Obec Opatov</t>
  </si>
  <si>
    <t>JČ-63</t>
  </si>
  <si>
    <t>MMR-2438/2018</t>
  </si>
  <si>
    <t>Oprava místní komunikace č. 1c Zadní Zborovice</t>
  </si>
  <si>
    <t>00251933</t>
  </si>
  <si>
    <t>Obec Třebohostice</t>
  </si>
  <si>
    <t>PU-04</t>
  </si>
  <si>
    <t>MMR-1947/2018</t>
  </si>
  <si>
    <t>Obec Lukavice - Výsonín - Oprava MK</t>
  </si>
  <si>
    <t>00270431</t>
  </si>
  <si>
    <t>Obec Lukavice</t>
  </si>
  <si>
    <t>JČ-19</t>
  </si>
  <si>
    <t>MMR-53520/2017</t>
  </si>
  <si>
    <t>Rekonstrukce MK 37c Za Kozlovkou Nová Včelnice</t>
  </si>
  <si>
    <t>00247146</t>
  </si>
  <si>
    <t>Město Nová Včelnice</t>
  </si>
  <si>
    <t>PU-34</t>
  </si>
  <si>
    <t>MMR-3287/2018</t>
  </si>
  <si>
    <t>MÍSTNÍ KOMUNIKACE U HŘIŠTĚ, OSÍK</t>
  </si>
  <si>
    <t>00277100</t>
  </si>
  <si>
    <t>Obec Osík</t>
  </si>
  <si>
    <t>KV-10</t>
  </si>
  <si>
    <t>MMR-3495/2018</t>
  </si>
  <si>
    <t>Oprava MK č. 20 v Bečově nad Teplou</t>
  </si>
  <si>
    <t>00254410</t>
  </si>
  <si>
    <t>Město Bečov nad Teplou</t>
  </si>
  <si>
    <t>JM-07</t>
  </si>
  <si>
    <t>MMR-2890/2018</t>
  </si>
  <si>
    <t>Oprava místní komunikace „K hájence“ v obci Habrůvka</t>
  </si>
  <si>
    <t>00637220</t>
  </si>
  <si>
    <t>Obec Habrůvka</t>
  </si>
  <si>
    <t>VY-62</t>
  </si>
  <si>
    <t>MMR-2984/2018</t>
  </si>
  <si>
    <t>Oprava části místní komunikace č.8 v Budči, okr. Žďár nad Sázavou</t>
  </si>
  <si>
    <t>00600547</t>
  </si>
  <si>
    <t>Obec Budeč</t>
  </si>
  <si>
    <t>PU-18</t>
  </si>
  <si>
    <t>MMR-1715/2018</t>
  </si>
  <si>
    <t>Oprava povrchu komunikace-Hrobice</t>
  </si>
  <si>
    <t>00273635</t>
  </si>
  <si>
    <t>Obec Hrobice</t>
  </si>
  <si>
    <t>HK-04</t>
  </si>
  <si>
    <t>MMR-1375/2018</t>
  </si>
  <si>
    <t>Rekonstrukce místní komunikace č. 3C v obci Praskačka - Za Humny</t>
  </si>
  <si>
    <t>00269352</t>
  </si>
  <si>
    <t>OBEC PRASKAČKA</t>
  </si>
  <si>
    <t>VY-09</t>
  </si>
  <si>
    <t>MMR-1500/2018</t>
  </si>
  <si>
    <t>Obnova MK č. 36c v obci Kozlov, místní část Olešná</t>
  </si>
  <si>
    <t>00267660</t>
  </si>
  <si>
    <t>Obec Kozlov</t>
  </si>
  <si>
    <t>SČ1-09</t>
  </si>
  <si>
    <t>MMR-3016/2018</t>
  </si>
  <si>
    <t>00231711</t>
  </si>
  <si>
    <t>Obec Dolní Kralovice</t>
  </si>
  <si>
    <t>JČ-40</t>
  </si>
  <si>
    <t>MMR-52293/2017</t>
  </si>
  <si>
    <t>Opravy MK č. 34c ve Čkyni</t>
  </si>
  <si>
    <t>00250384</t>
  </si>
  <si>
    <t>Obec Čkyně</t>
  </si>
  <si>
    <t>MS-15</t>
  </si>
  <si>
    <t>MMR-54579/2017</t>
  </si>
  <si>
    <t>Oprava komunikace MK 10 v Horních Domaslavicích</t>
  </si>
  <si>
    <t>00536008</t>
  </si>
  <si>
    <t>Obec Horní Domaslavice</t>
  </si>
  <si>
    <t>SČ2-74</t>
  </si>
  <si>
    <t>MMR-3565/2018</t>
  </si>
  <si>
    <t>Oprava MK Hudčice</t>
  </si>
  <si>
    <t>00473812</t>
  </si>
  <si>
    <t>Obec Hudčice</t>
  </si>
  <si>
    <t>HK-16</t>
  </si>
  <si>
    <t>MMR-2603/2018</t>
  </si>
  <si>
    <t>Obnova asfaltového povrchu MK č. 1c Před Obecním úřadem, v obci Heřmanice, místní část Heřmanice</t>
  </si>
  <si>
    <t>00272647</t>
  </si>
  <si>
    <t>OBEC HEŘMANICE</t>
  </si>
  <si>
    <t>MS-34</t>
  </si>
  <si>
    <t>MMR-3516/2018</t>
  </si>
  <si>
    <t>Oprava místní komunikace v obci Oldřišov</t>
  </si>
  <si>
    <t>00300527</t>
  </si>
  <si>
    <t>Obec Oldřišov</t>
  </si>
  <si>
    <t>VY-33</t>
  </si>
  <si>
    <t>MMR-50490/2017</t>
  </si>
  <si>
    <t>Oprava místní komunikace na p. č. 910/2 v k.ú. Kámen u Pacova</t>
  </si>
  <si>
    <t>00248371</t>
  </si>
  <si>
    <t>Obec Kámen</t>
  </si>
  <si>
    <t>KV-11</t>
  </si>
  <si>
    <t>MMR-54571/2017</t>
  </si>
  <si>
    <t>Oprava MK č. 5c U Kapličky, k.ú. Horní Blatná</t>
  </si>
  <si>
    <t>00480002</t>
  </si>
  <si>
    <t>Město Horní Blatná</t>
  </si>
  <si>
    <t>JM-57</t>
  </si>
  <si>
    <t>MMR-54377/2017</t>
  </si>
  <si>
    <t>Oprava MK č. 10c Na Kanále, k.ú. Milotice</t>
  </si>
  <si>
    <t>00285111</t>
  </si>
  <si>
    <t>Obec Milotice</t>
  </si>
  <si>
    <t>JČ-56</t>
  </si>
  <si>
    <t>MMR-3574/2018</t>
  </si>
  <si>
    <t>MK Doubravice</t>
  </si>
  <si>
    <t>00251101</t>
  </si>
  <si>
    <t>Obec Doubravice</t>
  </si>
  <si>
    <t>UL-71</t>
  </si>
  <si>
    <t>MMR-51423/2017</t>
  </si>
  <si>
    <t>Roudníky - rekonstrukce MK 3c, d</t>
  </si>
  <si>
    <t>00556912</t>
  </si>
  <si>
    <t>Město Chabařovice</t>
  </si>
  <si>
    <t>PU-11</t>
  </si>
  <si>
    <t>MMR-3610/2018</t>
  </si>
  <si>
    <t>Rekonstrukce místní komunikace č. 29c v obci Svratouch, k. ú. Svratouch</t>
  </si>
  <si>
    <t>00271004</t>
  </si>
  <si>
    <t>Obec Svratouch</t>
  </si>
  <si>
    <t>UL-47</t>
  </si>
  <si>
    <t>MMR-54903/2017</t>
  </si>
  <si>
    <t>Obnova místní komunikace Blažim MK 10</t>
  </si>
  <si>
    <t>00556246</t>
  </si>
  <si>
    <t>Obec Blažim</t>
  </si>
  <si>
    <t>SČ2-62</t>
  </si>
  <si>
    <t>MMR-3479/2018</t>
  </si>
  <si>
    <t>Oprava MK č. 11c Husí plácek v obci Ořech</t>
  </si>
  <si>
    <t>00241512</t>
  </si>
  <si>
    <t>Obec Ořech</t>
  </si>
  <si>
    <t>LB-10</t>
  </si>
  <si>
    <t>MMR-3097/2018</t>
  </si>
  <si>
    <t>Obnova místní komunikace obec Zahrádky</t>
  </si>
  <si>
    <t>00261092</t>
  </si>
  <si>
    <t>Obec Zahrádky</t>
  </si>
  <si>
    <t>VY-68</t>
  </si>
  <si>
    <t>MMR-54641/2017</t>
  </si>
  <si>
    <t>Oprava místní komunikace v obci Radostín nad Oslavou</t>
  </si>
  <si>
    <t>00295248</t>
  </si>
  <si>
    <t>Obec Radostín nad Oslavou</t>
  </si>
  <si>
    <t>PL-21</t>
  </si>
  <si>
    <t>MMR-2907/2018</t>
  </si>
  <si>
    <t>Hradec - Obnova venkovské komunikace</t>
  </si>
  <si>
    <t>00256617</t>
  </si>
  <si>
    <t>Obec Hradec</t>
  </si>
  <si>
    <t>JM-68</t>
  </si>
  <si>
    <t>MMR-1414/2018</t>
  </si>
  <si>
    <t>Výměna části povrchu místní komunikace MK8c v Pístovicích</t>
  </si>
  <si>
    <t>00292249</t>
  </si>
  <si>
    <t>Obec Račice - Pístovice</t>
  </si>
  <si>
    <t>UL-43</t>
  </si>
  <si>
    <t>MMR-53245/2017</t>
  </si>
  <si>
    <t>Rekonstrukce komunikace, ul. Kryrská u č.p. 23 - 29, Vroutek</t>
  </si>
  <si>
    <t>00265705</t>
  </si>
  <si>
    <t>Město Vroutek</t>
  </si>
  <si>
    <t>VY-21</t>
  </si>
  <si>
    <t>MMR-2028/2018</t>
  </si>
  <si>
    <t>Oprava místní komunikace ve Stonařově</t>
  </si>
  <si>
    <t>00286656</t>
  </si>
  <si>
    <t>Městys Stonařov</t>
  </si>
  <si>
    <t>PU-29</t>
  </si>
  <si>
    <t>MMR-1324/2018</t>
  </si>
  <si>
    <t>Obnova místní komunikace č. III / 5c v obci Kamenná Horka - 1. etapa.</t>
  </si>
  <si>
    <t>00276812</t>
  </si>
  <si>
    <t>Obec Kamenná Horka</t>
  </si>
  <si>
    <t>MS-01</t>
  </si>
  <si>
    <t>MMR-52322/2017</t>
  </si>
  <si>
    <t>Oprava místní komunikace - točny autobusového nádraží v Horním Benešově</t>
  </si>
  <si>
    <t>00296007</t>
  </si>
  <si>
    <t>Město Horní Benešov</t>
  </si>
  <si>
    <t>PU-15</t>
  </si>
  <si>
    <t>MMR-1724/2018</t>
  </si>
  <si>
    <t>Oprava MK č. 101c město Horní Jelení, místní část Dolní Jelení</t>
  </si>
  <si>
    <t>00273589</t>
  </si>
  <si>
    <t>Město Horní Jelení</t>
  </si>
  <si>
    <t>HK-07</t>
  </si>
  <si>
    <t>MMR-3244/2018</t>
  </si>
  <si>
    <t>Oprava objektu - místní komunikace Hřibsko</t>
  </si>
  <si>
    <t>00269611</t>
  </si>
  <si>
    <t>OBEC STĚŽERY</t>
  </si>
  <si>
    <t>JČ-14</t>
  </si>
  <si>
    <t>MMR-50436/2017</t>
  </si>
  <si>
    <t>00245828</t>
  </si>
  <si>
    <t>Obec Černá v Pošumaví</t>
  </si>
  <si>
    <t>ZL-06</t>
  </si>
  <si>
    <t>MMR-2973/2018</t>
  </si>
  <si>
    <t>Oprava MK č.3c Přihlásek, v obci Zlobice</t>
  </si>
  <si>
    <t>00287954</t>
  </si>
  <si>
    <t>Obec Zlobice</t>
  </si>
  <si>
    <t>Kroměříž</t>
  </si>
  <si>
    <t>MS-31</t>
  </si>
  <si>
    <t>MMR-923/2018</t>
  </si>
  <si>
    <t>Oprava místní komunikace ulice Jižní v Hněvošicích</t>
  </si>
  <si>
    <t>00300071</t>
  </si>
  <si>
    <t>Obec Hněvošice</t>
  </si>
  <si>
    <t>OC-41</t>
  </si>
  <si>
    <t>MMR-2936/2018</t>
  </si>
  <si>
    <t>Stavební úpravy stávající místní komunikace ul. Lesní v Dřevohosticích</t>
  </si>
  <si>
    <t>00301213</t>
  </si>
  <si>
    <t>Obec Dřevohostice</t>
  </si>
  <si>
    <t>JČ-24</t>
  </si>
  <si>
    <t>MMR-2575/2018</t>
  </si>
  <si>
    <t>Oprava místní komunikace v Českém Rudolci</t>
  </si>
  <si>
    <t>00246441</t>
  </si>
  <si>
    <t>Obec Český Rudolec</t>
  </si>
  <si>
    <t>SČ2-24</t>
  </si>
  <si>
    <t>MMR-1484/2018</t>
  </si>
  <si>
    <t>Oprava místní komunikace Doubrava, u mateřské školy</t>
  </si>
  <si>
    <t>00238945</t>
  </si>
  <si>
    <t>Obec Žďár</t>
  </si>
  <si>
    <t>ZL-45</t>
  </si>
  <si>
    <t>MMR-3176/2018</t>
  </si>
  <si>
    <t>Oprava MK č. 18c, Spytihněv</t>
  </si>
  <si>
    <t>00284491</t>
  </si>
  <si>
    <t>Obec Spytihněv</t>
  </si>
  <si>
    <t>KV-17</t>
  </si>
  <si>
    <t>MMR-2540/2018</t>
  </si>
  <si>
    <t>Oprava MK č.7c Kostelní ulice, k.ú.Pernink</t>
  </si>
  <si>
    <t>00254878</t>
  </si>
  <si>
    <t>Obec Pernink</t>
  </si>
  <si>
    <t>SČ1-70</t>
  </si>
  <si>
    <t>MMR-1767/2018</t>
  </si>
  <si>
    <t>„Rekonstrukce místní komunikace u Mateřské školy v Tuřanech“</t>
  </si>
  <si>
    <t>00234222</t>
  </si>
  <si>
    <t>Obec Tuřany</t>
  </si>
  <si>
    <t>MS-37</t>
  </si>
  <si>
    <t>MMR-3519/2018</t>
  </si>
  <si>
    <t>Oprava komunikace na parcele č. 208, v k.ú. Služovice</t>
  </si>
  <si>
    <t>00300675</t>
  </si>
  <si>
    <t>Obec Služovice</t>
  </si>
  <si>
    <t>HK-09</t>
  </si>
  <si>
    <t>MMR-3281/2018</t>
  </si>
  <si>
    <t>Obnova místní komunikace ve městě Vysoké Veselí</t>
  </si>
  <si>
    <t>00272418</t>
  </si>
  <si>
    <t>Město Vysoké Veselí</t>
  </si>
  <si>
    <t>Jičín</t>
  </si>
  <si>
    <t>PL-14</t>
  </si>
  <si>
    <t>MMR-2905/2018</t>
  </si>
  <si>
    <t>Obnova MK č. 1c, U Prášilského potoka, k.ú. Prášily,</t>
  </si>
  <si>
    <t>43313957</t>
  </si>
  <si>
    <t>Obec Prášily</t>
  </si>
  <si>
    <t>UL-23</t>
  </si>
  <si>
    <t>MMR-54660/2017</t>
  </si>
  <si>
    <t>Oprava povrchu komunikace v ulici Podskalská, Úštěk 2018</t>
  </si>
  <si>
    <t>00264571</t>
  </si>
  <si>
    <t>Město Úštěk</t>
  </si>
  <si>
    <t>PU-25</t>
  </si>
  <si>
    <t>MMR-3619/2018</t>
  </si>
  <si>
    <t>00274526</t>
  </si>
  <si>
    <t>LB-04</t>
  </si>
  <si>
    <t>MMR-3437/2018</t>
  </si>
  <si>
    <t>„Souvislá údržba místní komunikace C 20 Hamr na Jezeře - Útěchovice“</t>
  </si>
  <si>
    <t>00673498</t>
  </si>
  <si>
    <t>Obec Hamr na Jezeře</t>
  </si>
  <si>
    <t>SČ2-51</t>
  </si>
  <si>
    <t>MMR-3633/2018</t>
  </si>
  <si>
    <t>Oprava MK č. 1c - K Nemocnici, v obci Tehovec</t>
  </si>
  <si>
    <t>43750648</t>
  </si>
  <si>
    <t>Obec Tehovec</t>
  </si>
  <si>
    <t>ZL-11</t>
  </si>
  <si>
    <t>MMR-2512/2018</t>
  </si>
  <si>
    <t>JAVOROVEC - OPRAVA KOMUNIKACE</t>
  </si>
  <si>
    <t>00291129</t>
  </si>
  <si>
    <t>Obec Mistřice</t>
  </si>
  <si>
    <t>JČ-09</t>
  </si>
  <si>
    <t>MMR-54555/2017</t>
  </si>
  <si>
    <t>Oprava místní komunikace 2. etapa na pozemku p. č. 1196/6 a p. č. 1738 v K.ú. Hořice na Šumavě</t>
  </si>
  <si>
    <t>00245909</t>
  </si>
  <si>
    <t>Městys Hořice na Šumavě</t>
  </si>
  <si>
    <t>HK-25</t>
  </si>
  <si>
    <t>MMR-1363/2018</t>
  </si>
  <si>
    <t>Oprava MK Jívecká</t>
  </si>
  <si>
    <t>00277983</t>
  </si>
  <si>
    <t>Obec Jívka</t>
  </si>
  <si>
    <t>VY-34</t>
  </si>
  <si>
    <t>MMR-3433/2018</t>
  </si>
  <si>
    <t>Oprava místní komunikace - ZVT pro 10 RD lokalita Stádnice Mladé Bříště</t>
  </si>
  <si>
    <t>00248657</t>
  </si>
  <si>
    <t>Obec Mladé Bříště</t>
  </si>
  <si>
    <t>VY-15</t>
  </si>
  <si>
    <t>MMR-1780/2018</t>
  </si>
  <si>
    <t>Podpora obnovy místních komunikací 2018</t>
  </si>
  <si>
    <t>00268160</t>
  </si>
  <si>
    <t>Obec Rušinov</t>
  </si>
  <si>
    <t>SČ2-18</t>
  </si>
  <si>
    <t>MMR-47811/2017</t>
  </si>
  <si>
    <t>Dolní Stakory - obslužná komunikace - I. etapa</t>
  </si>
  <si>
    <t>00509337</t>
  </si>
  <si>
    <t>Obec Dolní Stakory</t>
  </si>
  <si>
    <t>PL-20</t>
  </si>
  <si>
    <t>MMR-3169/2018</t>
  </si>
  <si>
    <t>Oprava MK 2C v obci Čížkov, místní část Železný Újezd</t>
  </si>
  <si>
    <t>00256536</t>
  </si>
  <si>
    <t>Obec Čížkov</t>
  </si>
  <si>
    <t>HK-20</t>
  </si>
  <si>
    <t>MMR-2588/2018</t>
  </si>
  <si>
    <t>Oprava MK v obci Podbřezí</t>
  </si>
  <si>
    <t>00579319</t>
  </si>
  <si>
    <t>OBEC PODBŘEZÍ</t>
  </si>
  <si>
    <t>MS-21</t>
  </si>
  <si>
    <t>MMR-1409/2018</t>
  </si>
  <si>
    <t>Oprava místní komunikace v obci Horní Bludovice</t>
  </si>
  <si>
    <t>00296686</t>
  </si>
  <si>
    <t>Obec Horní Bludovice</t>
  </si>
  <si>
    <t>Karviná</t>
  </si>
  <si>
    <t>JM-02</t>
  </si>
  <si>
    <t>MMR-2155/2018</t>
  </si>
  <si>
    <t>Místní komunikace "Ke hřbitovu", Křtiny</t>
  </si>
  <si>
    <t>00280429</t>
  </si>
  <si>
    <t>Městys Křtiny</t>
  </si>
  <si>
    <t>JM-28</t>
  </si>
  <si>
    <t>MMR-1689/2018</t>
  </si>
  <si>
    <t>Oprava místní komunikace 32c v Jinačovicích</t>
  </si>
  <si>
    <t>00281883</t>
  </si>
  <si>
    <t>Obec Jinačovice</t>
  </si>
  <si>
    <t>ZL-41</t>
  </si>
  <si>
    <t>MMR-2740/2018</t>
  </si>
  <si>
    <t>NEDAŠOV - MÍSTNÍ KOMUNIKACE KE KOSTELU</t>
  </si>
  <si>
    <t>00284246</t>
  </si>
  <si>
    <t>Obec Nedašov</t>
  </si>
  <si>
    <t>JM-13</t>
  </si>
  <si>
    <t>MMR-2870/2018</t>
  </si>
  <si>
    <t>Obnova místní komunikace v obci Lubě</t>
  </si>
  <si>
    <t>00637301</t>
  </si>
  <si>
    <t>Obec Lubě</t>
  </si>
  <si>
    <t>UL-40</t>
  </si>
  <si>
    <t>MMR-2455/2018</t>
  </si>
  <si>
    <t>Oprava obecních komunikací, Velemín – Bílinka</t>
  </si>
  <si>
    <t>00264601</t>
  </si>
  <si>
    <t>Obec Velemín</t>
  </si>
  <si>
    <t>JČ-08</t>
  </si>
  <si>
    <t>MMR-1941/2018</t>
  </si>
  <si>
    <t>Oprava místní komunikace ulice Komenského na parc. č. 248 a 231 v k.ú. Horní Planá</t>
  </si>
  <si>
    <t>00245895</t>
  </si>
  <si>
    <t>Město Horní Planá</t>
  </si>
  <si>
    <t>HK-24</t>
  </si>
  <si>
    <t>MMR-49550/2017</t>
  </si>
  <si>
    <t>Oprava MK Lesní - Janské Lázně</t>
  </si>
  <si>
    <t>00277967</t>
  </si>
  <si>
    <t>Město Janské Lázně</t>
  </si>
  <si>
    <t>LB-32</t>
  </si>
  <si>
    <t>MMR-1349/2018</t>
  </si>
  <si>
    <t>Oprava MK č. 16c v obci Troskovice</t>
  </si>
  <si>
    <t>00276201</t>
  </si>
  <si>
    <t>Obec Troskovice</t>
  </si>
  <si>
    <t>SČ1-83</t>
  </si>
  <si>
    <t>MMR-1258/2018</t>
  </si>
  <si>
    <t>Oprava místní komunikace 11c v ulici Nádražní, Velký Osek</t>
  </si>
  <si>
    <t>00235873</t>
  </si>
  <si>
    <t>Obec Velký Osek</t>
  </si>
  <si>
    <t>OC-13</t>
  </si>
  <si>
    <t>MMR-52656/2017</t>
  </si>
  <si>
    <t>Rekonstrukce místních komunikací v obci Křelov - ulice Ondříčkova</t>
  </si>
  <si>
    <t>63028255</t>
  </si>
  <si>
    <t>Obec Křelov-Břuchotín</t>
  </si>
  <si>
    <t>HK-08</t>
  </si>
  <si>
    <t>MMR-1785/2018</t>
  </si>
  <si>
    <t>Miletín, oprava MK č. 1c, Jiřího z Poděbrad-bytovky</t>
  </si>
  <si>
    <t>00271811</t>
  </si>
  <si>
    <t>Město Miletín</t>
  </si>
  <si>
    <t>UL-67</t>
  </si>
  <si>
    <t>MMR-51831/2017</t>
  </si>
  <si>
    <t>Oprava komunikace – spojovačka Srbice</t>
  </si>
  <si>
    <t>00266591</t>
  </si>
  <si>
    <t>Obec Srbice</t>
  </si>
  <si>
    <t>SČ1-02</t>
  </si>
  <si>
    <t>MMR-2187/2018</t>
  </si>
  <si>
    <t>Divišov - obnova místní komunikace v ulici U Haltýře</t>
  </si>
  <si>
    <t>00231690</t>
  </si>
  <si>
    <t>Městys Divišov</t>
  </si>
  <si>
    <t>HK-18</t>
  </si>
  <si>
    <t>MMR-151/2018</t>
  </si>
  <si>
    <t>Oprava místní komunikace Liberk - Prorubky</t>
  </si>
  <si>
    <t>00275051</t>
  </si>
  <si>
    <t>OBEC LIBERK</t>
  </si>
  <si>
    <t>ZL-27</t>
  </si>
  <si>
    <t>MMR-936/2018</t>
  </si>
  <si>
    <t>Oprava MK č 7c Kopřivné obci Liptál</t>
  </si>
  <si>
    <t>00304051</t>
  </si>
  <si>
    <t>Obec Liptál</t>
  </si>
  <si>
    <t>SČ2-67</t>
  </si>
  <si>
    <t>MMR-3386/2018</t>
  </si>
  <si>
    <t>Rekonstrukce místní komunikace - Nový Knín, místní část Sudovice</t>
  </si>
  <si>
    <t>00242888</t>
  </si>
  <si>
    <t>Město Nový Knín</t>
  </si>
  <si>
    <t>PL-08</t>
  </si>
  <si>
    <t>MMR-2542/2018</t>
  </si>
  <si>
    <t>Obec Čímice - oprava místních komunikací</t>
  </si>
  <si>
    <t>43313914</t>
  </si>
  <si>
    <t>Obec Čímice</t>
  </si>
  <si>
    <t>SČ2-40</t>
  </si>
  <si>
    <t>MMR-2349/2018</t>
  </si>
  <si>
    <t>Obec Dřísy-oprava místní komunikace ul.Růžová</t>
  </si>
  <si>
    <t>00236811</t>
  </si>
  <si>
    <t>Obec Dřísy</t>
  </si>
  <si>
    <t>OC-01</t>
  </si>
  <si>
    <t>MMR-1693/2018</t>
  </si>
  <si>
    <t>Stavební úpravy místní komunikace ul. Smetanova - Vidnava</t>
  </si>
  <si>
    <t>00303585</t>
  </si>
  <si>
    <t>Město Vidnava</t>
  </si>
  <si>
    <t>JM-48</t>
  </si>
  <si>
    <t>MMR-2884/2018</t>
  </si>
  <si>
    <t>Křepice - udržovací práce na MOK</t>
  </si>
  <si>
    <t>00283291</t>
  </si>
  <si>
    <t>Obec Křepice</t>
  </si>
  <si>
    <t>PU-02</t>
  </si>
  <si>
    <t>MMR-2563/2018</t>
  </si>
  <si>
    <t>Oprava místní komunikace 4C v obci Holetín</t>
  </si>
  <si>
    <t>00270105</t>
  </si>
  <si>
    <t>Obec Holetín</t>
  </si>
  <si>
    <t>JM-41</t>
  </si>
  <si>
    <t>MMR-3057/2018</t>
  </si>
  <si>
    <t>Oprava místní komunikace Žižkov</t>
  </si>
  <si>
    <t>00282855</t>
  </si>
  <si>
    <t>Obec Vranov</t>
  </si>
  <si>
    <t>VY-37</t>
  </si>
  <si>
    <t>MMR-3029/2018</t>
  </si>
  <si>
    <t>Oprava části MK II. třídy 1b, Branišov-Sedliště, II. etapa</t>
  </si>
  <si>
    <t>00249416</t>
  </si>
  <si>
    <t>Obec Vyskytná</t>
  </si>
  <si>
    <t>JM-20</t>
  </si>
  <si>
    <t>MMR-399/2018</t>
  </si>
  <si>
    <t>Obnova místní komunikace v části Horní domky v obci Úsobrno</t>
  </si>
  <si>
    <t>00281174</t>
  </si>
  <si>
    <t>Obec Úsobrno</t>
  </si>
  <si>
    <t>JM-82</t>
  </si>
  <si>
    <t>MMR-1681/2018</t>
  </si>
  <si>
    <t>Oprava místní komunikace č. 7c v obci Horní Dunajovice</t>
  </si>
  <si>
    <t>00292818</t>
  </si>
  <si>
    <t>Obec Horní Dunajovice</t>
  </si>
  <si>
    <t>VY-06</t>
  </si>
  <si>
    <t>MMR-1389/2018</t>
  </si>
  <si>
    <t>Hněvkovice - oprava MK v místní části Nová Ves u Dolních Kralovic</t>
  </si>
  <si>
    <t>00267473</t>
  </si>
  <si>
    <t>Obec Hněvkovice</t>
  </si>
  <si>
    <t>UL-69</t>
  </si>
  <si>
    <t>MMR-53533/2017</t>
  </si>
  <si>
    <t>Oprava MK č. 29 v obci Zabrušany, k.ú. Zabrušany, p.p.č. 164/12</t>
  </si>
  <si>
    <t>00266647</t>
  </si>
  <si>
    <t>Obec Zabrušany</t>
  </si>
  <si>
    <t>JČ-71</t>
  </si>
  <si>
    <t>MMR-3032/2018</t>
  </si>
  <si>
    <t>Oprava místní komunikace Hubov</t>
  </si>
  <si>
    <t>00249891</t>
  </si>
  <si>
    <t>Obec Nadějkov</t>
  </si>
  <si>
    <t>JČ-41</t>
  </si>
  <si>
    <t>MMR-2016/2018</t>
  </si>
  <si>
    <t>Oprava místní komunikace u bytových domů čp. 33, 34 a 35 Horní Vltavice na parc. č. 128/23, 1/2, 129/8 v k.ú. Horní Vltavice.</t>
  </si>
  <si>
    <t>00250422</t>
  </si>
  <si>
    <t>OBEC HORNÍ VLTAVICE</t>
  </si>
  <si>
    <t>VY-01</t>
  </si>
  <si>
    <t>MMR-2034/2018</t>
  </si>
  <si>
    <t>Oprava místní komunikace Libická Lhotka - Hůrka</t>
  </si>
  <si>
    <t>00267791</t>
  </si>
  <si>
    <t>Městys Libice nad Doubravou</t>
  </si>
  <si>
    <t>PU-01</t>
  </si>
  <si>
    <t>MMR-1720/2018</t>
  </si>
  <si>
    <t>Oprava krytu místní komunikace Petrkov</t>
  </si>
  <si>
    <t>00271055</t>
  </si>
  <si>
    <t>Městys Trhová Kamenice</t>
  </si>
  <si>
    <t>VY-32</t>
  </si>
  <si>
    <t>MMR-52295/2017</t>
  </si>
  <si>
    <t>Místní komunikace Jiřice</t>
  </si>
  <si>
    <t>00248355</t>
  </si>
  <si>
    <t>Obec Jiřice</t>
  </si>
  <si>
    <t>SČ2-07</t>
  </si>
  <si>
    <t>MMR-50910/2017</t>
  </si>
  <si>
    <t>Oprava místní komunikace v obci Lhotka</t>
  </si>
  <si>
    <t>00662275</t>
  </si>
  <si>
    <t>SČ2-23</t>
  </si>
  <si>
    <t>MMR-1946/2018</t>
  </si>
  <si>
    <t>Obec Předměřice nad Jizerou, oprava místních komunikací</t>
  </si>
  <si>
    <t>00238473</t>
  </si>
  <si>
    <t>Obec Předměřice nad Jizerou</t>
  </si>
  <si>
    <t>VY-57</t>
  </si>
  <si>
    <t>MMR-2152/2018</t>
  </si>
  <si>
    <t>Oprava místní komunikace v Novém Veselí</t>
  </si>
  <si>
    <t>00294926</t>
  </si>
  <si>
    <t>Městys Nové Veselí</t>
  </si>
  <si>
    <t>VY-10</t>
  </si>
  <si>
    <t>MMR-2788/2018</t>
  </si>
  <si>
    <t>Oprava MK č. 8, Obec Lípa, místní část Petrkov</t>
  </si>
  <si>
    <t>00267805</t>
  </si>
  <si>
    <t>Obec Lípa</t>
  </si>
  <si>
    <t>KV-12</t>
  </si>
  <si>
    <t>MMR-2621/2018</t>
  </si>
  <si>
    <t>Oprava MK č. 34c Potoční ulice, k.ú. Hroznětín</t>
  </si>
  <si>
    <t>00254592</t>
  </si>
  <si>
    <t>Město Hroznětín</t>
  </si>
  <si>
    <t>OC-21</t>
  </si>
  <si>
    <t>MMR-3125/2018</t>
  </si>
  <si>
    <t>Oprava MK č. 04c ulice Boční, Velký Týnec</t>
  </si>
  <si>
    <t>00299669</t>
  </si>
  <si>
    <t>Obec Velký Týnec</t>
  </si>
  <si>
    <t>SČ1-35</t>
  </si>
  <si>
    <t>MMR-1860/2018</t>
  </si>
  <si>
    <t>Oprava místní komunikace - Kubištova ulice</t>
  </si>
  <si>
    <t>00233528</t>
  </si>
  <si>
    <t>Obec Lochovice</t>
  </si>
  <si>
    <t>UL-45</t>
  </si>
  <si>
    <t>MMR-1231/2018</t>
  </si>
  <si>
    <t>Obnova komunikace Peruc</t>
  </si>
  <si>
    <t>00265331</t>
  </si>
  <si>
    <t>Městys Peruc</t>
  </si>
  <si>
    <t>ZL-23</t>
  </si>
  <si>
    <t>MMR-2729/2018</t>
  </si>
  <si>
    <t>OPRAVA MK POSKLA</t>
  </si>
  <si>
    <t>00303836</t>
  </si>
  <si>
    <t>Obec Hutisko - Solanec</t>
  </si>
  <si>
    <t>MS-19</t>
  </si>
  <si>
    <t>MMR-2513/2018</t>
  </si>
  <si>
    <t>Obnova místní komunikace č.7b, ul. Zemědělská, v obci Řepiště</t>
  </si>
  <si>
    <t>00577031</t>
  </si>
  <si>
    <t>Obec Řepiště</t>
  </si>
  <si>
    <t>JČ-18</t>
  </si>
  <si>
    <t>MMR-2330/2018</t>
  </si>
  <si>
    <t>Rekonstrukce místní komunikace 4c – ulice Dr. Františka Kuny</t>
  </si>
  <si>
    <t>00247022</t>
  </si>
  <si>
    <t>Město Lomnice nad Lužnicí</t>
  </si>
  <si>
    <t>SČ1-51</t>
  </si>
  <si>
    <t>MMR-3225/2018</t>
  </si>
  <si>
    <t>Rekonstrukce místní komunikace v obci Brandýsek</t>
  </si>
  <si>
    <t>00234168</t>
  </si>
  <si>
    <t>Obec Brandýsek</t>
  </si>
  <si>
    <t>JČ-22</t>
  </si>
  <si>
    <t>MMR-3371/2018</t>
  </si>
  <si>
    <t>Oprava komunikace Chlum u Třeboně p.č. 1807</t>
  </si>
  <si>
    <t>00246816</t>
  </si>
  <si>
    <t>Městys Chlum u Třeboně</t>
  </si>
  <si>
    <t>PU-45</t>
  </si>
  <si>
    <t>MMR-3245/2018</t>
  </si>
  <si>
    <t>Oprava místní komunikace II/5b na ppč. 3284 v obci Lichkov</t>
  </si>
  <si>
    <t>00279161</t>
  </si>
  <si>
    <t>Obec Lichkov</t>
  </si>
  <si>
    <t>UL-37</t>
  </si>
  <si>
    <t>MMR-2004/2018</t>
  </si>
  <si>
    <t>Místní komunikace v obci Račiněves</t>
  </si>
  <si>
    <t>00264261</t>
  </si>
  <si>
    <t>Obec Račiněves</t>
  </si>
  <si>
    <t>HK-29</t>
  </si>
  <si>
    <t>MMR-2094/2018</t>
  </si>
  <si>
    <t>Oprava MK Odolov - Malé Svatoňovice</t>
  </si>
  <si>
    <t>00278114</t>
  </si>
  <si>
    <t>Obec Malé Svatoňovice</t>
  </si>
  <si>
    <t>SČ1-71</t>
  </si>
  <si>
    <t>MMR-3256/2018</t>
  </si>
  <si>
    <t>Rekonstrukce místní komunikace Na Píska v obci Žilina</t>
  </si>
  <si>
    <t>00235202</t>
  </si>
  <si>
    <t>Obec Žilina</t>
  </si>
  <si>
    <t>JČ-75</t>
  </si>
  <si>
    <t>MMR-3407/2018</t>
  </si>
  <si>
    <t>Oprava MK 2c na p.č. 1858/1 v k.ú. Řepeč</t>
  </si>
  <si>
    <t>00667129</t>
  </si>
  <si>
    <t>Obec Řepeč</t>
  </si>
  <si>
    <t>KV-20</t>
  </si>
  <si>
    <t>MMR-3453/2018</t>
  </si>
  <si>
    <t>Krásno, Háje nad Teplou - oprava místní komunikace</t>
  </si>
  <si>
    <t>00573167</t>
  </si>
  <si>
    <t>Město Krásno</t>
  </si>
  <si>
    <t>SČ2-79</t>
  </si>
  <si>
    <t>MMR-3392/2018</t>
  </si>
  <si>
    <t>Rekonstrukce místní obslužné komunikace</t>
  </si>
  <si>
    <t>00242691</t>
  </si>
  <si>
    <t>Obec Malá Hraštice</t>
  </si>
  <si>
    <t>OC-05</t>
  </si>
  <si>
    <t>MMR-2023/2018</t>
  </si>
  <si>
    <t>Rekonstrukce místní komunikace - ulice Procházkova - I.etapa</t>
  </si>
  <si>
    <t>00299260</t>
  </si>
  <si>
    <t>Městys Náměšť na Hané</t>
  </si>
  <si>
    <t>SČ1-74</t>
  </si>
  <si>
    <t>MMR-3391/2018</t>
  </si>
  <si>
    <t>Rekonstrukce místní komunikace Na Kopě</t>
  </si>
  <si>
    <t>00235300</t>
  </si>
  <si>
    <t>Městys Cerhenice</t>
  </si>
  <si>
    <t>PL-26</t>
  </si>
  <si>
    <t>MMR-2207/2018</t>
  </si>
  <si>
    <t>Rekonstrukce místní komunikace Osek – Řenče 2. část</t>
  </si>
  <si>
    <t>00257184</t>
  </si>
  <si>
    <t>Obec Řenče</t>
  </si>
  <si>
    <t>PU-03</t>
  </si>
  <si>
    <t>MMR-2545/2018</t>
  </si>
  <si>
    <t>Oprava MK č. 13c v obci Horka</t>
  </si>
  <si>
    <t>00270121</t>
  </si>
  <si>
    <t>Obec Horka</t>
  </si>
  <si>
    <t>HK-17</t>
  </si>
  <si>
    <t>MMR-3397/2018</t>
  </si>
  <si>
    <t>Oprava komunikace ulice V Borku - Albrechtice nad Orlicí</t>
  </si>
  <si>
    <t>00579106</t>
  </si>
  <si>
    <t>OBEC ALBRECHTICE N.O.</t>
  </si>
  <si>
    <t>HK-27</t>
  </si>
  <si>
    <t>MMR-53617/2017</t>
  </si>
  <si>
    <t>Oprava části MK č. 3a v obci Libňatov</t>
  </si>
  <si>
    <t>00278084</t>
  </si>
  <si>
    <t>OBEC LIBŇATOV</t>
  </si>
  <si>
    <t>MS-36</t>
  </si>
  <si>
    <t>MMR-53959/2017</t>
  </si>
  <si>
    <t>Oprava povrchu místní komunikace v ulice Trní ve Slavkově</t>
  </si>
  <si>
    <t>00300667</t>
  </si>
  <si>
    <t>Obec Slavkov</t>
  </si>
  <si>
    <t>OC-56</t>
  </si>
  <si>
    <t>MMR-3500/2018</t>
  </si>
  <si>
    <t>Obnova povrchu místní komunikace č. 13c v obci Sobotín, část Rudoltice - I. etapa</t>
  </si>
  <si>
    <t>00303348</t>
  </si>
  <si>
    <t>Obec Sobotín</t>
  </si>
  <si>
    <t>JČ-05</t>
  </si>
  <si>
    <t>MMR-1323/2018</t>
  </si>
  <si>
    <t>Oprava povrchu MK Větrná</t>
  </si>
  <si>
    <t>00245224</t>
  </si>
  <si>
    <t>Obec Nedabyle</t>
  </si>
  <si>
    <t>UL-18</t>
  </si>
  <si>
    <t>MMR-1170/2018</t>
  </si>
  <si>
    <t>Oprava MK č. c05 a c05/1 v obci Perštejn</t>
  </si>
  <si>
    <t>00262072</t>
  </si>
  <si>
    <t>Obec Perštejn</t>
  </si>
  <si>
    <t>VY-27</t>
  </si>
  <si>
    <t>MMR-3441/2018</t>
  </si>
  <si>
    <t>Oprava místní komunikace u kostela ve Ždírci</t>
  </si>
  <si>
    <t>00287008</t>
  </si>
  <si>
    <t>Obec Ždírec</t>
  </si>
  <si>
    <t>JM-79</t>
  </si>
  <si>
    <t>MMR-54330/2017</t>
  </si>
  <si>
    <t>Místní komunikace ul. Dyjská Dobšice</t>
  </si>
  <si>
    <t>45670773</t>
  </si>
  <si>
    <t>SČ1-31</t>
  </si>
  <si>
    <t>MMR-3588/2018</t>
  </si>
  <si>
    <t>Obnova MK č. 156c v obci Chyňava, k.ú. Chyňava</t>
  </si>
  <si>
    <t>00233358</t>
  </si>
  <si>
    <t>Obec Chyňava</t>
  </si>
  <si>
    <t>UL-61</t>
  </si>
  <si>
    <t>MMR-54556/2017</t>
  </si>
  <si>
    <t>Oprava komunikace p. p. č. 1043/1 v k. ú. Bořislav</t>
  </si>
  <si>
    <t>00266248</t>
  </si>
  <si>
    <t>Obec Bořislav</t>
  </si>
  <si>
    <t>UL-34</t>
  </si>
  <si>
    <t>MMR-2012/2018</t>
  </si>
  <si>
    <t>Oprava místní komunikace v Libotenicích</t>
  </si>
  <si>
    <t>00263940</t>
  </si>
  <si>
    <t>Obec Libotenice</t>
  </si>
  <si>
    <t>ZL-01</t>
  </si>
  <si>
    <t>MMR-2541/2018</t>
  </si>
  <si>
    <t>Rekonstrukce MK č. 9c, 11c, 12,c v obci Chvalčov (ulice Pod Hostýnem, Pod Matůškem, Chrástka)</t>
  </si>
  <si>
    <t>00488895</t>
  </si>
  <si>
    <t>Obec Chvalčov</t>
  </si>
  <si>
    <t>JČ-67</t>
  </si>
  <si>
    <t>MMR-1159/2018</t>
  </si>
  <si>
    <t>Oprava místní komunikace ke škole</t>
  </si>
  <si>
    <t>00252239</t>
  </si>
  <si>
    <t>Obec Dražice</t>
  </si>
  <si>
    <t>JČ-11</t>
  </si>
  <si>
    <t>MMR-2591/2018</t>
  </si>
  <si>
    <t>Obnova MK Benešov nad Černou</t>
  </si>
  <si>
    <t>00245780</t>
  </si>
  <si>
    <t>Obec Benešov nad Černou</t>
  </si>
  <si>
    <t>ZL-04</t>
  </si>
  <si>
    <t>MMR-2551/2018</t>
  </si>
  <si>
    <t>Rekonstrukce MK, č. 16c v obci Slavkov pod Hostýnem, místní část Loučka I</t>
  </si>
  <si>
    <t>00287733</t>
  </si>
  <si>
    <t>Obec Slavkov pod Hostýnem</t>
  </si>
  <si>
    <t>PL-09</t>
  </si>
  <si>
    <t>MMR-2293/2018</t>
  </si>
  <si>
    <t>VÝROV - OPRAVA MÍSTNÍ KOMUNIKACE</t>
  </si>
  <si>
    <t>00255424</t>
  </si>
  <si>
    <t>Obec Dolany</t>
  </si>
  <si>
    <t>SČ2-15</t>
  </si>
  <si>
    <t>MMR-1136/2018</t>
  </si>
  <si>
    <t>Oprava MK č. 6c Býčinská ulice v obci Boseň, místní část Boseň</t>
  </si>
  <si>
    <t>00509191</t>
  </si>
  <si>
    <t>Obec Boseň</t>
  </si>
  <si>
    <t>JČ-81</t>
  </si>
  <si>
    <t>MMR-3607/2018</t>
  </si>
  <si>
    <t>Oprava místních komunikací Zálší</t>
  </si>
  <si>
    <t>00667293</t>
  </si>
  <si>
    <t>Obec Zálší</t>
  </si>
  <si>
    <t>VY-04</t>
  </si>
  <si>
    <t>MMR-3044/2018</t>
  </si>
  <si>
    <t>Oprava komunikace MK1 v k.ú. Meziklasí</t>
  </si>
  <si>
    <t>00267376</t>
  </si>
  <si>
    <t>Obec Dolní Město</t>
  </si>
  <si>
    <t>UL-24</t>
  </si>
  <si>
    <t>MMR-3580/2018</t>
  </si>
  <si>
    <t>Oprava MK č. 2c v obci Černouček</t>
  </si>
  <si>
    <t>00526428</t>
  </si>
  <si>
    <t>Obec Černouček</t>
  </si>
  <si>
    <t>ZL-44</t>
  </si>
  <si>
    <t>MMR-919/2018</t>
  </si>
  <si>
    <t>Rekonstrukce místní komunikace před Obecním úřadem - etapa E</t>
  </si>
  <si>
    <t>00568716</t>
  </si>
  <si>
    <t>Obec Sazovice</t>
  </si>
  <si>
    <t>JM-38</t>
  </si>
  <si>
    <t>MMR-2929/2018</t>
  </si>
  <si>
    <t>Obnova místní komunikace v obci Štěpánovice</t>
  </si>
  <si>
    <t>00365548</t>
  </si>
  <si>
    <t>Obec Štěpánovice</t>
  </si>
  <si>
    <t>SČ2-53</t>
  </si>
  <si>
    <t>MMR-3285/2018</t>
  </si>
  <si>
    <t>Davle - komunikace Na Balkáně, Nad Lomem</t>
  </si>
  <si>
    <t>00241156</t>
  </si>
  <si>
    <t>Městys DAVLE</t>
  </si>
  <si>
    <t>VY-63</t>
  </si>
  <si>
    <t>MMR-1627/2018</t>
  </si>
  <si>
    <t>Oprava místní komunikace v Herálci</t>
  </si>
  <si>
    <t>00294306</t>
  </si>
  <si>
    <t>OC-34</t>
  </si>
  <si>
    <t>MMR-3145/2018</t>
  </si>
  <si>
    <t>Oprava MK č. 6c (úseky 6.1 a 6.2), Olšany u Prostějova</t>
  </si>
  <si>
    <t>00288560</t>
  </si>
  <si>
    <t>Obec Olšany u Prostějova</t>
  </si>
  <si>
    <t>OC-31</t>
  </si>
  <si>
    <t>MMR-3355/2018</t>
  </si>
  <si>
    <t>Obnova místní komunikace ke sv. Floriánu v obci Čehovice</t>
  </si>
  <si>
    <t>00288101</t>
  </si>
  <si>
    <t>Obec Čehovice</t>
  </si>
  <si>
    <t>SČ1-01</t>
  </si>
  <si>
    <t>MMR-1904/2018</t>
  </si>
  <si>
    <t>Oprava místní komunikace Čechtice</t>
  </si>
  <si>
    <t>00231550</t>
  </si>
  <si>
    <t>Městys Čechtice</t>
  </si>
  <si>
    <t>KV-09</t>
  </si>
  <si>
    <t>MMR-53546/2017</t>
  </si>
  <si>
    <t>Velkoplošná oprava povrchu MK na p.p.č. 605/1 v k.ú. Klimentov a 605/4 v k.ú. Velká Hleďsebe</t>
  </si>
  <si>
    <t>00572756</t>
  </si>
  <si>
    <t>Obec Velká Hleďsebe</t>
  </si>
  <si>
    <t>LB-25</t>
  </si>
  <si>
    <t>MMR-3529/2018</t>
  </si>
  <si>
    <t>Běžná údržba MK č. 112c, 113c, 114c Vrtky-Benešovice</t>
  </si>
  <si>
    <t>00263303</t>
  </si>
  <si>
    <t>Obec Všelibice</t>
  </si>
  <si>
    <t>JČ-20</t>
  </si>
  <si>
    <t>MMR-2783/2018</t>
  </si>
  <si>
    <t>Rekonstrukce ulice Jana Švermy - III. etapa</t>
  </si>
  <si>
    <t>00247456</t>
  </si>
  <si>
    <t>Město Slavonice</t>
  </si>
  <si>
    <t>PL-18</t>
  </si>
  <si>
    <t>MMR-2974/2018</t>
  </si>
  <si>
    <t>Oprava části místní komunikace č. 1c Malá Víska - Hejno, v k.ú. Malá Víska</t>
  </si>
  <si>
    <t>00256307</t>
  </si>
  <si>
    <t>Obec Vrhaveč</t>
  </si>
  <si>
    <t>SČ1-58</t>
  </si>
  <si>
    <t>MMR-3475/2018</t>
  </si>
  <si>
    <t>Rekonstrukce místní komunikace "Dlouhá" - Knovíz</t>
  </si>
  <si>
    <t>00234541</t>
  </si>
  <si>
    <t>Obec Knovíz</t>
  </si>
  <si>
    <t>JM-35</t>
  </si>
  <si>
    <t>MMR-2156/2018</t>
  </si>
  <si>
    <t>Oprava místních komunikací v obci Přibice, ul.Dolní Sliník</t>
  </si>
  <si>
    <t>00600211</t>
  </si>
  <si>
    <t>Obec Přibice</t>
  </si>
  <si>
    <t>ZL-05</t>
  </si>
  <si>
    <t>MMR-2564/2018</t>
  </si>
  <si>
    <t>Obnova místní komunikace Zástřizly</t>
  </si>
  <si>
    <t>00380857</t>
  </si>
  <si>
    <t>Obec Zástřizly</t>
  </si>
  <si>
    <t>OC-46</t>
  </si>
  <si>
    <t>MMR-2998/2018</t>
  </si>
  <si>
    <t>Obnova MK č. 6b u Pekárny, k.ú. Teplice nad Bečvou</t>
  </si>
  <si>
    <t>00636622</t>
  </si>
  <si>
    <t>Obec Teplice nad Bečvou</t>
  </si>
  <si>
    <t>SČ2-52</t>
  </si>
  <si>
    <t>MMR-3478/2018</t>
  </si>
  <si>
    <t>Rekonstrukce místní komunikace 5c, obec Zlonín</t>
  </si>
  <si>
    <t>00241067</t>
  </si>
  <si>
    <t>Obec Zlonín</t>
  </si>
  <si>
    <t>PU-26</t>
  </si>
  <si>
    <t>MMR-1674/2018</t>
  </si>
  <si>
    <t>Obnova MK - ulice Zlatá voda</t>
  </si>
  <si>
    <t>00276529</t>
  </si>
  <si>
    <t>Město Bystré</t>
  </si>
  <si>
    <t>PL-04</t>
  </si>
  <si>
    <t>MMR-3296/2018</t>
  </si>
  <si>
    <t>Hlohová – oprava místní komunikace</t>
  </si>
  <si>
    <t>00478547</t>
  </si>
  <si>
    <t>Obec Hlohová</t>
  </si>
  <si>
    <t>PU-37</t>
  </si>
  <si>
    <t>MMR-3395/2018</t>
  </si>
  <si>
    <t>Oprava místní komunikace v obci Vendolí</t>
  </si>
  <si>
    <t>00277541</t>
  </si>
  <si>
    <t>Obec Vendolí</t>
  </si>
  <si>
    <t>JČ-68</t>
  </si>
  <si>
    <t>MMR-3406/2018</t>
  </si>
  <si>
    <t>Oprava MK č. 17c v obci Choustník, místní část Kajetín, k.ú. Kajetín</t>
  </si>
  <si>
    <t>00252361</t>
  </si>
  <si>
    <t>Obec Choustník</t>
  </si>
  <si>
    <t>OC-42</t>
  </si>
  <si>
    <t>MMR-2536/2018</t>
  </si>
  <si>
    <t>Rekonstrukce místní komunikace ve Křtomili</t>
  </si>
  <si>
    <t>00636312</t>
  </si>
  <si>
    <t>Obec Křtomil</t>
  </si>
  <si>
    <t>SČ2-90</t>
  </si>
  <si>
    <t>MMR-3416/2018</t>
  </si>
  <si>
    <t>Oprava místní komunikace v obci Podbořánky</t>
  </si>
  <si>
    <t>00243825</t>
  </si>
  <si>
    <t>Město Jesenice</t>
  </si>
  <si>
    <t>MS-25</t>
  </si>
  <si>
    <t>MMR-1792/2018</t>
  </si>
  <si>
    <t>Obnova vybraných místních komunikací - místní komunikace pasp. číslo 1c v obci Tichá</t>
  </si>
  <si>
    <t>00298476</t>
  </si>
  <si>
    <t>Obec Tichá</t>
  </si>
  <si>
    <t>UL-14</t>
  </si>
  <si>
    <t>MMR-2111/2018</t>
  </si>
  <si>
    <t>Obnova části MK č. 31 v obci Vejprty, místní část Vejprty</t>
  </si>
  <si>
    <t>00262170</t>
  </si>
  <si>
    <t>Město Vejprty</t>
  </si>
  <si>
    <t>ZL-19</t>
  </si>
  <si>
    <t>MMR-1171/2018</t>
  </si>
  <si>
    <t>Oprava MK č. 1c Dolní konec v obci Zlámanec</t>
  </si>
  <si>
    <t>00368687</t>
  </si>
  <si>
    <t>Obec Zlámanec</t>
  </si>
  <si>
    <t>JM-86</t>
  </si>
  <si>
    <t>MMR-3333/2018</t>
  </si>
  <si>
    <t>OPRAVA MÍSTNÍ KOMUNIKACE - BLATNÁ</t>
  </si>
  <si>
    <t>44026927</t>
  </si>
  <si>
    <t>Obec Nový Šaldorf - Sedlešovice</t>
  </si>
  <si>
    <t>MS-26</t>
  </si>
  <si>
    <t>MMR-1370/2018</t>
  </si>
  <si>
    <t>Oprava komunikace č. 8-1-2 k lyžařskému areálu v obci Veřovice, k.ú. Veřovice</t>
  </si>
  <si>
    <t>00298531</t>
  </si>
  <si>
    <t>Obec Veřovice</t>
  </si>
  <si>
    <t>VY-23</t>
  </si>
  <si>
    <t>MMR-2517/2018</t>
  </si>
  <si>
    <t>Obnova místní komunikace 17c - Potácelova v Krahulčí</t>
  </si>
  <si>
    <t>00286168</t>
  </si>
  <si>
    <t>Obec Krahulčí</t>
  </si>
  <si>
    <t>JM-46</t>
  </si>
  <si>
    <t>MMR-3195/2018</t>
  </si>
  <si>
    <t>Horní Bojanovice - udržovací práce na MOK</t>
  </si>
  <si>
    <t>00283169</t>
  </si>
  <si>
    <t>Obec Horní Bojanovice</t>
  </si>
  <si>
    <t>SČ2-16</t>
  </si>
  <si>
    <t>MMR-785/2018</t>
  </si>
  <si>
    <t>Obnova komunikace u sportovního areálu v obci Bradlec</t>
  </si>
  <si>
    <t>00508888</t>
  </si>
  <si>
    <t>Obec Bradlec</t>
  </si>
  <si>
    <t>SČ2-69</t>
  </si>
  <si>
    <t>MMR-2763/2018</t>
  </si>
  <si>
    <t>Jince - oprava ulice Ke koupališti</t>
  </si>
  <si>
    <t>00242381</t>
  </si>
  <si>
    <t>Městys JINCE</t>
  </si>
  <si>
    <t>ZL-25</t>
  </si>
  <si>
    <t>MMR-2965/2018</t>
  </si>
  <si>
    <t>Rekonstrukce MK č. 39c - Hrádky, obec Krhová</t>
  </si>
  <si>
    <t>01265750</t>
  </si>
  <si>
    <t>Obec Krhová</t>
  </si>
  <si>
    <t>SČ2-43</t>
  </si>
  <si>
    <t>MMR-1236/2018</t>
  </si>
  <si>
    <t>Oprava místní komunikace č. 13 d , Kostelec u Křížků</t>
  </si>
  <si>
    <t>00240354</t>
  </si>
  <si>
    <t>Obec Kostelec u Křížků</t>
  </si>
  <si>
    <t>LB-07</t>
  </si>
  <si>
    <t>MMR-2940/2018</t>
  </si>
  <si>
    <t>Oprava místní komunikace v obci Radvanec, místní část Maxov.</t>
  </si>
  <si>
    <t>46750690</t>
  </si>
  <si>
    <t>Obec Radvanec</t>
  </si>
  <si>
    <t>MS-30</t>
  </si>
  <si>
    <t>MMR-3521/2018</t>
  </si>
  <si>
    <t>Oprava místní komunikace v obci Bohuslavice</t>
  </si>
  <si>
    <t>00299839</t>
  </si>
  <si>
    <t>Obec Bohuslavice</t>
  </si>
  <si>
    <t>UL-58</t>
  </si>
  <si>
    <t>MMR-2765/2018</t>
  </si>
  <si>
    <t>Oprava místní komunikace na p.p.č. 179/1</t>
  </si>
  <si>
    <t>00266132</t>
  </si>
  <si>
    <t>Obec Polerady</t>
  </si>
  <si>
    <t>PL-06</t>
  </si>
  <si>
    <t>MMR-2399/2018</t>
  </si>
  <si>
    <t>Oprava MK Sadová, Měčín</t>
  </si>
  <si>
    <t>00255785</t>
  </si>
  <si>
    <t>Město Měčín</t>
  </si>
  <si>
    <t>OC-02</t>
  </si>
  <si>
    <t>MMR-52459/2017</t>
  </si>
  <si>
    <t>Rekonstrukce místní komunikace Adolfovice 1.10c - 2.etapa</t>
  </si>
  <si>
    <t>00302333</t>
  </si>
  <si>
    <t>Obec Bělá pod Pradědem</t>
  </si>
  <si>
    <t>VY-18</t>
  </si>
  <si>
    <t>MMR-3037/2018</t>
  </si>
  <si>
    <t>Obnova MK č. 25c v Kamenici u Jihlavy</t>
  </si>
  <si>
    <t>00286079</t>
  </si>
  <si>
    <t>Městys Kamenice</t>
  </si>
  <si>
    <t>PL-15</t>
  </si>
  <si>
    <t>MMR-2407/2018</t>
  </si>
  <si>
    <t>Rekonstrukce MK Předslav, místní část Němčice</t>
  </si>
  <si>
    <t>00256021</t>
  </si>
  <si>
    <t>Obec Předslav</t>
  </si>
  <si>
    <t>PL-29</t>
  </si>
  <si>
    <t>MMR-2441/2018</t>
  </si>
  <si>
    <t>Oprava ulice Nové v Chrástu</t>
  </si>
  <si>
    <t>00257851</t>
  </si>
  <si>
    <t>Plzeň-město</t>
  </si>
  <si>
    <t>OC-26</t>
  </si>
  <si>
    <t>MMR-2785/2018</t>
  </si>
  <si>
    <t>Plumlov - obnova místní komunikace Na Stráži</t>
  </si>
  <si>
    <t>00288632</t>
  </si>
  <si>
    <t>Město Plumlov</t>
  </si>
  <si>
    <t>UL-26</t>
  </si>
  <si>
    <t>MMR-2908/2018</t>
  </si>
  <si>
    <t>Oprava místní komunikace "Ke Mlatu"</t>
  </si>
  <si>
    <t>00263524</t>
  </si>
  <si>
    <t>Obec Doksany</t>
  </si>
  <si>
    <t>SČ1-94</t>
  </si>
  <si>
    <t>MMR-46664/2017</t>
  </si>
  <si>
    <t>Oprava místní komunikace v k.ú. Zbraslavice</t>
  </si>
  <si>
    <t>00236641</t>
  </si>
  <si>
    <t>Obec Zbraslavice</t>
  </si>
  <si>
    <t>MS-38</t>
  </si>
  <si>
    <t>MMR-1770/2018</t>
  </si>
  <si>
    <t>Oprava místní komunikace na ul. Příčné</t>
  </si>
  <si>
    <t>00300764</t>
  </si>
  <si>
    <t>Obec Štítina</t>
  </si>
  <si>
    <t>SČ1-66</t>
  </si>
  <si>
    <t>MMR-1719/2018</t>
  </si>
  <si>
    <t>Oprava krytu místní komunikace ul.Václava Moravce-Stehelčeves</t>
  </si>
  <si>
    <t>00556378</t>
  </si>
  <si>
    <t>Obec Stehelčeves</t>
  </si>
  <si>
    <t>JM-39</t>
  </si>
  <si>
    <t>MMR-3092/2018</t>
  </si>
  <si>
    <t>Těšany - rekonstrukce místní komunikace Za konírnou</t>
  </si>
  <si>
    <t>00282693</t>
  </si>
  <si>
    <t>Obec Těšany</t>
  </si>
  <si>
    <t>SČ2-26</t>
  </si>
  <si>
    <t>MMR-54869/2017</t>
  </si>
  <si>
    <t>Obnova místní komunikace v ul. Vodičkova</t>
  </si>
  <si>
    <t>00239712</t>
  </si>
  <si>
    <t>Město Rožďalovice</t>
  </si>
  <si>
    <t>SČ2-27</t>
  </si>
  <si>
    <t>MMR-1798/2018</t>
  </si>
  <si>
    <t>Oprava místní komunikace v obci Kounice, místní část Ohražené, ulice Pod Lesem</t>
  </si>
  <si>
    <t>00239305</t>
  </si>
  <si>
    <t>Městys Kounice</t>
  </si>
  <si>
    <t>SČ2-71</t>
  </si>
  <si>
    <t>MMR-3567/2018</t>
  </si>
  <si>
    <t>Rekonstrukce MK Drahenice</t>
  </si>
  <si>
    <t>00662798</t>
  </si>
  <si>
    <t>Obec Drahenice</t>
  </si>
  <si>
    <t>PU-49</t>
  </si>
  <si>
    <t>MMR-1648/2018</t>
  </si>
  <si>
    <t>Oprava komunikace č. 7a a 7b v obci Tisová</t>
  </si>
  <si>
    <t>00279641</t>
  </si>
  <si>
    <t>SČ2-68</t>
  </si>
  <si>
    <t>MMR-1805/2018</t>
  </si>
  <si>
    <t>Oprava místní komunikace Měšetice</t>
  </si>
  <si>
    <t>00232645</t>
  </si>
  <si>
    <t>Město Sedlec-Prčice</t>
  </si>
  <si>
    <t>JČ-21</t>
  </si>
  <si>
    <t>MMR-49712/2017</t>
  </si>
  <si>
    <t>Oprava místní komunikace ulice Martínkova</t>
  </si>
  <si>
    <t>00247511</t>
  </si>
  <si>
    <t>Město Strmilov</t>
  </si>
  <si>
    <t>JM-26</t>
  </si>
  <si>
    <t>MMR-1809/2018</t>
  </si>
  <si>
    <t>Oprava místní komunikace č. 7c v Čebíně - II. etapa</t>
  </si>
  <si>
    <t>00281662</t>
  </si>
  <si>
    <t>Obec Čebín</t>
  </si>
  <si>
    <t>SČ2-02</t>
  </si>
  <si>
    <t>MMR-3240/2018</t>
  </si>
  <si>
    <t>Veltrusy - rekonstrukce ulice Hálkova</t>
  </si>
  <si>
    <t>00237272</t>
  </si>
  <si>
    <t>Město Veltrusy</t>
  </si>
  <si>
    <t>JM-43</t>
  </si>
  <si>
    <t>MMR-2877/2018</t>
  </si>
  <si>
    <t>Oprava MK č. 2/c v městysi Boleradice</t>
  </si>
  <si>
    <t>00283011</t>
  </si>
  <si>
    <t>Městys Boleradice</t>
  </si>
  <si>
    <t>ZL-12</t>
  </si>
  <si>
    <t>MMR-53978/2017</t>
  </si>
  <si>
    <t>Nedakonice - oprava místní komunikace C36</t>
  </si>
  <si>
    <t>00291153</t>
  </si>
  <si>
    <t>Obec Nedakonice</t>
  </si>
  <si>
    <t>SČ2-66</t>
  </si>
  <si>
    <t>MMR-3641/2018</t>
  </si>
  <si>
    <t>Oprava komunikace k bytovým domům v Krásné Hoře nad Vltavou</t>
  </si>
  <si>
    <t>00242535</t>
  </si>
  <si>
    <t>Město Krásná Hora nad Vltavou</t>
  </si>
  <si>
    <t>VY-28</t>
  </si>
  <si>
    <t>MMR-2875/2018</t>
  </si>
  <si>
    <t>Oprava MK Nádražní</t>
  </si>
  <si>
    <t>00248037</t>
  </si>
  <si>
    <t>Město Černovice</t>
  </si>
  <si>
    <t>LB-19</t>
  </si>
  <si>
    <t>MMR-3330/2018</t>
  </si>
  <si>
    <t>Oprava MK 1c v obci Bulovka, část Arnoltice</t>
  </si>
  <si>
    <t>00262692</t>
  </si>
  <si>
    <t>Obec Bulovka</t>
  </si>
  <si>
    <t>UL-31</t>
  </si>
  <si>
    <t>MMR-54573/2017</t>
  </si>
  <si>
    <t>Úprava místní komunikace na p.p.č. 692/1 v obci Krabčice k.ú. Rovné pod Řípem</t>
  </si>
  <si>
    <t>00263834</t>
  </si>
  <si>
    <t>Obec Krabčice</t>
  </si>
  <si>
    <t>VY-30</t>
  </si>
  <si>
    <t>MMR-3316/2018</t>
  </si>
  <si>
    <t>Oprava MK Lukavec - Zelená Ves</t>
  </si>
  <si>
    <t>00248606</t>
  </si>
  <si>
    <t>Městys Lukavec</t>
  </si>
  <si>
    <t>VY-17</t>
  </si>
  <si>
    <t>MMR-1614/2018</t>
  </si>
  <si>
    <t>Rekonstrukce komunikace Veselý Žďár</t>
  </si>
  <si>
    <t>00268445</t>
  </si>
  <si>
    <t>Obec Veselý Žďár</t>
  </si>
  <si>
    <t>PU-21</t>
  </si>
  <si>
    <t>MMR-3427/2018</t>
  </si>
  <si>
    <t>Oprava povrchu komunikace ul. K rybníčkům, Opatovice nad Labem</t>
  </si>
  <si>
    <t>00274011</t>
  </si>
  <si>
    <t>Obec Opatovice nad Labem</t>
  </si>
  <si>
    <t>UL-41</t>
  </si>
  <si>
    <t>MMR-1977/2018</t>
  </si>
  <si>
    <t>Oprava MK 49c1 - ul. Školní, obec Vrbice</t>
  </si>
  <si>
    <t>00264652</t>
  </si>
  <si>
    <t>Obec Vrbice</t>
  </si>
  <si>
    <t>JM-06</t>
  </si>
  <si>
    <t>MMR-2088/2018</t>
  </si>
  <si>
    <t>Oprava MK 4c Černý les</t>
  </si>
  <si>
    <t>00532100</t>
  </si>
  <si>
    <t>OBEC BUKOVINKA</t>
  </si>
  <si>
    <t>SČ1-73</t>
  </si>
  <si>
    <t>MMR-824/2018</t>
  </si>
  <si>
    <t>Oprava místní komunikace 57c do osady Buda, místní část Nesměň u Zásmuk, město Zásmuky</t>
  </si>
  <si>
    <t>00235954</t>
  </si>
  <si>
    <t>Město Zásmuky</t>
  </si>
  <si>
    <t>UL-51</t>
  </si>
  <si>
    <t>MMR-3038/2018</t>
  </si>
  <si>
    <t>Komunikace Krásný Dvůr ppč.232/1, k. ú. Krásný Dvůr, PK-MK 029c</t>
  </si>
  <si>
    <t>00265071</t>
  </si>
  <si>
    <t>Obec Krásný Dvůr</t>
  </si>
  <si>
    <t>ZL-03</t>
  </si>
  <si>
    <t>MMR-1344/2018</t>
  </si>
  <si>
    <t>Rusava - obnova komunikace Schneiderkova</t>
  </si>
  <si>
    <t>00287709</t>
  </si>
  <si>
    <t>Obec Rusava</t>
  </si>
  <si>
    <t>ZL-10</t>
  </si>
  <si>
    <t>MMR-3353/2018</t>
  </si>
  <si>
    <t>Rekonstrukce místní komunikace II č. 01b Horní Němčí</t>
  </si>
  <si>
    <t>00290947</t>
  </si>
  <si>
    <t>Obec Horní Němčí</t>
  </si>
  <si>
    <t>VY-38</t>
  </si>
  <si>
    <t>MMR-1636/2018</t>
  </si>
  <si>
    <t>Oprava komunikace v Želivě</t>
  </si>
  <si>
    <t>00249483</t>
  </si>
  <si>
    <t>Obec Želiv</t>
  </si>
  <si>
    <t>JČ-28</t>
  </si>
  <si>
    <t>MMR-3257/2018</t>
  </si>
  <si>
    <t>Místní komunikace Rodvínov 2C</t>
  </si>
  <si>
    <t>00247375</t>
  </si>
  <si>
    <t>Obec Rodvínov</t>
  </si>
  <si>
    <t>SČ1-56</t>
  </si>
  <si>
    <t>MMR-2726/2018</t>
  </si>
  <si>
    <t>Rekonstrukce MK v Kamenných Žehrovicích</t>
  </si>
  <si>
    <t>00234508</t>
  </si>
  <si>
    <t>Obec Kamenné Žehrovice</t>
  </si>
  <si>
    <t>JČ-13</t>
  </si>
  <si>
    <t>MMR-2610/2018</t>
  </si>
  <si>
    <t>Oprava místní komunikace v Bujanově</t>
  </si>
  <si>
    <t>00245810</t>
  </si>
  <si>
    <t>Obec Bujanov</t>
  </si>
  <si>
    <t>VY-08</t>
  </si>
  <si>
    <t>MMR-45179/2017</t>
  </si>
  <si>
    <t>Úpravy MK na pozemku 1296/1, Kámen</t>
  </si>
  <si>
    <t>00267597</t>
  </si>
  <si>
    <t>PL-40</t>
  </si>
  <si>
    <t>MMR-2899/2018</t>
  </si>
  <si>
    <t>Oprava MK Břasy - Přívětice</t>
  </si>
  <si>
    <t>00258628</t>
  </si>
  <si>
    <t>Obec Břasy</t>
  </si>
  <si>
    <t>JM-56</t>
  </si>
  <si>
    <t>MMR-3077/2018</t>
  </si>
  <si>
    <t>Lužice -místní komunikace Kratiny, Česká - III. etapa</t>
  </si>
  <si>
    <t>44164343</t>
  </si>
  <si>
    <t>Obec Lužice</t>
  </si>
  <si>
    <t>SČ2-59</t>
  </si>
  <si>
    <t>MMR-2312/2018</t>
  </si>
  <si>
    <t>Stavební úpravy místní komunikace Na Zvonici - Jíloviště</t>
  </si>
  <si>
    <t>00241334</t>
  </si>
  <si>
    <t>Obec Jíloviště</t>
  </si>
  <si>
    <t>JČ-37</t>
  </si>
  <si>
    <t>MMR-1771/2018</t>
  </si>
  <si>
    <t>Oprava MK č. 40c na parcele p.č. 755/1 v k.ú. Vadkov</t>
  </si>
  <si>
    <t>00250546</t>
  </si>
  <si>
    <t>Městys Lhenice</t>
  </si>
  <si>
    <t>LB-15</t>
  </si>
  <si>
    <t>MMR-3306/2018</t>
  </si>
  <si>
    <t>Oprava MK č. 29d v obci Pěnčín, místní část Alšovice</t>
  </si>
  <si>
    <t>00262501</t>
  </si>
  <si>
    <t>Obec Pěnčín</t>
  </si>
  <si>
    <t>SČ2-41</t>
  </si>
  <si>
    <t>MMR-3384/2018</t>
  </si>
  <si>
    <t>Oprava místní komunikace v obci Hlavenec</t>
  </si>
  <si>
    <t>00474177</t>
  </si>
  <si>
    <t>Obec Hlavenec</t>
  </si>
  <si>
    <t>KV-21</t>
  </si>
  <si>
    <t>MMR-51172/2017</t>
  </si>
  <si>
    <t>Oprava a údržba místní komunikace Za Potokem, Nové Sedlo</t>
  </si>
  <si>
    <t>00259527</t>
  </si>
  <si>
    <t>Město Nové Sedlo</t>
  </si>
  <si>
    <t>LB-30</t>
  </si>
  <si>
    <t>MMR-1713/2018</t>
  </si>
  <si>
    <t>Oprava krytu místní komunikace Paseky nad Jizerou II.etapa</t>
  </si>
  <si>
    <t>00580791</t>
  </si>
  <si>
    <t>Obec Paseky nad Jizerou</t>
  </si>
  <si>
    <t>JČ-66</t>
  </si>
  <si>
    <t>MMR-54726/2017</t>
  </si>
  <si>
    <t>Opravy místních komunikací Dráchov, část 2</t>
  </si>
  <si>
    <t>00252221</t>
  </si>
  <si>
    <t>Obec Dráchov</t>
  </si>
  <si>
    <t>SČ1-27</t>
  </si>
  <si>
    <t>MMR-2759/2018</t>
  </si>
  <si>
    <t>Oprava místních komunikací ve městě Žebrák - ulice Pod Šibencem</t>
  </si>
  <si>
    <t>00234079</t>
  </si>
  <si>
    <t>Město Žebrák</t>
  </si>
  <si>
    <t>SČ2-03</t>
  </si>
  <si>
    <t>MMR-2276/2018</t>
  </si>
  <si>
    <t>Oprava povrchu komunikace ul. Hoření, Byšice</t>
  </si>
  <si>
    <t>00236756</t>
  </si>
  <si>
    <t>Obec Byšice</t>
  </si>
  <si>
    <t>VY-40</t>
  </si>
  <si>
    <t>MMR-54985/2017</t>
  </si>
  <si>
    <t>Oprava místní komunikace p. č. 535/23 v Městyse Rokytnice n/R</t>
  </si>
  <si>
    <t>00290360</t>
  </si>
  <si>
    <t>Městys Rokytnice nad Rokytnou</t>
  </si>
  <si>
    <t>JČ-23</t>
  </si>
  <si>
    <t>MMR-3251/2018</t>
  </si>
  <si>
    <t>Místní komunikace v obci Blažejov - III. etapa - větev "A"</t>
  </si>
  <si>
    <t>00246298</t>
  </si>
  <si>
    <t>Obec Blažejov</t>
  </si>
  <si>
    <t>SČ1-46</t>
  </si>
  <si>
    <t>MMR-3260/2018</t>
  </si>
  <si>
    <t>Oprava místní komunikace ul. Zahradní k.ú. Smečno</t>
  </si>
  <si>
    <t>00234893</t>
  </si>
  <si>
    <t>Město Smečno</t>
  </si>
  <si>
    <t>JČ-79</t>
  </si>
  <si>
    <t>MMR-2148/2018</t>
  </si>
  <si>
    <t>Podpora obnovy a rozvoje venkova</t>
  </si>
  <si>
    <t>00667234</t>
  </si>
  <si>
    <t>Obec Vesce</t>
  </si>
  <si>
    <t>SČ1-65</t>
  </si>
  <si>
    <t>MMR-1716/2018</t>
  </si>
  <si>
    <t>Rekonstrukce povrchu místní komunikace</t>
  </si>
  <si>
    <t>00234788</t>
  </si>
  <si>
    <t>Obec Pchery</t>
  </si>
  <si>
    <t>JČ-26</t>
  </si>
  <si>
    <t>MMR-3255/2018</t>
  </si>
  <si>
    <t>Místní komunikace "Ke škole"</t>
  </si>
  <si>
    <t>00246859</t>
  </si>
  <si>
    <t>Obec Jarošov nad Nežárkou</t>
  </si>
  <si>
    <t>SČ2-49</t>
  </si>
  <si>
    <t>MMR-55001/2017</t>
  </si>
  <si>
    <t>MK ulice Školní, obec Senohraby.</t>
  </si>
  <si>
    <t>00240737</t>
  </si>
  <si>
    <t>Obec Senohraby</t>
  </si>
  <si>
    <t>SČ2-91</t>
  </si>
  <si>
    <t>MMR-1142/2018</t>
  </si>
  <si>
    <t>Rekonstrukce komunikace k Davidovu mlýnu</t>
  </si>
  <si>
    <t>00244384</t>
  </si>
  <si>
    <t>Městys Senomaty</t>
  </si>
  <si>
    <t>ZL-26</t>
  </si>
  <si>
    <t>MMR-1356/2018</t>
  </si>
  <si>
    <t>Oprava místní komunikace "U Komárníka" v obci Kunovice</t>
  </si>
  <si>
    <t>00635812</t>
  </si>
  <si>
    <t>Obec Kunovice</t>
  </si>
  <si>
    <t>UL-36</t>
  </si>
  <si>
    <t>MMR-54663/2017</t>
  </si>
  <si>
    <t>Oprava místní komunikace v Polepech 2018</t>
  </si>
  <si>
    <t>00264202</t>
  </si>
  <si>
    <t>Obec Polepy</t>
  </si>
  <si>
    <t>UL-25</t>
  </si>
  <si>
    <t>MMR-3547/2018</t>
  </si>
  <si>
    <t>Oprava povrchu místních komunikací</t>
  </si>
  <si>
    <t>00263494</t>
  </si>
  <si>
    <t>Obec Děčany</t>
  </si>
  <si>
    <t>VY-56</t>
  </si>
  <si>
    <t>MMR-3611/2018</t>
  </si>
  <si>
    <t>Rekonstrukce místní komunikace č. 5b-1, 2, 3 v městyse Měřín, k. ú. Měřín</t>
  </si>
  <si>
    <t>00294799</t>
  </si>
  <si>
    <t>Městys Měřín</t>
  </si>
  <si>
    <t>SČ1-48</t>
  </si>
  <si>
    <t>MMR-2340/2018</t>
  </si>
  <si>
    <t>Oprava části místní komunikace a kanalizace, v jižní části ulice Máchova-Zlonice, ETAPA II. na parc.č.745/6,k.ú.Zlonice, v pasportu označena</t>
  </si>
  <si>
    <t>00235172</t>
  </si>
  <si>
    <t>Městys Zlonice</t>
  </si>
  <si>
    <t>ZL-07</t>
  </si>
  <si>
    <t>MMR-2123/2018</t>
  </si>
  <si>
    <t>Oprava MK Na Hradě v obci Bánov</t>
  </si>
  <si>
    <t>00290785</t>
  </si>
  <si>
    <t>Obec Bánov</t>
  </si>
  <si>
    <t>UL-53</t>
  </si>
  <si>
    <t>MMR-3415/2018</t>
  </si>
  <si>
    <t>Stavební úpravy místní komunikace 17c, Pnětluky</t>
  </si>
  <si>
    <t>00556394</t>
  </si>
  <si>
    <t>Obec Pnětluky</t>
  </si>
  <si>
    <t>SČ1-43</t>
  </si>
  <si>
    <t>MMR-3115/2018</t>
  </si>
  <si>
    <t>Rekonstrukce místní obslužné komunikace v obci Tmaň</t>
  </si>
  <si>
    <t>00233901</t>
  </si>
  <si>
    <t>Obec Tmaň</t>
  </si>
  <si>
    <t>JM-61</t>
  </si>
  <si>
    <t>MMR-3638/2018</t>
  </si>
  <si>
    <t>Obnova místní komunikace Borová - Vacenovice</t>
  </si>
  <si>
    <t>00285439</t>
  </si>
  <si>
    <t>Obec Vacenovice</t>
  </si>
  <si>
    <t>LB-11</t>
  </si>
  <si>
    <t>MMR-1608/2018</t>
  </si>
  <si>
    <t>Oprava povrchu místní komunikace č. 2c, Lučany nad Nisou</t>
  </si>
  <si>
    <t>00262455</t>
  </si>
  <si>
    <t>Město Lučany nad Nisou</t>
  </si>
  <si>
    <t>UL-42</t>
  </si>
  <si>
    <t>MMR-3447/2018</t>
  </si>
  <si>
    <t>Oprava místní komunikace "Pod Pomníkem"</t>
  </si>
  <si>
    <t>00526771</t>
  </si>
  <si>
    <t>Obec Žabovřesky nad Ohří</t>
  </si>
  <si>
    <t>JM-64</t>
  </si>
  <si>
    <t>MMR-662/2018</t>
  </si>
  <si>
    <t>Oprava místní komunikace ke hřbitovu - Drnovice</t>
  </si>
  <si>
    <t>00291731</t>
  </si>
  <si>
    <t>Obec Drnovice</t>
  </si>
  <si>
    <t>SČ2-83</t>
  </si>
  <si>
    <t>MMR-1799/2018</t>
  </si>
  <si>
    <t>Oprava místní komunikace Ředice.</t>
  </si>
  <si>
    <t>00242829</t>
  </si>
  <si>
    <t>Obec Nechvalice</t>
  </si>
  <si>
    <t>JM-62</t>
  </si>
  <si>
    <t>MMR-2728/2018</t>
  </si>
  <si>
    <t>Oprava místní komunikace 3c v obci Bohdalice-Pavlovice, místní část Bohdalice</t>
  </si>
  <si>
    <t>00291641</t>
  </si>
  <si>
    <t>Obec Bohdalice - Pavlovice</t>
  </si>
  <si>
    <t>JM-51</t>
  </si>
  <si>
    <t>MMR-3201/2018</t>
  </si>
  <si>
    <t>Šitbořice, ul. Osvobození - kanalizace a komunikace, I. etapa</t>
  </si>
  <si>
    <t>00283622</t>
  </si>
  <si>
    <t>Obec Šitbořice</t>
  </si>
  <si>
    <t>JČ-69</t>
  </si>
  <si>
    <t>MMR-3603/2018</t>
  </si>
  <si>
    <t>Klenovice-oprava MK 2419/1</t>
  </si>
  <si>
    <t>00512672</t>
  </si>
  <si>
    <t>Obec Klenovice</t>
  </si>
  <si>
    <t>PL-38</t>
  </si>
  <si>
    <t>MMR-1417/2018</t>
  </si>
  <si>
    <t>Rekonstrukce komunikace od OÚ do sídliště v Žihli</t>
  </si>
  <si>
    <t>00258580</t>
  </si>
  <si>
    <t>Obec Žihle</t>
  </si>
  <si>
    <t>PL-11</t>
  </si>
  <si>
    <t>MMR-2704/2018</t>
  </si>
  <si>
    <t>Obnova místní komunikace Srbice</t>
  </si>
  <si>
    <t>00255823</t>
  </si>
  <si>
    <t>Obec Mochtín</t>
  </si>
  <si>
    <t>JM-03</t>
  </si>
  <si>
    <t>MMR-3319/2018</t>
  </si>
  <si>
    <t>Revitalizace centrální části městyse Ostrov u Macochy – III. etapa</t>
  </si>
  <si>
    <t>00280780</t>
  </si>
  <si>
    <t>Městys Ostrov u Macochy</t>
  </si>
  <si>
    <t>JČ-31</t>
  </si>
  <si>
    <t>MMR-1671/2018</t>
  </si>
  <si>
    <t>Obnova místní komunikace č.6c Oužlaba, k.ú. Bošovice u Čížové</t>
  </si>
  <si>
    <t>00249602</t>
  </si>
  <si>
    <t>Obec Čížová</t>
  </si>
  <si>
    <t>UL-35</t>
  </si>
  <si>
    <t>MMR-925/2018</t>
  </si>
  <si>
    <t>Oprava povrchů místní komunikace - ul. U vinárny, Malé Žernoseky</t>
  </si>
  <si>
    <t>00526045</t>
  </si>
  <si>
    <t>Obec Malé Žernoseky</t>
  </si>
  <si>
    <t>OC-27</t>
  </si>
  <si>
    <t>MMR-1406/2018</t>
  </si>
  <si>
    <t>Rekonstrukce místní komunikace č.16/c a 17/c v obci Drahany</t>
  </si>
  <si>
    <t>00288209</t>
  </si>
  <si>
    <t>Městys Drahany</t>
  </si>
  <si>
    <t>UL-38</t>
  </si>
  <si>
    <t>MMR-3583/2018</t>
  </si>
  <si>
    <t>Oprava komunikace č. 6c v obci Radovesice</t>
  </si>
  <si>
    <t>00526088</t>
  </si>
  <si>
    <t>Obec Radovesice</t>
  </si>
  <si>
    <t>PL-02</t>
  </si>
  <si>
    <t>MMR-3450/2018</t>
  </si>
  <si>
    <t>OBNOVA MÍSTNÍ KOMUNIKACE „PODÉL TRATI A GARÁŽÍ“ č. 1c v Klenčí p. Čerchovem</t>
  </si>
  <si>
    <t>00253472</t>
  </si>
  <si>
    <t>Městys Klenčí pod Čerchovem</t>
  </si>
  <si>
    <t>UL-22</t>
  </si>
  <si>
    <t>MMR-2754/2018</t>
  </si>
  <si>
    <t>Oprava místní komunikace v městě Budyně n. Ohří, ul. Průhon a ul. Nádražní</t>
  </si>
  <si>
    <t>00263427</t>
  </si>
  <si>
    <t>Město Budyně nad Ohří</t>
  </si>
  <si>
    <t>SČ1-93</t>
  </si>
  <si>
    <t>MMR-3113/2018</t>
  </si>
  <si>
    <t>Obnova místní komunikace v obci Vrdy</t>
  </si>
  <si>
    <t>00236616</t>
  </si>
  <si>
    <t>Obec Vrdy</t>
  </si>
  <si>
    <t>UL-68</t>
  </si>
  <si>
    <t>MMR-1020/2018</t>
  </si>
  <si>
    <t>Obnova místní komunikace Světec</t>
  </si>
  <si>
    <t>00266612</t>
  </si>
  <si>
    <t>Obec Světec</t>
  </si>
  <si>
    <t>ZL-21</t>
  </si>
  <si>
    <t>MMR-2488/2018</t>
  </si>
  <si>
    <t>Oprava místní komunikace Na Kunštátě - Kelč</t>
  </si>
  <si>
    <t>00303925</t>
  </si>
  <si>
    <t>Město Kelč</t>
  </si>
  <si>
    <t>JČ-65</t>
  </si>
  <si>
    <t>MMR-2744/2018</t>
  </si>
  <si>
    <t>Oprava místní komunikace v Malšicích</t>
  </si>
  <si>
    <t>00252522</t>
  </si>
  <si>
    <t>Městys Malšice</t>
  </si>
  <si>
    <t>JM-50</t>
  </si>
  <si>
    <t>MMR-3072/2018</t>
  </si>
  <si>
    <t>Moravský Žižkov - udržovací práce na MOK</t>
  </si>
  <si>
    <t>00283371</t>
  </si>
  <si>
    <t>Obec Moravský Žižkov</t>
  </si>
  <si>
    <t>VY-41</t>
  </si>
  <si>
    <t>MMR-3414/2018</t>
  </si>
  <si>
    <t>Oprava MK 15c v městysi Želetava</t>
  </si>
  <si>
    <t>00290751</t>
  </si>
  <si>
    <t>Městys Želetava</t>
  </si>
  <si>
    <t>PL-34</t>
  </si>
  <si>
    <t>MMR-2230/2018</t>
  </si>
  <si>
    <t>MK ul. Husova, Heřmanova Huť</t>
  </si>
  <si>
    <t>00257753</t>
  </si>
  <si>
    <t>Obec Heřmanova Huť</t>
  </si>
  <si>
    <t>MS-20</t>
  </si>
  <si>
    <t>MMR-54578/2017</t>
  </si>
  <si>
    <t>Oprava MK č. 6.1 Červená v obci Soběšovice</t>
  </si>
  <si>
    <t>00576981</t>
  </si>
  <si>
    <t>Obec Soběšovice</t>
  </si>
  <si>
    <t>OC-25</t>
  </si>
  <si>
    <t>MMR-3206/2018</t>
  </si>
  <si>
    <t>Oprava MK č. 18 (část úseku 18/2 a úsek 18/3) ulice Revoluční – 1.etapa, Kostelec na Hané</t>
  </si>
  <si>
    <t>00288373</t>
  </si>
  <si>
    <t>Město Kostelec na Hané</t>
  </si>
  <si>
    <t>MS-40</t>
  </si>
  <si>
    <t>MMR-2518/2018</t>
  </si>
  <si>
    <t>Oprava povrchu ulice Msgr. Tomáška v obci Vřesina</t>
  </si>
  <si>
    <t>00298581</t>
  </si>
  <si>
    <t>Obec Vřesina</t>
  </si>
  <si>
    <t>VY-65</t>
  </si>
  <si>
    <t>MMR-1564/2018</t>
  </si>
  <si>
    <t>Oprava komunikace</t>
  </si>
  <si>
    <t>00842630</t>
  </si>
  <si>
    <t>Obec Nová Ves u Nového Města na Moravě</t>
  </si>
  <si>
    <t>SČ2-11</t>
  </si>
  <si>
    <t>MMR-3293/2018</t>
  </si>
  <si>
    <t>Oprava místní komunikace v obci Tišice</t>
  </si>
  <si>
    <t>00237221</t>
  </si>
  <si>
    <t>Obec Tišice</t>
  </si>
  <si>
    <t>PL-05</t>
  </si>
  <si>
    <t>MMR-3249/2018</t>
  </si>
  <si>
    <t>Rekonstrukce místní komunikace v obci Meclov</t>
  </si>
  <si>
    <t>00253553</t>
  </si>
  <si>
    <t>Obec Meclov</t>
  </si>
  <si>
    <t>JČ-35</t>
  </si>
  <si>
    <t>MMR-3367/2018</t>
  </si>
  <si>
    <t>Rekonstrukce místní komunikace - ulice Nádražní</t>
  </si>
  <si>
    <t>00250601</t>
  </si>
  <si>
    <t>Město Netolice</t>
  </si>
  <si>
    <t>HK-10</t>
  </si>
  <si>
    <t>MMR-2760/2018</t>
  </si>
  <si>
    <t>Oprava komunikace Ke Mlýnu v obci Lukavec u Hořic</t>
  </si>
  <si>
    <t>00271781</t>
  </si>
  <si>
    <t>OBEC LUKAVEC U HOŘIC</t>
  </si>
  <si>
    <t>SČ2-55</t>
  </si>
  <si>
    <t>MMR-3387/2018</t>
  </si>
  <si>
    <t>Rekonstrukce povrchu komunikace ul. U Obchodu</t>
  </si>
  <si>
    <t>00234265</t>
  </si>
  <si>
    <t>SČ2-60</t>
  </si>
  <si>
    <t>MMR-3283/2018</t>
  </si>
  <si>
    <t>Obnova povrchu MK v obci Hostěrdice-Rakousy</t>
  </si>
  <si>
    <t>00241351</t>
  </si>
  <si>
    <t>Obec Kamenný Přívoz</t>
  </si>
  <si>
    <t>MS-13</t>
  </si>
  <si>
    <t>MMR-54162/2017</t>
  </si>
  <si>
    <t>Oprava MK 2b Ke středisku v obci Bruzovice</t>
  </si>
  <si>
    <t>00296546</t>
  </si>
  <si>
    <t>Obec Bruzovice</t>
  </si>
  <si>
    <t>OC-55</t>
  </si>
  <si>
    <t>MMR-392/2018</t>
  </si>
  <si>
    <t>Oprava MK č. 4c v obci Ruda nad Moravou, místní část Štědrákova Lhota</t>
  </si>
  <si>
    <t>00303313</t>
  </si>
  <si>
    <t>Obec Ruda nad Moravou</t>
  </si>
  <si>
    <t>SČ2-14</t>
  </si>
  <si>
    <t>MMR-840/2018</t>
  </si>
  <si>
    <t>Oprava místní komunikace 5c v místní části Bechov, město Dolní Bousov</t>
  </si>
  <si>
    <t>00237680</t>
  </si>
  <si>
    <t>Město Dolní Bousov</t>
  </si>
  <si>
    <t>SČ2-56</t>
  </si>
  <si>
    <t>MMR-3472/2018</t>
  </si>
  <si>
    <t>Oprava místní komunikace - Holubice</t>
  </si>
  <si>
    <t>00241211</t>
  </si>
  <si>
    <t>Obec Holubice</t>
  </si>
  <si>
    <t>JČ-07</t>
  </si>
  <si>
    <t>MMR-1333/2018</t>
  </si>
  <si>
    <t>Oprava MK č. 9c a 10c v obci Slavče, místní část Dobrkovská Lhotka</t>
  </si>
  <si>
    <t>00245429</t>
  </si>
  <si>
    <t>Obec Slavče</t>
  </si>
  <si>
    <t>ZL-47</t>
  </si>
  <si>
    <t>MMR-3265/2018</t>
  </si>
  <si>
    <t>OBNOVA MÍSTNÍ KOMUNIKACE VELKÝ OŘECHOV – 1. etapa</t>
  </si>
  <si>
    <t>00284637</t>
  </si>
  <si>
    <t>Obec Velký Ořechov</t>
  </si>
  <si>
    <t>SČ2-75</t>
  </si>
  <si>
    <t>MMR-2434/2018</t>
  </si>
  <si>
    <t>MK Hvožďany - oprava</t>
  </si>
  <si>
    <t>00242292</t>
  </si>
  <si>
    <t>Obec Hvožďany</t>
  </si>
  <si>
    <t>JČ-38</t>
  </si>
  <si>
    <t>MMR-50895/2017</t>
  </si>
  <si>
    <t>Oprava místní komunikace v severní části Bošic</t>
  </si>
  <si>
    <t>00250350</t>
  </si>
  <si>
    <t>Obec Bošice</t>
  </si>
  <si>
    <t>LB-21</t>
  </si>
  <si>
    <t>MMR-3335/2018</t>
  </si>
  <si>
    <t>Oprava MK SO 101 Úsek č. I – 9c v obci Dětřichov</t>
  </si>
  <si>
    <t>00831468</t>
  </si>
  <si>
    <t>Obec Dětřichov</t>
  </si>
  <si>
    <t>JČ-25</t>
  </si>
  <si>
    <t>MMR-3069/2018</t>
  </si>
  <si>
    <t>Rekonstrukce místní komunikace v obci Hatín - místní část Stajka</t>
  </si>
  <si>
    <t>00246646</t>
  </si>
  <si>
    <t>Obec Hatín</t>
  </si>
  <si>
    <t>JČ-43</t>
  </si>
  <si>
    <t>MMR-52463/2017</t>
  </si>
  <si>
    <t>Oprava místní komunikace na pozemku p.č.: 491/2 v k.ú. Jelemek v obci Nebahovy</t>
  </si>
  <si>
    <t>00250597</t>
  </si>
  <si>
    <t>Obec Nebahovy</t>
  </si>
  <si>
    <t>JČ-72</t>
  </si>
  <si>
    <t>MMR-3600/2018</t>
  </si>
  <si>
    <t>Oprava části místní komunikace	Nová Ves – silnice I/19</t>
  </si>
  <si>
    <t>00252603</t>
  </si>
  <si>
    <t>Obec Nová Ves u Chýnova</t>
  </si>
  <si>
    <t>SČ1-34</t>
  </si>
  <si>
    <t>MMR-3473/2018</t>
  </si>
  <si>
    <t>Oprava MK 10, ul. Palackého v obci Loděnice</t>
  </si>
  <si>
    <t>00233510</t>
  </si>
  <si>
    <t>Obec Loděnice</t>
  </si>
  <si>
    <t>JM-32</t>
  </si>
  <si>
    <t>MMR-3399/2018</t>
  </si>
  <si>
    <t>Oprava místní komunikace v ul. Slunná - Moravany</t>
  </si>
  <si>
    <t>00282120</t>
  </si>
  <si>
    <t>Obec Moravany</t>
  </si>
  <si>
    <t>UL-39</t>
  </si>
  <si>
    <t>MMR-2879/2018</t>
  </si>
  <si>
    <t>Obnova a odvodnění místní komunikace 1c a 2c na navsi v Horním Týnci</t>
  </si>
  <si>
    <t>00264555</t>
  </si>
  <si>
    <t>Obec Třebušín</t>
  </si>
  <si>
    <t>OC-53</t>
  </si>
  <si>
    <t>MMR-2950/2018</t>
  </si>
  <si>
    <t>MK Maletín- II. etapa</t>
  </si>
  <si>
    <t>00302988</t>
  </si>
  <si>
    <t>Obec Maletín</t>
  </si>
  <si>
    <t>SČ2-63</t>
  </si>
  <si>
    <t>MMR-3063/2018</t>
  </si>
  <si>
    <t>Rekonstrukce ulice K Dálnici MK č. 8c</t>
  </si>
  <si>
    <t>00241563</t>
  </si>
  <si>
    <t>Obec Průhonice</t>
  </si>
  <si>
    <t>SČ2-84</t>
  </si>
  <si>
    <t>MMR-2758/2018</t>
  </si>
  <si>
    <t>Oprava místní komunikace z rozcestí Osečany směrem na osadu Dubliny</t>
  </si>
  <si>
    <t>00473871</t>
  </si>
  <si>
    <t>Obec Osečany</t>
  </si>
  <si>
    <t>SČ2-34</t>
  </si>
  <si>
    <t>MMR-49695/2017</t>
  </si>
  <si>
    <t>Komunikace na Malé Straně v obci Opočnice – SO 03 Na Drahách</t>
  </si>
  <si>
    <t>00239534</t>
  </si>
  <si>
    <t>Obec Opočnice</t>
  </si>
  <si>
    <t>KV-13</t>
  </si>
  <si>
    <t>MMR-1781/2018</t>
  </si>
  <si>
    <t>Rekonstrukce komunikace ulice Žižkova</t>
  </si>
  <si>
    <t>00254622</t>
  </si>
  <si>
    <t>Město Jáchymov</t>
  </si>
  <si>
    <t>SČ2-86</t>
  </si>
  <si>
    <t>MMR-1130/2018</t>
  </si>
  <si>
    <t>Oprava místní komunikace 140c Petrovice</t>
  </si>
  <si>
    <t>00243027</t>
  </si>
  <si>
    <t>OC-44</t>
  </si>
  <si>
    <t>MMR-1411/2018</t>
  </si>
  <si>
    <t>Obnova místní komunikace v obci Radslavice .....</t>
  </si>
  <si>
    <t>00301884</t>
  </si>
  <si>
    <t>Obec Radslavice</t>
  </si>
  <si>
    <t>SČ2-50</t>
  </si>
  <si>
    <t>MMR-1528/2018</t>
  </si>
  <si>
    <t>Rekonstrukce místní komunikace ul. K Panskému poli v obci Světice</t>
  </si>
  <si>
    <t>00240826</t>
  </si>
  <si>
    <t>Obec Světice</t>
  </si>
  <si>
    <t>JČ-04</t>
  </si>
  <si>
    <t>MMR-53618/2017</t>
  </si>
  <si>
    <t>Oprava místní komunikace v osadě Olbramov, směr na kom. III. třídy č. 15421 (Horní Stropnice - Svébohy)</t>
  </si>
  <si>
    <t>00244929</t>
  </si>
  <si>
    <t>Obec Horní Stropnice</t>
  </si>
  <si>
    <t>PL-31</t>
  </si>
  <si>
    <t>MMR-1698/2018</t>
  </si>
  <si>
    <t>MK ul. V Cihelně, Šťáhlavy</t>
  </si>
  <si>
    <t>00257290</t>
  </si>
  <si>
    <t>Obec Šťáhlavy</t>
  </si>
  <si>
    <t>JM-27</t>
  </si>
  <si>
    <t>MMR-54975/2017</t>
  </si>
  <si>
    <t>Ivaň oprava vozovky místní komunikace</t>
  </si>
  <si>
    <t>00600164</t>
  </si>
  <si>
    <t>Obec Ivaň</t>
  </si>
  <si>
    <t>OC-37</t>
  </si>
  <si>
    <t>MMR-53519/2017</t>
  </si>
  <si>
    <t>Rekonstrukce cesty Potštát místní část Lipná</t>
  </si>
  <si>
    <t>00301795</t>
  </si>
  <si>
    <t>Město Potštát</t>
  </si>
  <si>
    <t>SČ1-75</t>
  </si>
  <si>
    <t>MMR-3003/2018</t>
  </si>
  <si>
    <t>Oprava MK 13c v obci Bečváry</t>
  </si>
  <si>
    <t>00235245</t>
  </si>
  <si>
    <t>Obec Bečváry</t>
  </si>
  <si>
    <t>VY-19</t>
  </si>
  <si>
    <t>MMR-2483/2018</t>
  </si>
  <si>
    <t>Stavební úpravy místní komunikace na ul. Dělnická</t>
  </si>
  <si>
    <t>00286192</t>
  </si>
  <si>
    <t>Městys Luka nad Jihlavou</t>
  </si>
  <si>
    <t>UL-01</t>
  </si>
  <si>
    <t>MMR-2079/2018</t>
  </si>
  <si>
    <t>Rekonstrukce komunikace č. 53c "Chalupářská" v Dolní Poustevně</t>
  </si>
  <si>
    <t>00261289</t>
  </si>
  <si>
    <t>Město Dolní Poustevna</t>
  </si>
  <si>
    <t>SČ1-61</t>
  </si>
  <si>
    <t>MMR-54231/2017</t>
  </si>
  <si>
    <t>Rekonstrukce místní komunikace Zahradní</t>
  </si>
  <si>
    <t>00663964</t>
  </si>
  <si>
    <t>Obec Lhota</t>
  </si>
  <si>
    <t>SČ2-08</t>
  </si>
  <si>
    <t>MMR-54370/2017</t>
  </si>
  <si>
    <t>Obnova místní komunikace Vavřineč – MK C8, 1.etapa</t>
  </si>
  <si>
    <t>00237043</t>
  </si>
  <si>
    <t>Obec Malý Újezd</t>
  </si>
  <si>
    <t>SČ2-01</t>
  </si>
  <si>
    <t>MMR-917/2018</t>
  </si>
  <si>
    <t>Rekonstrukce místní komunikace č. 10c ve Mšeně, ulice Stránecká - východní část</t>
  </si>
  <si>
    <t>00237078</t>
  </si>
  <si>
    <t>Město Mšeno</t>
  </si>
  <si>
    <t>VY-12</t>
  </si>
  <si>
    <t>MMR-2274/2018</t>
  </si>
  <si>
    <t>Obec Okrouhlička - Oprava místní komunikace 5c</t>
  </si>
  <si>
    <t>00579998</t>
  </si>
  <si>
    <t>Obec Okrouhlička</t>
  </si>
  <si>
    <t>SČ2-36</t>
  </si>
  <si>
    <t>MMR-54524/2017</t>
  </si>
  <si>
    <t>Rekonstrukce místní komunikace na poz.p.č. 67, 357/2, 68/11, 69/17, 356/1, 31/1, 32/9, 354/1 v k.ú. Zvěřínek - 2. etapa</t>
  </si>
  <si>
    <t>00640689</t>
  </si>
  <si>
    <t>Obec Zvěřínek</t>
  </si>
  <si>
    <t>ZL-09</t>
  </si>
  <si>
    <t>MMR-2130/2018</t>
  </si>
  <si>
    <t>Rekonstrukce místní komunikace Ježov v Drslavicích</t>
  </si>
  <si>
    <t>00360597</t>
  </si>
  <si>
    <t>Obec Drslavice</t>
  </si>
  <si>
    <t>SČ1-07</t>
  </si>
  <si>
    <t>MMR-1841/2018</t>
  </si>
  <si>
    <t>Oprava místní komunikace Palachova.</t>
  </si>
  <si>
    <t>00231584</t>
  </si>
  <si>
    <t>Obec Čerčany</t>
  </si>
  <si>
    <t>UL-32</t>
  </si>
  <si>
    <t>MMR-2881/2018</t>
  </si>
  <si>
    <t>Obnova místní evakuační komunikace v obci Křešice</t>
  </si>
  <si>
    <t>00263851</t>
  </si>
  <si>
    <t>Obec Křešice</t>
  </si>
  <si>
    <t>OC-06</t>
  </si>
  <si>
    <t>MMR-3310/2018</t>
  </si>
  <si>
    <t>Oprava místní komunikace 31b</t>
  </si>
  <si>
    <t>00298654</t>
  </si>
  <si>
    <t>Obec Bělkovice-Lašťany</t>
  </si>
  <si>
    <t>PU-46</t>
  </si>
  <si>
    <t>MMR-54871/2017</t>
  </si>
  <si>
    <t>Souvislá oprava místní komunikace</t>
  </si>
  <si>
    <t>00279358</t>
  </si>
  <si>
    <t>Obec Písečná</t>
  </si>
  <si>
    <t>LB-01</t>
  </si>
  <si>
    <t>MMR-3100/2018</t>
  </si>
  <si>
    <t>Dubá ul. Na Výsluní - etapa oprava komunikace</t>
  </si>
  <si>
    <t>00260479</t>
  </si>
  <si>
    <t>Město Dubá</t>
  </si>
  <si>
    <t>VY-39</t>
  </si>
  <si>
    <t>MMR-1366/2018</t>
  </si>
  <si>
    <t>Oprava MK č. 28c ve městě Hrotovice</t>
  </si>
  <si>
    <t>00289426</t>
  </si>
  <si>
    <t>Město Hrotovice</t>
  </si>
  <si>
    <t>JM-49</t>
  </si>
  <si>
    <t>MMR-3071/2018</t>
  </si>
  <si>
    <t>Lednice - ul. Slovácká, horní, komunikace</t>
  </si>
  <si>
    <t>00283339</t>
  </si>
  <si>
    <t>Obec Lednice</t>
  </si>
  <si>
    <t>JM-34</t>
  </si>
  <si>
    <t>MMR-48805/2017</t>
  </si>
  <si>
    <t>Rekonstrukce místních komunikací v Ostopovicích</t>
  </si>
  <si>
    <t>00282294</t>
  </si>
  <si>
    <t>Obec Ostopovice</t>
  </si>
  <si>
    <t>SČ2-39</t>
  </si>
  <si>
    <t>MMR-3474/2018</t>
  </si>
  <si>
    <t>Rekonstrukce MK 7c v obci Dobřejovice</t>
  </si>
  <si>
    <t>00240141</t>
  </si>
  <si>
    <t>Obec Dobřejovice</t>
  </si>
  <si>
    <t>SČ1-69</t>
  </si>
  <si>
    <t>MMR-3430/2018</t>
  </si>
  <si>
    <t>Tuchlovice - oprava povrchů</t>
  </si>
  <si>
    <t>00235041</t>
  </si>
  <si>
    <t>Obec Tuchlovice</t>
  </si>
  <si>
    <t>JČ-29</t>
  </si>
  <si>
    <t>MMR-3584/2018</t>
  </si>
  <si>
    <t>Oprava MK č. c3 Kouty, k.ú. Albrechtice nad Vltavou</t>
  </si>
  <si>
    <t>00249521</t>
  </si>
  <si>
    <t>Obec Albrechtice nad Vltavou</t>
  </si>
  <si>
    <t>OC-08</t>
  </si>
  <si>
    <t>MMR-2568/2018</t>
  </si>
  <si>
    <t>Obnova místní komunikace U Stavu v Bohuňovicích - osa "E"</t>
  </si>
  <si>
    <t>00298697</t>
  </si>
  <si>
    <t>Obec Bohuňovice</t>
  </si>
  <si>
    <t>LB-12</t>
  </si>
  <si>
    <t>MMR-3083/2018</t>
  </si>
  <si>
    <t>Odvodnění místních komunikací Albrechtice v Jizerských horách</t>
  </si>
  <si>
    <t>00262277</t>
  </si>
  <si>
    <t>OBEC ALBRECHTICE V JIZERSKÝCH HORÁCH</t>
  </si>
  <si>
    <t>SČ2-64</t>
  </si>
  <si>
    <t>MMR-1228/2018</t>
  </si>
  <si>
    <t>Obnova komunikace v Řitce</t>
  </si>
  <si>
    <t>00241644</t>
  </si>
  <si>
    <t>Obec Řitka</t>
  </si>
  <si>
    <t>LB-14</t>
  </si>
  <si>
    <t>MMR-3425/2018</t>
  </si>
  <si>
    <t>Souvislá oprava místní komunikace v Josefově Dole</t>
  </si>
  <si>
    <t>00262391</t>
  </si>
  <si>
    <t>OC-51</t>
  </si>
  <si>
    <t>MMR-3185/2018</t>
  </si>
  <si>
    <t>Oprava místní komunikace č. 7b- ulice Trávník, Loštice</t>
  </si>
  <si>
    <t>00302945</t>
  </si>
  <si>
    <t>Město Loštice</t>
  </si>
  <si>
    <t>SČ2-82</t>
  </si>
  <si>
    <t>MMR-52461/2017</t>
  </si>
  <si>
    <t>Nedrahovice - oprava komunikace Na Trojici</t>
  </si>
  <si>
    <t>00242802</t>
  </si>
  <si>
    <t>Obec Nedrahovice</t>
  </si>
  <si>
    <t>ZL-16</t>
  </si>
  <si>
    <t>MMR-2132/2018</t>
  </si>
  <si>
    <t>Obnova místní komunikace</t>
  </si>
  <si>
    <t>00291277</t>
  </si>
  <si>
    <t>Obec Prakšice</t>
  </si>
  <si>
    <t>OC-24</t>
  </si>
  <si>
    <t>MMR-51170/2017</t>
  </si>
  <si>
    <t>Oprava místní komunikace na Runářově</t>
  </si>
  <si>
    <t>00288365</t>
  </si>
  <si>
    <t>Město Konice</t>
  </si>
  <si>
    <t>SČ2-25</t>
  </si>
  <si>
    <t>MMR-3432/2018</t>
  </si>
  <si>
    <t>Oprava krytu vozovky místní komunikace část ulice Malátova</t>
  </si>
  <si>
    <t>00239437</t>
  </si>
  <si>
    <t>Město Městec Králové</t>
  </si>
  <si>
    <t>ZL-46</t>
  </si>
  <si>
    <t>MMR-1461/2018</t>
  </si>
  <si>
    <t>Tečovice - oprava místní komunikace</t>
  </si>
  <si>
    <t>00568741</t>
  </si>
  <si>
    <t>Obec Tečovice</t>
  </si>
  <si>
    <t>MS-29</t>
  </si>
  <si>
    <t>MMR-3541/2018</t>
  </si>
  <si>
    <t>Rekonstrukce místní komunikace Na Sídlišti, Budišov n. B.</t>
  </si>
  <si>
    <t>00299898</t>
  </si>
  <si>
    <t>Město Budišov nad Budišovkou</t>
  </si>
  <si>
    <t>PL-30</t>
  </si>
  <si>
    <t>MMR-3301/2018</t>
  </si>
  <si>
    <t>Letkov k vodní nádrži</t>
  </si>
  <si>
    <t>00574155</t>
  </si>
  <si>
    <t>Obec Letkov</t>
  </si>
  <si>
    <t>JM-21</t>
  </si>
  <si>
    <t>MMR-402/2018</t>
  </si>
  <si>
    <t>Rekonstrukce cesty obec Vanovice</t>
  </si>
  <si>
    <t>00281191</t>
  </si>
  <si>
    <t>Obec Vanovice</t>
  </si>
  <si>
    <t>JM-44</t>
  </si>
  <si>
    <t>MMR-3198/2018</t>
  </si>
  <si>
    <t>Moravská Nová Ves - udržovací práce na MOK</t>
  </si>
  <si>
    <t>00283363</t>
  </si>
  <si>
    <t>Městys Moravská Nová Ves</t>
  </si>
  <si>
    <t>PL-32</t>
  </si>
  <si>
    <t>MMR-3292/2018</t>
  </si>
  <si>
    <t>Město Touškov - Oprava místní komunikace, ulice Spojovací</t>
  </si>
  <si>
    <t>00258105</t>
  </si>
  <si>
    <t>Město Město Touškov</t>
  </si>
  <si>
    <t>SČ2-85</t>
  </si>
  <si>
    <t>MMR-2857/2018</t>
  </si>
  <si>
    <t>Oprava komunikace v centru obce Pečice</t>
  </si>
  <si>
    <t>00243001</t>
  </si>
  <si>
    <t>OBEC PEČICE</t>
  </si>
  <si>
    <t>PL-36</t>
  </si>
  <si>
    <t>MMR-2205/2018</t>
  </si>
  <si>
    <t>Obnova části místní komunikace 2b v Pernarci</t>
  </si>
  <si>
    <t>00258229</t>
  </si>
  <si>
    <t>Obec Pernarec</t>
  </si>
  <si>
    <t>JČ-02</t>
  </si>
  <si>
    <t>MMR-54002/2017</t>
  </si>
  <si>
    <t>Rekonstrukce místní komunikace v obci Adamov</t>
  </si>
  <si>
    <t>00581160</t>
  </si>
  <si>
    <t>Obec Adamov</t>
  </si>
  <si>
    <t>JČ-44</t>
  </si>
  <si>
    <t>MMR-3563/2018</t>
  </si>
  <si>
    <t>Oprava místní komunikace Nová Pec - Jelení Vrchy</t>
  </si>
  <si>
    <t>00250619</t>
  </si>
  <si>
    <t>Obec Nová Pec</t>
  </si>
  <si>
    <t>JM-47</t>
  </si>
  <si>
    <t>MMR-2913/2018</t>
  </si>
  <si>
    <t>Oprava MK č. c37 v obci Kobylí, ulice Baráky</t>
  </si>
  <si>
    <t>00283266</t>
  </si>
  <si>
    <t>Obec Kobylí</t>
  </si>
  <si>
    <t>JM-04</t>
  </si>
  <si>
    <t>MMR-23/2018</t>
  </si>
  <si>
    <t>Rekonstrukce místní komunikace obec Svitávka</t>
  </si>
  <si>
    <t>00281042</t>
  </si>
  <si>
    <t>Městys Svitávka</t>
  </si>
  <si>
    <t>SČ2-21</t>
  </si>
  <si>
    <t>MMR-3445/2018</t>
  </si>
  <si>
    <t>Obec Mečeříž - rekonstrukce ulice Pod hřbitovem</t>
  </si>
  <si>
    <t>00509043</t>
  </si>
  <si>
    <t>Obec Mečeříž</t>
  </si>
  <si>
    <t>SČ2-58</t>
  </si>
  <si>
    <t>MMR-2639/2018</t>
  </si>
  <si>
    <t>00241296</t>
  </si>
  <si>
    <t>OBEC CHÝNĚ</t>
  </si>
  <si>
    <t>JČ-10</t>
  </si>
  <si>
    <t>MMR-53505/2017</t>
  </si>
  <si>
    <t>Obnova MK Spolí - Přídolí</t>
  </si>
  <si>
    <t>00246093</t>
  </si>
  <si>
    <t>Městys Přídolí</t>
  </si>
  <si>
    <t>JM-01</t>
  </si>
  <si>
    <t>MMR-2530/2018</t>
  </si>
  <si>
    <t>Rekonstrukce místní komunikace v Rudce</t>
  </si>
  <si>
    <t>00280470</t>
  </si>
  <si>
    <t>Město Kunštát</t>
  </si>
  <si>
    <t>SČ2-44</t>
  </si>
  <si>
    <t>MMR-1963/2018</t>
  </si>
  <si>
    <t>Rekonstrukce místní komunikace Pod Lipami v Líbeznicích</t>
  </si>
  <si>
    <t>00240427</t>
  </si>
  <si>
    <t>Obec Líbeznice</t>
  </si>
  <si>
    <t>ZL-29</t>
  </si>
  <si>
    <t>MMR-1346/2018</t>
  </si>
  <si>
    <t>Oprava místní komunikace Pasecká spojující části obce Úlehla - Revír</t>
  </si>
  <si>
    <t>01265741</t>
  </si>
  <si>
    <t>Obec Poličná</t>
  </si>
  <si>
    <t>SČ2-45</t>
  </si>
  <si>
    <t>MMR-49706/2017</t>
  </si>
  <si>
    <t>Oprava místní komunikace v ulici Charitní obec Mukařov</t>
  </si>
  <si>
    <t>00240508</t>
  </si>
  <si>
    <t>Obec Mukařov</t>
  </si>
  <si>
    <t>PL-07</t>
  </si>
  <si>
    <t>MMR-3537/2018</t>
  </si>
  <si>
    <t>Oprava MK Kvasetice na parc. č. 1102 v k. ú. Kvasetice - Město Plánice</t>
  </si>
  <si>
    <t>00255980</t>
  </si>
  <si>
    <t>Město Plánice</t>
  </si>
  <si>
    <t>JM-40</t>
  </si>
  <si>
    <t>MMR-52659/2017</t>
  </si>
  <si>
    <t>Vojkovice, ulice Družstevní-celoplošná oprava povrchu místní komunikace 18 c</t>
  </si>
  <si>
    <t>00488381</t>
  </si>
  <si>
    <t>Obec Vojkovice</t>
  </si>
  <si>
    <t>MS-18</t>
  </si>
  <si>
    <t>MMR-3091/2018</t>
  </si>
  <si>
    <t>Rekonstrukce MK v Ropici</t>
  </si>
  <si>
    <t>70305587</t>
  </si>
  <si>
    <t>Obec Ropice</t>
  </si>
  <si>
    <t>JČ-50</t>
  </si>
  <si>
    <t>MMR-2071/2018</t>
  </si>
  <si>
    <t>Oprava MK "Na Sídlišti", Bavorov</t>
  </si>
  <si>
    <t>00250945</t>
  </si>
  <si>
    <t>Město Bavorov</t>
  </si>
  <si>
    <t>SČ2-61</t>
  </si>
  <si>
    <t>MMR-50913/2017</t>
  </si>
  <si>
    <t>Obnova místní komunikace obce Libeň, U Bytovek</t>
  </si>
  <si>
    <t>00241415</t>
  </si>
  <si>
    <t>Obec Libeř</t>
  </si>
  <si>
    <t>PL-01</t>
  </si>
  <si>
    <t>MMR-1929/2018</t>
  </si>
  <si>
    <t>Udržovací práce místní komunikace ulice Luční</t>
  </si>
  <si>
    <t>00253235</t>
  </si>
  <si>
    <t>Město Bělá nad Radbuzou</t>
  </si>
  <si>
    <t>SČ1-11</t>
  </si>
  <si>
    <t>MMR-45661/2017</t>
  </si>
  <si>
    <t>Oprava MK, dešťové kanalizace a chodníku</t>
  </si>
  <si>
    <t>00231819</t>
  </si>
  <si>
    <t>Obec Hvězdonice</t>
  </si>
  <si>
    <t>žádáno (Kč)</t>
  </si>
  <si>
    <t>Poznámka (chybí)</t>
  </si>
  <si>
    <t>JČ-83</t>
  </si>
  <si>
    <t>MMR-3162/2018</t>
  </si>
  <si>
    <t>Oprava MK 8C v obci Zvěrotice</t>
  </si>
  <si>
    <t>00667323</t>
  </si>
  <si>
    <t>Obec Zvěrotice</t>
  </si>
  <si>
    <t>odstupují, čj. 15611/2018</t>
  </si>
  <si>
    <t>JČ-06</t>
  </si>
  <si>
    <t>MMR-3157/2018</t>
  </si>
  <si>
    <t>Obnova MK 10c v obci Olešníce</t>
  </si>
  <si>
    <t>00245283</t>
  </si>
  <si>
    <t>Obec Olešnice</t>
  </si>
  <si>
    <t>odstupují, čj. 15105/2018</t>
  </si>
  <si>
    <t>HK-28</t>
  </si>
  <si>
    <t>MMR-3530/2018</t>
  </si>
  <si>
    <t>Oprava místních komunikací v obci Malá Úpa I. Etapa</t>
  </si>
  <si>
    <t>00656119</t>
  </si>
  <si>
    <t>Obec Malá Úpa</t>
  </si>
  <si>
    <t>fotodokumentace</t>
  </si>
  <si>
    <t>LB-05</t>
  </si>
  <si>
    <t>MMR-49701/2017</t>
  </si>
  <si>
    <t>Oprava místní komunikace 1C na pozemku p.č. 99 v k.ú. Mistrovice u Nového Oldřichova</t>
  </si>
  <si>
    <t>00260789</t>
  </si>
  <si>
    <t>Obec Nový Oldřichov</t>
  </si>
  <si>
    <t>PD / techn.postup</t>
  </si>
  <si>
    <t>LB-20</t>
  </si>
  <si>
    <t>MMR-2569/2018</t>
  </si>
  <si>
    <t>Oprava MK na p.p.č.808,720 a 744/1 Čtveřín</t>
  </si>
  <si>
    <t>00672092</t>
  </si>
  <si>
    <t>Obec Ćtveřín</t>
  </si>
  <si>
    <t xml:space="preserve">PD / techn.postup, AB za nezpevněný </t>
  </si>
  <si>
    <t>MS-07</t>
  </si>
  <si>
    <t>MMR-2065/2018</t>
  </si>
  <si>
    <t>Rekonstrukce místní komunikace č. 11c, Oborná</t>
  </si>
  <si>
    <t>00846520</t>
  </si>
  <si>
    <t>Obec Oborná</t>
  </si>
  <si>
    <t>Stavební povolení z r 2007 .</t>
  </si>
  <si>
    <t>OC-11</t>
  </si>
  <si>
    <t>MMR-4020/2018</t>
  </si>
  <si>
    <t>Kompletní revitalizace veřejného prostranství ve Vésce - 2. etapa - OSA 1</t>
  </si>
  <si>
    <t>00298808</t>
  </si>
  <si>
    <t>Po termínu 17.1.2018</t>
  </si>
  <si>
    <t>OC-43</t>
  </si>
  <si>
    <t>MMR-3471/2018</t>
  </si>
  <si>
    <t>00636479</t>
  </si>
  <si>
    <t>Obec Podolí</t>
  </si>
  <si>
    <t>PD / techn.postup, původní povrch?</t>
  </si>
  <si>
    <t>OC-50</t>
  </si>
  <si>
    <t>MMR-3417/2018</t>
  </si>
  <si>
    <t>Rekonstrukce jižního obchvatu Veselíčka (cesty kolem hřbitova)</t>
  </si>
  <si>
    <t>00302198</t>
  </si>
  <si>
    <t>Obec Veselíčko</t>
  </si>
  <si>
    <t>PD / techn.postup, SÚ</t>
  </si>
  <si>
    <t>PU-07</t>
  </si>
  <si>
    <t>MMR-2075/2018</t>
  </si>
  <si>
    <t>Obnova místní kominikace číslo UK2 v obci Pokřikov</t>
  </si>
  <si>
    <t>00270725</t>
  </si>
  <si>
    <t>Obec Pokřikov</t>
  </si>
  <si>
    <t xml:space="preserve">Nezpevněná MK-chtějí nový povrch </t>
  </si>
  <si>
    <t>SČ1-45</t>
  </si>
  <si>
    <t>MMR-3263/2018</t>
  </si>
  <si>
    <t>Oprava místní komunikace v obci Železná</t>
  </si>
  <si>
    <t>00875121</t>
  </si>
  <si>
    <t>Obec Železná</t>
  </si>
  <si>
    <t>Zástava na poz. ČS</t>
  </si>
  <si>
    <t>SČ2-17</t>
  </si>
  <si>
    <t>MMR-54973/2017</t>
  </si>
  <si>
    <t>Oprava MK č. 3c v obci Branžež - místní část Nová Ves</t>
  </si>
  <si>
    <t>00509205</t>
  </si>
  <si>
    <t>Obec Branžež</t>
  </si>
  <si>
    <t>PD / Techn.postup; SÚ</t>
  </si>
  <si>
    <t>SČ2-72</t>
  </si>
  <si>
    <t>MMR-3552/2018</t>
  </si>
  <si>
    <t>Oprava místní komunikace Drhovy</t>
  </si>
  <si>
    <t>00242161</t>
  </si>
  <si>
    <t>Obec Drhovy</t>
  </si>
  <si>
    <t>3 samostatné MK</t>
  </si>
  <si>
    <t>SČ2-87</t>
  </si>
  <si>
    <t>MMR-3452/2018</t>
  </si>
  <si>
    <t>Oprava místní komunikace Pacov - 009c</t>
  </si>
  <si>
    <t>00243311</t>
  </si>
  <si>
    <t>Obec Solenice</t>
  </si>
  <si>
    <t>PD / Techn.postup; SÚ; cizí poz.</t>
  </si>
  <si>
    <t>SČ2-88</t>
  </si>
  <si>
    <t>MMR-47864/2017</t>
  </si>
  <si>
    <t>Oprava místní komunikace část obce Líha</t>
  </si>
  <si>
    <t>00243361</t>
  </si>
  <si>
    <t>Obec Suchodol</t>
  </si>
  <si>
    <t>dotace&lt;200 tis.Kč</t>
  </si>
  <si>
    <t>SČ2-89</t>
  </si>
  <si>
    <t>MMR-1399/2018</t>
  </si>
  <si>
    <t>Oprava místní komunikace II. třídy - Ke škole</t>
  </si>
  <si>
    <t>00243418</t>
  </si>
  <si>
    <t>Obec Tochovice</t>
  </si>
  <si>
    <t>UL-70</t>
  </si>
  <si>
    <t>MMR-1408/2018</t>
  </si>
  <si>
    <t>Nový povrch MKe.č. 13 na p.p.č. 105/12v k.ú. Žim</t>
  </si>
  <si>
    <t>00266663</t>
  </si>
  <si>
    <t>Obec Žim</t>
  </si>
  <si>
    <t>mapa PK</t>
  </si>
  <si>
    <t>UL-63</t>
  </si>
  <si>
    <t>MMR-53855/2017</t>
  </si>
  <si>
    <t>Obnova místní komunikace obce Bžany - Lhenice</t>
  </si>
  <si>
    <t>00266264</t>
  </si>
  <si>
    <t>Obec Bžany</t>
  </si>
  <si>
    <t>část MK na ciz.poz. prý souhlas vlastníků</t>
  </si>
  <si>
    <t>VY-13</t>
  </si>
  <si>
    <t>MMR-54977/2017</t>
  </si>
  <si>
    <t>Oprava místní komunikace v Radostíně - část 5c</t>
  </si>
  <si>
    <t>00580040</t>
  </si>
  <si>
    <t>Obec Radostín</t>
  </si>
  <si>
    <t>dotace &lt; 200 tis. Kč</t>
  </si>
  <si>
    <t>ZL-02</t>
  </si>
  <si>
    <t>MMR-2620/2018</t>
  </si>
  <si>
    <t>Rekonstrukce MK č. 1c a 2c v obci Mrlínek</t>
  </si>
  <si>
    <t>47934701</t>
  </si>
  <si>
    <t>Obec Mrlínek</t>
  </si>
  <si>
    <t>SP..2 MK nenavazující</t>
  </si>
  <si>
    <t>ZL-17</t>
  </si>
  <si>
    <t>MMR-2900/2018</t>
  </si>
  <si>
    <t>Slavkov - oprava AB krytu místních komunikací - C4, C8, C10</t>
  </si>
  <si>
    <t>00291315</t>
  </si>
  <si>
    <t>3 samostatné nenavazující MK</t>
  </si>
  <si>
    <t>poč</t>
  </si>
  <si>
    <t>žádáno inv. (Kč)</t>
  </si>
  <si>
    <t>žádáno neinv. (Kč)</t>
  </si>
  <si>
    <t>žádáno celkem (Kč)</t>
  </si>
  <si>
    <t>MMR-2893/2018</t>
  </si>
  <si>
    <t>Rekonstrukce fasády a střechy budovy prodejny Břehy č. p. 192</t>
  </si>
  <si>
    <t>00273392</t>
  </si>
  <si>
    <t>Obec Břehy</t>
  </si>
  <si>
    <t>zástava na pozemku, chybí prohlášení o ÚPD</t>
  </si>
  <si>
    <t>MMR-2493/2018</t>
  </si>
  <si>
    <t>Rekonstrukce veřejného osvětlení v obci Nová Lhota</t>
  </si>
  <si>
    <t>00285188</t>
  </si>
  <si>
    <t>Obec Nová Lhota</t>
  </si>
  <si>
    <t>MMR-2491/2018</t>
  </si>
  <si>
    <t>Rekonstrukce rozhlasu v obci Nová Lhota</t>
  </si>
  <si>
    <t>MMR-3520/2018</t>
  </si>
  <si>
    <t>Rekonstrukce interiéru sálu KD ve Větřkovicích</t>
  </si>
  <si>
    <t>00849740</t>
  </si>
  <si>
    <t>Obec Větřkovice</t>
  </si>
  <si>
    <t>MMR-2142/2018</t>
  </si>
  <si>
    <t>Rekonstrukce místní komunikace Pod lipou a autobusová zastávka</t>
  </si>
  <si>
    <t>MMR-1664/2018</t>
  </si>
  <si>
    <t>Oprava střešní krytiny budovy fary, čp. 57, na Tyršově náměstí v Cítolibech</t>
  </si>
  <si>
    <t>MMR-1822/2018</t>
  </si>
  <si>
    <t>SO 01 Komunikace č. 1 - pěší stezka pro chodce</t>
  </si>
  <si>
    <t>00831387</t>
  </si>
  <si>
    <t>Obec Srbská Kamenice</t>
  </si>
  <si>
    <t>MMR-1823/2018</t>
  </si>
  <si>
    <t>Venkovní zázemí pro hřiště</t>
  </si>
  <si>
    <t>MMR-3143/2018</t>
  </si>
  <si>
    <t>Rekonstrukce zdravotního střediska v obci Vápenná</t>
  </si>
  <si>
    <t>00303526</t>
  </si>
  <si>
    <t>Obec Vápenná</t>
  </si>
  <si>
    <t>MMR-2503/2018</t>
  </si>
  <si>
    <t>Rekonstrukce místní komunikace v obci Křižovatka</t>
  </si>
  <si>
    <t>00254011</t>
  </si>
  <si>
    <t>Obec Křižovatka</t>
  </si>
  <si>
    <t>MMR-906/2018</t>
  </si>
  <si>
    <t>Nový Kostel - Rekonstrukce budovy technického zázemí pro MŠ a ZŠ</t>
  </si>
  <si>
    <t>MMR-867/2018</t>
  </si>
  <si>
    <t>Oprava místních komunikací v Hradci nad Svitavou</t>
  </si>
  <si>
    <t>00579530</t>
  </si>
  <si>
    <t>Obec Hradec nad Svitavou</t>
  </si>
  <si>
    <t>MMR-2180/2018</t>
  </si>
  <si>
    <t>Rekonstrukce a modernizace areálu budovy obecního úřadu Poběžovice u Přelouče</t>
  </si>
  <si>
    <t>00580473</t>
  </si>
  <si>
    <t>Obec Poběžovice u Přelouče</t>
  </si>
  <si>
    <t>MMR-2743/2018</t>
  </si>
  <si>
    <t>Rekonstrukce MK u kompostárny, Třeštice</t>
  </si>
  <si>
    <t>42634547</t>
  </si>
  <si>
    <t>Obec Třeštice</t>
  </si>
  <si>
    <t>MMR-1769/2018</t>
  </si>
  <si>
    <t>Prezentace obce Heřmanov v rámci soutěže Evropská cena obnovy vesnice 2018</t>
  </si>
  <si>
    <t>00599387</t>
  </si>
  <si>
    <t>Obec Heřmanov</t>
  </si>
  <si>
    <t>MMR-1368/2018</t>
  </si>
  <si>
    <t>Multifunkční objekt Hrádek u Nechanic - Garáž</t>
  </si>
  <si>
    <t>00268828</t>
  </si>
  <si>
    <t>OBEC HRÁDEK</t>
  </si>
  <si>
    <t>MMR-2599/2018</t>
  </si>
  <si>
    <t>MK v obci Němčovice</t>
  </si>
  <si>
    <t>00573922</t>
  </si>
  <si>
    <t>Obec Němčovice</t>
  </si>
  <si>
    <t>MMR-2707/2018</t>
  </si>
  <si>
    <t>Společenský život v suchu a teple</t>
  </si>
  <si>
    <t>00380873</t>
  </si>
  <si>
    <t>Obec Vítonice</t>
  </si>
  <si>
    <t>MMR-1331/2018</t>
  </si>
  <si>
    <t>Účast obce v soutěži Entente Florale Europe 2018</t>
  </si>
  <si>
    <t>00579611</t>
  </si>
  <si>
    <t>Obec Poříčí u Litomyšle</t>
  </si>
  <si>
    <t>MMR-1991/2018</t>
  </si>
  <si>
    <t>Fasáda a zateplení domu Libochovany č.p. 114</t>
  </si>
  <si>
    <t>00263923</t>
  </si>
  <si>
    <t>Obec Libochovany</t>
  </si>
  <si>
    <t>MMR-1994/2018</t>
  </si>
  <si>
    <t>OÚ Libochovany</t>
  </si>
  <si>
    <t>MMR-1984/2018</t>
  </si>
  <si>
    <t>Rekonstrukce vytápění v objektech občanské vybavenosti</t>
  </si>
  <si>
    <t>00283380</t>
  </si>
  <si>
    <t>Obec Morkůvky</t>
  </si>
  <si>
    <t>MMR-1988/2018</t>
  </si>
  <si>
    <t>Oprava fasády kulturního domu</t>
  </si>
  <si>
    <t>MMR-2218/2018</t>
  </si>
  <si>
    <t>Zpevnění plochy před místním hřbitovem</t>
  </si>
  <si>
    <t>00245488</t>
  </si>
  <si>
    <t>Obec Svatý Jan nad Malší</t>
  </si>
  <si>
    <t>MMR-2221/2018</t>
  </si>
  <si>
    <t>Obnova střechy a podlahy třídy v objektu ZŠ</t>
  </si>
  <si>
    <t>MMR-1631/2018</t>
  </si>
  <si>
    <t>Výstavba technického zázemí víceúčelového hřiště</t>
  </si>
  <si>
    <t>00276197</t>
  </si>
  <si>
    <t>Obec Tatobity</t>
  </si>
  <si>
    <t>MMR-3492/2018</t>
  </si>
  <si>
    <t>Úprava ploch u samoobluhy</t>
  </si>
  <si>
    <t>00275611</t>
  </si>
  <si>
    <t>Obec Bozkov</t>
  </si>
  <si>
    <t>MMR-2558/2018</t>
  </si>
  <si>
    <t>Pištín - rekostrukce veřejného osvětlení a výstavba chodníků a výsadba doprovodné zeleně</t>
  </si>
  <si>
    <t>00581844</t>
  </si>
  <si>
    <t>Obec Pištín</t>
  </si>
  <si>
    <t>MMR-2077/2018</t>
  </si>
  <si>
    <t>Oprava otevřeného příkopu - kanalizační výpusti Obce Nahořany v obci Nahořany</t>
  </si>
  <si>
    <t>00272850</t>
  </si>
  <si>
    <t>OBEC NAHOŘANY</t>
  </si>
  <si>
    <t>MMR-1676/2018</t>
  </si>
  <si>
    <t>Výměna oken, dveří a vrat na budově čp. 125 - Hasičská zbrojnice Přepychy</t>
  </si>
  <si>
    <t>00275280</t>
  </si>
  <si>
    <t>OBEC PŘEPYCHY</t>
  </si>
  <si>
    <t>MMR-2214/2018</t>
  </si>
  <si>
    <t>Oprava veřejného osvětlení v obci Přepychy - Etapa I</t>
  </si>
  <si>
    <t>MMR-2038/2018</t>
  </si>
  <si>
    <t>Obnova budovy MŠ, čp. 167 - Rekonstrukce rozvodu vody včetně kuchyně</t>
  </si>
  <si>
    <t>MMR-3253/2018</t>
  </si>
  <si>
    <t>KD Lodhéřov - Sál - vytápění</t>
  </si>
  <si>
    <t>00247014</t>
  </si>
  <si>
    <t>Obec Lodhéřov</t>
  </si>
  <si>
    <t>MMR-2904/2018</t>
  </si>
  <si>
    <t>Změna tvaru střechy Obecního úřadu Slavkov</t>
  </si>
  <si>
    <t>MMR-2903/2018</t>
  </si>
  <si>
    <t>Výměna kotle na vytápění MŠ Slavkov č.p. 114</t>
  </si>
  <si>
    <t>MMR-3000/2018</t>
  </si>
  <si>
    <t>Kruh, mateřská školka - drobné stavební úpravy</t>
  </si>
  <si>
    <t>00275859</t>
  </si>
  <si>
    <t>Obec Kruh</t>
  </si>
  <si>
    <t>MMR-2505/2018</t>
  </si>
  <si>
    <t>Modernizace vytápění Spolkového domu Křtiny</t>
  </si>
  <si>
    <t>MMR-2323/2018</t>
  </si>
  <si>
    <t>Výměna sloupů veřejného osvětlení</t>
  </si>
  <si>
    <t>00275263</t>
  </si>
  <si>
    <t>Obec Pohoří</t>
  </si>
  <si>
    <t>MMR-2481/2018</t>
  </si>
  <si>
    <t>Stavební úpravy šaten a hygienického zázemí u tělocvičny v ZŠ Neplachovice</t>
  </si>
  <si>
    <t>00561193</t>
  </si>
  <si>
    <t>Obec Neplachovice</t>
  </si>
  <si>
    <t>MMR-54629/2017</t>
  </si>
  <si>
    <t>Víceúčelové hřiště Dolní Město</t>
  </si>
  <si>
    <t>MMR-2427/2018</t>
  </si>
  <si>
    <t>Kompostárna - Hvožďany</t>
  </si>
  <si>
    <t>MMR-2774/2018</t>
  </si>
  <si>
    <t>Rekonstrukce střechy sokolovny Žlutava</t>
  </si>
  <si>
    <t>00284734</t>
  </si>
  <si>
    <t>Obec Žlutava</t>
  </si>
  <si>
    <t>MMR-1646/2018</t>
  </si>
  <si>
    <t>Půdní vestavba v základní škole č.p. 118 Lukavice</t>
  </si>
  <si>
    <t>00279200</t>
  </si>
  <si>
    <t>MMR-1772/2018</t>
  </si>
  <si>
    <t>Údržba a opravy obecních budov</t>
  </si>
  <si>
    <t>MMR-1908/2018</t>
  </si>
  <si>
    <t>OBEC CÍTOV - REKONSTRUKCE KOMUNIKACÍ OD č.p. 9 K č.p. 16</t>
  </si>
  <si>
    <t>00236764</t>
  </si>
  <si>
    <t>Obec Cítov</t>
  </si>
  <si>
    <t>MMR-54417/2017</t>
  </si>
  <si>
    <t>Energetické opatření v rámci úspor na veřejném osvětlení obce Rapotín</t>
  </si>
  <si>
    <t>00635901</t>
  </si>
  <si>
    <t>Obec Rapotín</t>
  </si>
  <si>
    <t>MMR-3294/2018</t>
  </si>
  <si>
    <t>Oprava MK v obci Kozolupy</t>
  </si>
  <si>
    <t>00257940</t>
  </si>
  <si>
    <t>Obec Kozolupy</t>
  </si>
  <si>
    <t>MMR-978/2018</t>
  </si>
  <si>
    <t>Kolinec - rozšíření veřejného osvětlení</t>
  </si>
  <si>
    <t>00255688</t>
  </si>
  <si>
    <t>Městys Kolinec</t>
  </si>
  <si>
    <t>MMR-53501/2017</t>
  </si>
  <si>
    <t>Vrbátky - oprava místních komunikací</t>
  </si>
  <si>
    <t>00288934</t>
  </si>
  <si>
    <t>Obec Vrbátky</t>
  </si>
  <si>
    <t>MMR-3347/2018</t>
  </si>
  <si>
    <t>Revitalizace areálu výletiště a obecního parku v Bolelouci, v obci Dub nad Moravou</t>
  </si>
  <si>
    <t>00298867</t>
  </si>
  <si>
    <t>Městys Dub nad Moravou</t>
  </si>
  <si>
    <t>MMR-2766/2018</t>
  </si>
  <si>
    <t>Břasy, opravy místních komunikací 2018</t>
  </si>
  <si>
    <t>MMR-3573/2018</t>
  </si>
  <si>
    <t>1, 2, 3, 4, 5 kouzelný je celý svět - v Čejeticích</t>
  </si>
  <si>
    <t>MMR-2768/2018</t>
  </si>
  <si>
    <t>Zkvalitnění výuky ZŠ a MŠ Dalovice</t>
  </si>
  <si>
    <t>00573213</t>
  </si>
  <si>
    <t>Obec Dalovice</t>
  </si>
  <si>
    <t>MMR-2772/2018</t>
  </si>
  <si>
    <t>Sociální a provozní zázemí Lesní Zátiší - Brniště, na p.p.č. 1465, k.ú. Brniště</t>
  </si>
  <si>
    <t>00260401</t>
  </si>
  <si>
    <t>Obec Brniště</t>
  </si>
  <si>
    <t>MMR-2963/2018</t>
  </si>
  <si>
    <t>Interiér nové budovy ZŠ Třebotov</t>
  </si>
  <si>
    <t>čj.</t>
  </si>
  <si>
    <t>č. žád.</t>
  </si>
  <si>
    <t>poznámka</t>
  </si>
  <si>
    <t>čís. žád.</t>
  </si>
  <si>
    <t>neuznatelné (Kč)</t>
  </si>
  <si>
    <t>celkové uznatelné (Kč)</t>
  </si>
  <si>
    <t>MMR-2508/2018</t>
  </si>
  <si>
    <t>Doplnění dětského hřiště v Žerůtkách</t>
  </si>
  <si>
    <t>00225606</t>
  </si>
  <si>
    <t>Obec Žerůtky</t>
  </si>
  <si>
    <t>MMR-3556/2018</t>
  </si>
  <si>
    <t>Hřiště v Buřenicích</t>
  </si>
  <si>
    <t>00512265</t>
  </si>
  <si>
    <t>Obec Buřenice</t>
  </si>
  <si>
    <t>MMR-2420/2018</t>
  </si>
  <si>
    <t>VÍCEÚČELOVÉ HŘIŠTĚ VE VRANOVSKÉ VSI</t>
  </si>
  <si>
    <t>00637114</t>
  </si>
  <si>
    <t>Obec Vranovská Ves</t>
  </si>
  <si>
    <t>MMR-2920/2018</t>
  </si>
  <si>
    <t>Dětské hřiště - doplnění hracích prvků a sezení se stoly pro místo pasivního odpočinku</t>
  </si>
  <si>
    <t>MMR-3189/2018</t>
  </si>
  <si>
    <t>Vstříc poznání naučnou stezkou v obci Tučín</t>
  </si>
  <si>
    <t>MMR-3160/2018</t>
  </si>
  <si>
    <t>Obnova herních prvků v MŠ J.A.K. Komňa</t>
  </si>
  <si>
    <t>00207438</t>
  </si>
  <si>
    <t>Obec Komňa</t>
  </si>
  <si>
    <t>MMR-54594/2017</t>
  </si>
  <si>
    <t>Workoutové hřiště v areálu TJ Olbramice</t>
  </si>
  <si>
    <t>60798416</t>
  </si>
  <si>
    <t>Obec Olbramice</t>
  </si>
  <si>
    <t>MMR-52915/2017</t>
  </si>
  <si>
    <t>Dětské hřiště u sportoviště v obci Beňov</t>
  </si>
  <si>
    <t>00636126</t>
  </si>
  <si>
    <t>Obec Beňov</t>
  </si>
  <si>
    <t>MMR-3286/2018</t>
  </si>
  <si>
    <t>Workoutové hřiště u ZŠ a PŠ Gabriely Pelechové v Dolní Poustevně</t>
  </si>
  <si>
    <t>MMR-3205/2018</t>
  </si>
  <si>
    <t>Venkovní fitness</t>
  </si>
  <si>
    <t>00245798</t>
  </si>
  <si>
    <t>Městys Besednice</t>
  </si>
  <si>
    <t>MMR-3156/2018</t>
  </si>
  <si>
    <t>Dětské hřiště v Mutkově</t>
  </si>
  <si>
    <t>48770485</t>
  </si>
  <si>
    <t>Obec Mutkov</t>
  </si>
  <si>
    <t>MMR-2167/2018</t>
  </si>
  <si>
    <t>Dětské hřiště v Pitíně, slouží i školní družině</t>
  </si>
  <si>
    <t>MMR-2867/2018</t>
  </si>
  <si>
    <t>Náves Hajany – úprava, doplnění zeleně a vybudování místa k odpočinku</t>
  </si>
  <si>
    <t>60829257</t>
  </si>
  <si>
    <t>Obec Hajany</t>
  </si>
  <si>
    <t>MMR-3200/2018</t>
  </si>
  <si>
    <t>Vybudování zázemí pro volnočasové aktivity a odpočinek – etapa 2</t>
  </si>
  <si>
    <t>00378305</t>
  </si>
  <si>
    <t>Obec Oslavička</t>
  </si>
  <si>
    <t>MMR-2627/2018</t>
  </si>
  <si>
    <t>Dětské hřiště Víska u Jevíčka</t>
  </si>
  <si>
    <t>00277568</t>
  </si>
  <si>
    <t>Obec Víska u Jevíčka</t>
  </si>
  <si>
    <t>MMR-2587/2018</t>
  </si>
  <si>
    <t>Relaxační zahrada - sad starých odrůd</t>
  </si>
  <si>
    <t>00542393</t>
  </si>
  <si>
    <t>Obec Tupesy</t>
  </si>
  <si>
    <t>MMR-3467/2018</t>
  </si>
  <si>
    <t>Klidová zóna s parkovou úpravou a sportovním využitím v Těšovicích</t>
  </si>
  <si>
    <t>00670715</t>
  </si>
  <si>
    <t>Obec Těšovice</t>
  </si>
  <si>
    <t>MMR-2122/2018</t>
  </si>
  <si>
    <t>PUMPTRACKOVÁ DRÁHA V SUCHÉ LOZI</t>
  </si>
  <si>
    <t>MMR-53763/2017</t>
  </si>
  <si>
    <t>Dětské hřiště v obci Zborov</t>
  </si>
  <si>
    <t>00853143</t>
  </si>
  <si>
    <t>Obec Zborov</t>
  </si>
  <si>
    <t>MMR-3321/2018</t>
  </si>
  <si>
    <t>Víceúčelové hřiště v obci Kámen</t>
  </si>
  <si>
    <t>MMR-2426/2018</t>
  </si>
  <si>
    <t>Dětské hřiště v Lančově</t>
  </si>
  <si>
    <t>00600474</t>
  </si>
  <si>
    <t>Obec Lančov</t>
  </si>
  <si>
    <t>MMR-3047/2018</t>
  </si>
  <si>
    <t>Dětské hřiště Dobelice</t>
  </si>
  <si>
    <t>00600288</t>
  </si>
  <si>
    <t>Obec Dobelice</t>
  </si>
  <si>
    <t>MMR-398/2018</t>
  </si>
  <si>
    <t>Dětské hřiště v katastru obce Blažkov II. etapa</t>
  </si>
  <si>
    <t>MMR-2681/2018</t>
  </si>
  <si>
    <t>Dětské hřiště Starý Petřín</t>
  </si>
  <si>
    <t>00293512</t>
  </si>
  <si>
    <t>Obec Starý Petřín</t>
  </si>
  <si>
    <t>MMR-3463/2018</t>
  </si>
  <si>
    <t>Dětské hřiště a fit park v obci Milíkov</t>
  </si>
  <si>
    <t>00572713</t>
  </si>
  <si>
    <t>Obec Milíkov</t>
  </si>
  <si>
    <t>MMR-3223/2018</t>
  </si>
  <si>
    <t>Rekonstrukce dětského hřiště v MŠ</t>
  </si>
  <si>
    <t>00576107</t>
  </si>
  <si>
    <t>Obec Hlinka</t>
  </si>
  <si>
    <t>MMR-3001/2018</t>
  </si>
  <si>
    <t>Stezka relaxace a poznání</t>
  </si>
  <si>
    <t>MMR-52296/2017</t>
  </si>
  <si>
    <t>Syrovín pro děti a mládež</t>
  </si>
  <si>
    <t>00488500</t>
  </si>
  <si>
    <t>Obec Syrovín</t>
  </si>
  <si>
    <t>MMR-3033/2018</t>
  </si>
  <si>
    <t>Dětské hřiště v obci Seninka</t>
  </si>
  <si>
    <t>00635821</t>
  </si>
  <si>
    <t>Obec Seninka</t>
  </si>
  <si>
    <t>MMR-3405/2018</t>
  </si>
  <si>
    <t>Rekonstrukce dětských hřišť v Okounově, Oslovicích a Kotvině</t>
  </si>
  <si>
    <t>00262056</t>
  </si>
  <si>
    <t>Obec Okounov</t>
  </si>
  <si>
    <t>MMR-3403/2018</t>
  </si>
  <si>
    <t>Dětské hřiště Milhostov</t>
  </si>
  <si>
    <t>00254070</t>
  </si>
  <si>
    <t>Obec Milhostov</t>
  </si>
  <si>
    <t>MMR-49919/2017</t>
  </si>
  <si>
    <t>Dětská hřiště v obci Stražisko</t>
  </si>
  <si>
    <t>00288829</t>
  </si>
  <si>
    <t>Obec Stražisko</t>
  </si>
  <si>
    <t>MMR-3042/2018</t>
  </si>
  <si>
    <t>Obnova hřiště v Bezděčí u Trnávky</t>
  </si>
  <si>
    <t>00194514</t>
  </si>
  <si>
    <t>Obec Bezděčí u Trnávky</t>
  </si>
  <si>
    <t>MMR-53712/2017</t>
  </si>
  <si>
    <t>POJĎME SI HRÁT....</t>
  </si>
  <si>
    <t>00296309</t>
  </si>
  <si>
    <t>Obec Rusín</t>
  </si>
  <si>
    <t>MMR-2450/2018</t>
  </si>
  <si>
    <t>Městys Běhařovice pro místní děti a mládež</t>
  </si>
  <si>
    <t>MMR-52287/2017</t>
  </si>
  <si>
    <t>Dětské hřiště Dolní Moravice</t>
  </si>
  <si>
    <t>00295957</t>
  </si>
  <si>
    <t>Obec Dolní Moravice</t>
  </si>
  <si>
    <t>MMR-2986/2018</t>
  </si>
  <si>
    <t>Odpočinková a herní zóna v obci Černá u Bohdanče, I. etapa</t>
  </si>
  <si>
    <t>00580601</t>
  </si>
  <si>
    <t>Obec Černá u Bohdanče</t>
  </si>
  <si>
    <t>MMR-2613/2018</t>
  </si>
  <si>
    <t>Víceúčelové sportovní hřiště v Hlásnici</t>
  </si>
  <si>
    <t>00635294</t>
  </si>
  <si>
    <t>Obec Hlásnice</t>
  </si>
  <si>
    <t>MMR-3411/2018</t>
  </si>
  <si>
    <t>Odpočinkové místo pro sportovní areál a cyklostezku</t>
  </si>
  <si>
    <t>00673170</t>
  </si>
  <si>
    <t>Obec Nezabylice</t>
  </si>
  <si>
    <t>MMR-3132/2018</t>
  </si>
  <si>
    <t>Hýbat se, hrát si a dovádět</t>
  </si>
  <si>
    <t>MMR-2137/2018</t>
  </si>
  <si>
    <t>Březnice - Rekonstrukce hřiště v místní části Vyhlídka</t>
  </si>
  <si>
    <t>48471828</t>
  </si>
  <si>
    <t>Obec Březnice</t>
  </si>
  <si>
    <t>MMR-2634/2018</t>
  </si>
  <si>
    <t>Dětské hřiště Habartice</t>
  </si>
  <si>
    <t>00262790</t>
  </si>
  <si>
    <t>Obec Habartice</t>
  </si>
  <si>
    <t>MMR-3428/2018</t>
  </si>
  <si>
    <t>Veřejné naučné a volnočasové hřiště v Bílencích</t>
  </si>
  <si>
    <t>00261793</t>
  </si>
  <si>
    <t>Obec Bílence</t>
  </si>
  <si>
    <t>MMR-2411/2018</t>
  </si>
  <si>
    <t>Dolní Dubňany pro děti</t>
  </si>
  <si>
    <t>00292699</t>
  </si>
  <si>
    <t>Obec Dolní Dubňany</t>
  </si>
  <si>
    <t>MMR-35/2018</t>
  </si>
  <si>
    <t>HŘIŠTĚ PRO DĚTI A MLÁDEŽ</t>
  </si>
  <si>
    <t>00572691</t>
  </si>
  <si>
    <t>Obec Okrouhlá</t>
  </si>
  <si>
    <t>MMR-914/2018</t>
  </si>
  <si>
    <t>Na aktivní odpočinek všichni společně</t>
  </si>
  <si>
    <t>00576115</t>
  </si>
  <si>
    <t>Obec Dívčí Hrad</t>
  </si>
  <si>
    <t>MMR-54565/2017</t>
  </si>
  <si>
    <t>Dětské hřiště v obci Dlouhomilov</t>
  </si>
  <si>
    <t>00302490</t>
  </si>
  <si>
    <t>Obec Dlouhomilov</t>
  </si>
  <si>
    <t>MMR-2991/2018</t>
  </si>
  <si>
    <t>SMÍCH A RADOST NA HŘIŠTI V OBCI PASEKA</t>
  </si>
  <si>
    <t>00299316</t>
  </si>
  <si>
    <t>Obec Paseka</t>
  </si>
  <si>
    <t>MMR-1418/2018</t>
  </si>
  <si>
    <t>Navštiv pejska na hřišti</t>
  </si>
  <si>
    <t>00635961</t>
  </si>
  <si>
    <t>Obec Postřelmůvek</t>
  </si>
  <si>
    <t>MMR-47849/2017</t>
  </si>
  <si>
    <t>Dětská hřiště Bělá nad Svitavou</t>
  </si>
  <si>
    <t>00579459</t>
  </si>
  <si>
    <t>Obec Bělá nad Svitavou</t>
  </si>
  <si>
    <t>MMR-2633/2018</t>
  </si>
  <si>
    <t>Dětské hřiště Slavětín</t>
  </si>
  <si>
    <t>MMR-3482/2018</t>
  </si>
  <si>
    <t>Dětská hřiště v obci Rokle</t>
  </si>
  <si>
    <t>00262129</t>
  </si>
  <si>
    <t>Obec Rokle</t>
  </si>
  <si>
    <t>MMR-3308/2018</t>
  </si>
  <si>
    <t>Nové hřiště pro naše děti</t>
  </si>
  <si>
    <t>00262757</t>
  </si>
  <si>
    <t>Obec Dolní Řasnice</t>
  </si>
  <si>
    <t>MMR-3271/2018</t>
  </si>
  <si>
    <t>Místo pro volnočasové aktivity všech generací</t>
  </si>
  <si>
    <t>00288837</t>
  </si>
  <si>
    <t>Obec Suchdol</t>
  </si>
  <si>
    <t>MMR-2143/2018</t>
  </si>
  <si>
    <t>Na dětském hřišti Petrůvka, najde se i skluzavka</t>
  </si>
  <si>
    <t>MMR-3324/2018</t>
  </si>
  <si>
    <t>Z altánku nám neutečete, posilovna vás zabaví</t>
  </si>
  <si>
    <t>00600083</t>
  </si>
  <si>
    <t>Obec Skřípov</t>
  </si>
  <si>
    <t>MMR-54559/2017</t>
  </si>
  <si>
    <t>Dětská hřiště Josefov - Hřebeny, Luh nad Svatavou, Radvanov</t>
  </si>
  <si>
    <t>00519278</t>
  </si>
  <si>
    <t>Obec Josefov</t>
  </si>
  <si>
    <t>MMR-27/2018</t>
  </si>
  <si>
    <t>Dětské hřiště MŠ - Suchov</t>
  </si>
  <si>
    <t>00285340</t>
  </si>
  <si>
    <t>Obec Suchov</t>
  </si>
  <si>
    <t>MMR-2931/2018</t>
  </si>
  <si>
    <t>Dětské hřiště Mackovice</t>
  </si>
  <si>
    <t>MMR-46965/2017</t>
  </si>
  <si>
    <t>Dětské hřiště v Kostelci zvelebí nám vesnici!</t>
  </si>
  <si>
    <t>00249769</t>
  </si>
  <si>
    <t>Obec Kostelec nad Vltavou</t>
  </si>
  <si>
    <t>MMR-54613/2017</t>
  </si>
  <si>
    <t>Víceúčelové hřiště Veltěže</t>
  </si>
  <si>
    <t>00556475</t>
  </si>
  <si>
    <t>Obec Veltěže</t>
  </si>
  <si>
    <t>MMR-49554/2017</t>
  </si>
  <si>
    <t>Rozšíření Vrchoslavického místa aktivního a pasivního odpočinku na Zamlýní</t>
  </si>
  <si>
    <t>00288942</t>
  </si>
  <si>
    <t>Obec Vrchoslavice</t>
  </si>
  <si>
    <t>MMR-3171/2018</t>
  </si>
  <si>
    <t>Dětské hřiště – Radoškov a Otmarov</t>
  </si>
  <si>
    <t>00637548</t>
  </si>
  <si>
    <t>Obec Přibyslavice</t>
  </si>
  <si>
    <t>MMR-2294/2018</t>
  </si>
  <si>
    <t>Výstavba fitness hřiště v Budiměřicích</t>
  </si>
  <si>
    <t>00239011</t>
  </si>
  <si>
    <t>Obec Budiměřice</t>
  </si>
  <si>
    <t>MMR-2296/2018</t>
  </si>
  <si>
    <t>Trávíme čas spolu, zaženeme nudu</t>
  </si>
  <si>
    <t>00288306</t>
  </si>
  <si>
    <t>Obec Hvozd</t>
  </si>
  <si>
    <t>MMR-3024/2018</t>
  </si>
  <si>
    <t>Dětská hřiště v obci Věžnice</t>
  </si>
  <si>
    <t>00268461</t>
  </si>
  <si>
    <t>Obec Věžnice</t>
  </si>
  <si>
    <t>MMR-1174/2018</t>
  </si>
  <si>
    <t>Lesnice pro děti a mládež</t>
  </si>
  <si>
    <t>00302872</t>
  </si>
  <si>
    <t>Obec Lesnice</t>
  </si>
  <si>
    <t>MMR-3005/2018</t>
  </si>
  <si>
    <t>Dětské hřiště pro obec Polkovice</t>
  </si>
  <si>
    <t>00301752</t>
  </si>
  <si>
    <t>Obec Polkovice</t>
  </si>
  <si>
    <t>MMR-2334/2018</t>
  </si>
  <si>
    <t>Workoutové hřiště Slezské Rudoltice</t>
  </si>
  <si>
    <t>00296333</t>
  </si>
  <si>
    <t>Obec Slezské Rudoltice</t>
  </si>
  <si>
    <t>MMR-2501/2018</t>
  </si>
  <si>
    <t>Dětské hřiště Janová</t>
  </si>
  <si>
    <t>00851841</t>
  </si>
  <si>
    <t>Obec Janová</t>
  </si>
  <si>
    <t>MMR-3210/2018</t>
  </si>
  <si>
    <t>Odpočinout a hrát si spolu!</t>
  </si>
  <si>
    <t>MMR-48/2018</t>
  </si>
  <si>
    <t>HŘIŠTĚ PRO MALÉ I VELKÉ V OBCI OHNÍČ</t>
  </si>
  <si>
    <t>00266540</t>
  </si>
  <si>
    <t>Obec Ohníč</t>
  </si>
  <si>
    <t>MMR-3066/2018</t>
  </si>
  <si>
    <t>Dětské hřiště Dambořice</t>
  </si>
  <si>
    <t>00284840</t>
  </si>
  <si>
    <t>Obec Dambořice</t>
  </si>
  <si>
    <t>MMR-1425/2018</t>
  </si>
  <si>
    <t>Sportovní a oddechové centrum Uhřice</t>
  </si>
  <si>
    <t>00285421</t>
  </si>
  <si>
    <t>Obec Uhřice</t>
  </si>
  <si>
    <t>MMR-2654/2018</t>
  </si>
  <si>
    <t>Dětské hřiště Bžany-Lhenice</t>
  </si>
  <si>
    <t>MMR-54400/2017</t>
  </si>
  <si>
    <t>Školní dvůr, dětský důl</t>
  </si>
  <si>
    <t>00287962</t>
  </si>
  <si>
    <t>Obec Žalkovice</t>
  </si>
  <si>
    <t>MMR-931/2018</t>
  </si>
  <si>
    <t>Rekonstrukce víceúčelového hřiště v obci Hraničné Petrovice</t>
  </si>
  <si>
    <t>00601144</t>
  </si>
  <si>
    <t>Obec Hraničné Petrovice</t>
  </si>
  <si>
    <t>MMR-2988/2018</t>
  </si>
  <si>
    <t>Stezka pro zdraví</t>
  </si>
  <si>
    <t>00301710</t>
  </si>
  <si>
    <t>Obec Pavlovice u Přerova</t>
  </si>
  <si>
    <t>MMR-3329/2018</t>
  </si>
  <si>
    <t>V STRÁŽOVICÍCH BLÍZKO LESA, NOVÉ HŘIŠTĚ: PRO NEBESA</t>
  </si>
  <si>
    <t>MMR-2380/2018</t>
  </si>
  <si>
    <t>Zákaz vstupu na dětské hřiště</t>
  </si>
  <si>
    <t>00293385</t>
  </si>
  <si>
    <t>Obec Práče</t>
  </si>
  <si>
    <t>MMR-3215/2018</t>
  </si>
  <si>
    <t>WORKOUTOVÉ HŘIŠTĚ KŘTINY – CVIČÍ CELÁ RODINA</t>
  </si>
  <si>
    <t>MMR-2552/2018</t>
  </si>
  <si>
    <t>Buďme fit. Hřiště pro všechny v Ledvicích.</t>
  </si>
  <si>
    <t>00266434</t>
  </si>
  <si>
    <t>Město Ledvice</t>
  </si>
  <si>
    <t>MMR-2964/2018</t>
  </si>
  <si>
    <t>Dětské hřiště v areálu In-line dráhy obce Hájek</t>
  </si>
  <si>
    <t>MMR-54866/2017</t>
  </si>
  <si>
    <t>Dětské hřiště v Městysu Oleksovice</t>
  </si>
  <si>
    <t>MMR-3218/2018</t>
  </si>
  <si>
    <t>Starovice – parkourové hřiště ve sportovním areálu</t>
  </si>
  <si>
    <t>00283584</t>
  </si>
  <si>
    <t>Obec Starovice</t>
  </si>
  <si>
    <t>MMR-1482/2018</t>
  </si>
  <si>
    <t>Doplnění herních prvků v obci</t>
  </si>
  <si>
    <t>00672025</t>
  </si>
  <si>
    <t>Obec Jindřichovice pod Smrkem</t>
  </si>
  <si>
    <t>MMR-2751/2018</t>
  </si>
  <si>
    <t>DĚTSKÉ KOUTKY ZVOLE, BRANIŠOV A OLEŠINKY</t>
  </si>
  <si>
    <t>00295817</t>
  </si>
  <si>
    <t>Obec Zvole</t>
  </si>
  <si>
    <t>MMR-2498/2018</t>
  </si>
  <si>
    <t>Dětské hřiště, obec Lačnov</t>
  </si>
  <si>
    <t>00303968</t>
  </si>
  <si>
    <t>Obec Lačnov</t>
  </si>
  <si>
    <t>MMR-1353/2018</t>
  </si>
  <si>
    <t>I v dešti chceme ven</t>
  </si>
  <si>
    <t>00303429</t>
  </si>
  <si>
    <t>Obec Supíkovice</t>
  </si>
  <si>
    <t>MMR-2684/2018</t>
  </si>
  <si>
    <t>Dětské hřiště Staré Město</t>
  </si>
  <si>
    <t>00277380</t>
  </si>
  <si>
    <t>Obec Staré Město</t>
  </si>
  <si>
    <t>MMR-3533/2018</t>
  </si>
  <si>
    <t>Pumptrack Líšnice - sportoviště pro širokou veřejnost</t>
  </si>
  <si>
    <t>00241440</t>
  </si>
  <si>
    <t>Obec Líšnice</t>
  </si>
  <si>
    <t>MMR-3054/2018</t>
  </si>
  <si>
    <t>Rekonstrukce víceúčelového hřiště v obci Vranov</t>
  </si>
  <si>
    <t>MMR-3197/2018</t>
  </si>
  <si>
    <t>Dětské hřiště Sloup</t>
  </si>
  <si>
    <t>00280950</t>
  </si>
  <si>
    <t>Městys Sloup</t>
  </si>
  <si>
    <t>MMR-2140/2018</t>
  </si>
  <si>
    <t>Odpočinková zóna Písníky</t>
  </si>
  <si>
    <t>MMR-3017/2018</t>
  </si>
  <si>
    <t>Dětské a workoutové hřiště v obci Sedlec</t>
  </si>
  <si>
    <t>00283576</t>
  </si>
  <si>
    <t>Obec Sedlec</t>
  </si>
  <si>
    <t>MMR-3163/2018</t>
  </si>
  <si>
    <t>Pobečvím za poznáním</t>
  </si>
  <si>
    <t>70966346</t>
  </si>
  <si>
    <t>"Mikroregion Pobečví"</t>
  </si>
  <si>
    <t>MMR-52317/2017</t>
  </si>
  <si>
    <t>Dětské a workoutové hřiště v obci Tasov</t>
  </si>
  <si>
    <t>00290581</t>
  </si>
  <si>
    <t>Obec Tasov</t>
  </si>
  <si>
    <t>MMR-2961/2018</t>
  </si>
  <si>
    <t>Dětské hřiště Kněždub</t>
  </si>
  <si>
    <t>MMR-2891/2018</t>
  </si>
  <si>
    <t>Zahrada mateřské školy-barvy v zahradě, Třebařov</t>
  </si>
  <si>
    <t>00277517</t>
  </si>
  <si>
    <t>Obec Třebařov</t>
  </si>
  <si>
    <t>MMR-3398/2018</t>
  </si>
  <si>
    <t>Workoutové hřiště pro Hrušovany</t>
  </si>
  <si>
    <t>MMR-944/2018</t>
  </si>
  <si>
    <t>Dětské hřiště Tisá</t>
  </si>
  <si>
    <t>MMR-2327/2018</t>
  </si>
  <si>
    <t>Dětské hřiště obce Strachotice</t>
  </si>
  <si>
    <t>MMR-2386/2018</t>
  </si>
  <si>
    <t>Malí projektanti z Hornic</t>
  </si>
  <si>
    <t>00377252</t>
  </si>
  <si>
    <t>Obec Hornice</t>
  </si>
  <si>
    <t>Workoutové hřiště v obci Radvanice</t>
  </si>
  <si>
    <t>00636533</t>
  </si>
  <si>
    <t>Obec Radvanice</t>
  </si>
  <si>
    <t>MMR-2675/2018</t>
  </si>
  <si>
    <t>Dětské hřiště Bujesily</t>
  </si>
  <si>
    <t>00479713</t>
  </si>
  <si>
    <t>Obec Bujesily</t>
  </si>
  <si>
    <t>MMR-3136/2018</t>
  </si>
  <si>
    <t>Dětské hřiště Povrly</t>
  </si>
  <si>
    <t>00266931</t>
  </si>
  <si>
    <t>Obec Povrly</t>
  </si>
  <si>
    <t>MMR-2173/2018</t>
  </si>
  <si>
    <t>Revitalizace veřejného prostranství - Velký Ořechov</t>
  </si>
  <si>
    <t>MMR-2462/2018</t>
  </si>
  <si>
    <t>Dětské hřiště v Jindřichovicích</t>
  </si>
  <si>
    <t>00373745</t>
  </si>
  <si>
    <t>Obec Jindřichovice</t>
  </si>
  <si>
    <t>MMR-54344/2017</t>
  </si>
  <si>
    <t>Dětské hřiště Na Pasekách</t>
  </si>
  <si>
    <t>MMR-3464/2018</t>
  </si>
  <si>
    <t>Volnočasové obecní hřiště v obci Újezd nade Mží</t>
  </si>
  <si>
    <t>00573060</t>
  </si>
  <si>
    <t>Obec Újezd nade Mží</t>
  </si>
  <si>
    <t>MMR-2263/2018</t>
  </si>
  <si>
    <t>Dětské hřiště obce Dolní Vilímeč - workout</t>
  </si>
  <si>
    <t>00373656</t>
  </si>
  <si>
    <t>Obec Dolní Vilímeč</t>
  </si>
  <si>
    <t>MMR-2659/2018</t>
  </si>
  <si>
    <t>Dětské hřiště Dobršín</t>
  </si>
  <si>
    <t>47730862</t>
  </si>
  <si>
    <t>Obec Dobršín</t>
  </si>
  <si>
    <t>MMR-3008/2018</t>
  </si>
  <si>
    <t>Workoutové hřiště v Ratiboři</t>
  </si>
  <si>
    <t>00304263</t>
  </si>
  <si>
    <t>Obec Ratiboř</t>
  </si>
  <si>
    <t>MMR-54376/2017</t>
  </si>
  <si>
    <t>Výstavba dětského hřiště</t>
  </si>
  <si>
    <t>00378518</t>
  </si>
  <si>
    <t>Obec Rácovice</t>
  </si>
  <si>
    <t>MMR-3059/2018</t>
  </si>
  <si>
    <t>Dětské hřiště v Kuchařovicích</t>
  </si>
  <si>
    <t>00600458</t>
  </si>
  <si>
    <t>Obec Kuchařovice</t>
  </si>
  <si>
    <t>MMR-1756/2018</t>
  </si>
  <si>
    <t>Dětské a sportovní hřiště pro všechny věkové kategorie - obec Stradonice</t>
  </si>
  <si>
    <t>00875503</t>
  </si>
  <si>
    <t>Obec Stradonice</t>
  </si>
  <si>
    <t>MMR-53225/2017</t>
  </si>
  <si>
    <t>Hřiště Rodná</t>
  </si>
  <si>
    <t>00582450</t>
  </si>
  <si>
    <t>Obec Rodná</t>
  </si>
  <si>
    <t>MMR-2456/2018</t>
  </si>
  <si>
    <t>Stezka památných stromů v Miroslavských Knínicích</t>
  </si>
  <si>
    <t>00637432</t>
  </si>
  <si>
    <t>Obec Miroslavské Knínice</t>
  </si>
  <si>
    <t>MMR-53966/2017</t>
  </si>
  <si>
    <t>Veřejné dětské hřiště v obci Kovanec</t>
  </si>
  <si>
    <t>00509396</t>
  </si>
  <si>
    <t>Obec Kovanec</t>
  </si>
  <si>
    <t>MMR-51203/2017</t>
  </si>
  <si>
    <t>Dětské hřiště v obci Těmice</t>
  </si>
  <si>
    <t>00285404</t>
  </si>
  <si>
    <t>Obec Těmice</t>
  </si>
  <si>
    <t>MMR-2555/2018</t>
  </si>
  <si>
    <t>Novostavba dětského hřiště v obci Krty-Hradec</t>
  </si>
  <si>
    <t>00667609</t>
  </si>
  <si>
    <t>Obec Krty-Hradec</t>
  </si>
  <si>
    <t>MMR-2578/2018</t>
  </si>
  <si>
    <t>Dětské hřiště ve Slavhosticích</t>
  </si>
  <si>
    <t>00578568</t>
  </si>
  <si>
    <t>Obec Slavhostice</t>
  </si>
  <si>
    <t>MMR-3186/2018</t>
  </si>
  <si>
    <t>Výstavba dětského hřiště v obci Vápno</t>
  </si>
  <si>
    <t>00274534</t>
  </si>
  <si>
    <t>Obec Vápno</t>
  </si>
  <si>
    <t>MMR-947/2018</t>
  </si>
  <si>
    <t>Hřiště pro děti a mládež</t>
  </si>
  <si>
    <t>47695943</t>
  </si>
  <si>
    <t>Obec Drahoňův Újezd</t>
  </si>
  <si>
    <t>MMR-1663/2018</t>
  </si>
  <si>
    <t>Dětské hřiště v obci Lazinov</t>
  </si>
  <si>
    <t>43420613</t>
  </si>
  <si>
    <t>Obec Lazinov</t>
  </si>
  <si>
    <t>MMR-2358/2018</t>
  </si>
  <si>
    <t>Vybudování naučné stezky v obci Nemyslovice</t>
  </si>
  <si>
    <t>00509451</t>
  </si>
  <si>
    <t>Obec Nemyslovice</t>
  </si>
  <si>
    <t>MMR-2283/2018</t>
  </si>
  <si>
    <t>Dětské hřiště Polom</t>
  </si>
  <si>
    <t>00579165</t>
  </si>
  <si>
    <t>OBEC POLOM</t>
  </si>
  <si>
    <t>MMR-3465/2018</t>
  </si>
  <si>
    <t>Doplnění dětského hřiště o herní prvky v obci Zhoř u Tábora</t>
  </si>
  <si>
    <t>00582476</t>
  </si>
  <si>
    <t>Obec Zhoř u Tábora</t>
  </si>
  <si>
    <t>MMR-2246/2018</t>
  </si>
  <si>
    <t>Dětské hřiště obce Červená Třemešná</t>
  </si>
  <si>
    <t>00578291</t>
  </si>
  <si>
    <t>Obec Červená Třemešná</t>
  </si>
  <si>
    <t>MMR-2225/2018</t>
  </si>
  <si>
    <t>Dětské hřiště obce Strupčice</t>
  </si>
  <si>
    <t>00262145</t>
  </si>
  <si>
    <t>Obec Strupčice</t>
  </si>
  <si>
    <t>MMR-1137/2018</t>
  </si>
  <si>
    <t>Dětské hřiště Meziříčí</t>
  </si>
  <si>
    <t>00667021</t>
  </si>
  <si>
    <t>Obec Meziříčí</t>
  </si>
  <si>
    <t>MMR-2972/2018</t>
  </si>
  <si>
    <t>Prvky pro aktivní i pasivní odpočinek vč. oplocení</t>
  </si>
  <si>
    <t>00600695</t>
  </si>
  <si>
    <t>Obec Zbyslavice</t>
  </si>
  <si>
    <t>MMR-2022/2018</t>
  </si>
  <si>
    <t>Dětské hřiště Štítná nad Vláří-Popov</t>
  </si>
  <si>
    <t>00284556</t>
  </si>
  <si>
    <t>Obec Štítná nad Vláří-Popov</t>
  </si>
  <si>
    <t>55029/2017</t>
  </si>
  <si>
    <t>Dětská hřiště v obci Víska</t>
  </si>
  <si>
    <t>00179671</t>
  </si>
  <si>
    <t>Obec Víska</t>
  </si>
  <si>
    <t>MMR-49339/2017</t>
  </si>
  <si>
    <t>Dětské hřiště Křižínkov</t>
  </si>
  <si>
    <t>00842681</t>
  </si>
  <si>
    <t>Obec Křižínkov</t>
  </si>
  <si>
    <t>MMR-46540/2017</t>
  </si>
  <si>
    <t>Hřiště Na Dílech, prvky u ZŠ</t>
  </si>
  <si>
    <t>00285471</t>
  </si>
  <si>
    <t>Obec Vlkoš</t>
  </si>
  <si>
    <t>MMR-2629/2018</t>
  </si>
  <si>
    <t>Dětské hřiště Strašice</t>
  </si>
  <si>
    <t>00251828</t>
  </si>
  <si>
    <t>Obec Strašice</t>
  </si>
  <si>
    <t>MMR-47/2018</t>
  </si>
  <si>
    <t>NAŠE MÍSTO PRO SPOLEČNÉ SPORTOVÁNÍ VŠECH GENERACÍ</t>
  </si>
  <si>
    <t>MMR-3376/2018</t>
  </si>
  <si>
    <t>Nové herní prvky a mobiliář pro dětské hřiště v Přelovicích</t>
  </si>
  <si>
    <t>00274119</t>
  </si>
  <si>
    <t>Obec Přelovice</t>
  </si>
  <si>
    <t>MMR-51430/2017</t>
  </si>
  <si>
    <t>Zábava a pohyb v obci Přestavlky</t>
  </si>
  <si>
    <t>00486264</t>
  </si>
  <si>
    <t>Obec Přestavlky</t>
  </si>
  <si>
    <t>MMR-1619/2018</t>
  </si>
  <si>
    <t>Herní prvky Dobšín</t>
  </si>
  <si>
    <t>00509299</t>
  </si>
  <si>
    <t>Obec Dobšín</t>
  </si>
  <si>
    <t>MMR-3379/2018</t>
  </si>
  <si>
    <t>Dětské hřiště „Pod Lorencem“ v obci Uhřice</t>
  </si>
  <si>
    <t>00287857</t>
  </si>
  <si>
    <t>MMR-2046/2018</t>
  </si>
  <si>
    <t>Sportovní hřiště pro všechny generace v rekreačním centru obce Choteč</t>
  </si>
  <si>
    <t>00578347</t>
  </si>
  <si>
    <t>Obec Choteč</t>
  </si>
  <si>
    <t>MMR-1315/2018</t>
  </si>
  <si>
    <t>Modernizace stávajícího sportovního hřiště</t>
  </si>
  <si>
    <t>00573281</t>
  </si>
  <si>
    <t>Obec Smolné Pece</t>
  </si>
  <si>
    <t>MMR-3468/2018</t>
  </si>
  <si>
    <t>Dětské hřiště v Želénkách</t>
  </si>
  <si>
    <t>MMR-2674/2018</t>
  </si>
  <si>
    <t>Dětské hřiště Plandry</t>
  </si>
  <si>
    <t>00373893</t>
  </si>
  <si>
    <t>Obec Plandry</t>
  </si>
  <si>
    <t>MMR-2682/2018</t>
  </si>
  <si>
    <t>Dětské hřiště Borkovice</t>
  </si>
  <si>
    <t>00252093</t>
  </si>
  <si>
    <t>Obec Borkovice</t>
  </si>
  <si>
    <t>MMR-2625/2018</t>
  </si>
  <si>
    <t>Dětské hřiště Nevcehle</t>
  </si>
  <si>
    <t>00286303</t>
  </si>
  <si>
    <t>Obec Nevcehle</t>
  </si>
  <si>
    <t>MMR-2637/2017</t>
  </si>
  <si>
    <t>Dětské hřiště Mazelov</t>
  </si>
  <si>
    <t>00581453</t>
  </si>
  <si>
    <t>Obec Mazelov</t>
  </si>
  <si>
    <t>MMR-52493/2017</t>
  </si>
  <si>
    <t>Dětská hřiště v obci Novosedly</t>
  </si>
  <si>
    <t>00283444</t>
  </si>
  <si>
    <t>MMR-9/2018</t>
  </si>
  <si>
    <t>Dětské hřiště a workout v Chotěbuzi</t>
  </si>
  <si>
    <t>67339158</t>
  </si>
  <si>
    <t>Obec Chotěbuz</t>
  </si>
  <si>
    <t>MMR-2279/2018</t>
  </si>
  <si>
    <t>Parkourové hřiště Velké Svatoňovice</t>
  </si>
  <si>
    <t>00278394</t>
  </si>
  <si>
    <t>OBEC VELKÉ SVATOŇOVICE</t>
  </si>
  <si>
    <t>MMR-3311/2018</t>
  </si>
  <si>
    <t>Dětské hřiště obce Moraveč</t>
  </si>
  <si>
    <t>00248673</t>
  </si>
  <si>
    <t>Obec Moraveč</t>
  </si>
  <si>
    <t>MMR-3490/2018</t>
  </si>
  <si>
    <t>Dětská hřiště v obci Kryštofovy Hamry</t>
  </si>
  <si>
    <t>MMR-54678/2017</t>
  </si>
  <si>
    <t>Dětské hřiště Kunčina Ves</t>
  </si>
  <si>
    <t>00275557</t>
  </si>
  <si>
    <t>OBEC ZDOBNICE</t>
  </si>
  <si>
    <t>MMR-52315/2017</t>
  </si>
  <si>
    <t>Dětská hřiště v obci Poděšín</t>
  </si>
  <si>
    <t>00545759</t>
  </si>
  <si>
    <t>Obec Poděšín</t>
  </si>
  <si>
    <t>MMR-2565/2018</t>
  </si>
  <si>
    <t>Dětské hřiště v obci Řendějov</t>
  </si>
  <si>
    <t>00236390</t>
  </si>
  <si>
    <t>Obec Řendějov</t>
  </si>
  <si>
    <t>MMR-2359/2018</t>
  </si>
  <si>
    <t>Dětské hřiště obce Vyšehněvice</t>
  </si>
  <si>
    <t>00274615</t>
  </si>
  <si>
    <t>Obec Vyšehněvice</t>
  </si>
  <si>
    <t>MMR-47295/2017</t>
  </si>
  <si>
    <t>Veřejné hřiště Karlovice</t>
  </si>
  <si>
    <t>46276076</t>
  </si>
  <si>
    <t>OBEC KARLOVICE</t>
  </si>
  <si>
    <t>MMR-1193/2018</t>
  </si>
  <si>
    <t>Obnova písecké návsi</t>
  </si>
  <si>
    <t>00269310</t>
  </si>
  <si>
    <t>OBEC PÍSEK</t>
  </si>
  <si>
    <t>MMR-3138/2018</t>
  </si>
  <si>
    <t>Hřiště pro děti ve Velké Libyni</t>
  </si>
  <si>
    <t>47733373</t>
  </si>
  <si>
    <t>Obec Vysoká Libyně</t>
  </si>
  <si>
    <t>MMR-2859/2018</t>
  </si>
  <si>
    <t>Zahrada odpočinku</t>
  </si>
  <si>
    <t>00488569</t>
  </si>
  <si>
    <t>Obec Obědkovice</t>
  </si>
  <si>
    <t>MMR-2228/2018</t>
  </si>
  <si>
    <t>Dětská hřiště obce Kobylice</t>
  </si>
  <si>
    <t>44444371</t>
  </si>
  <si>
    <t>OBEC KOBYLICE</t>
  </si>
  <si>
    <t>MMR-54332/2017</t>
  </si>
  <si>
    <t>Pojďme si hrát aktivně</t>
  </si>
  <si>
    <t>00831123</t>
  </si>
  <si>
    <t>Město Loučná pod Klínovcem</t>
  </si>
  <si>
    <t>MMR-935/2018</t>
  </si>
  <si>
    <t>Hrajeme si v obci</t>
  </si>
  <si>
    <t>00515965</t>
  </si>
  <si>
    <t>Obec Putimov</t>
  </si>
  <si>
    <t>MMR-2557/2018</t>
  </si>
  <si>
    <t>Dětské hřiště Krsy</t>
  </si>
  <si>
    <t>00257982</t>
  </si>
  <si>
    <t>Obec Krsy</t>
  </si>
  <si>
    <t>MMR-2742/2018</t>
  </si>
  <si>
    <t>Hřiště Děkanovice</t>
  </si>
  <si>
    <t>00473502</t>
  </si>
  <si>
    <t>Obec Děkanovice</t>
  </si>
  <si>
    <t>MMR-2467/2018</t>
  </si>
  <si>
    <t>Pergoly Biskupice-Pulkov</t>
  </si>
  <si>
    <t>00375390</t>
  </si>
  <si>
    <t>Obec Biskupice-Pulkov</t>
  </si>
  <si>
    <t>MMR-48299/2017</t>
  </si>
  <si>
    <t>Hlohovec dětem</t>
  </si>
  <si>
    <t>00283151</t>
  </si>
  <si>
    <t>Obec Hlohovec</t>
  </si>
  <si>
    <t>MMR-1762/2018</t>
  </si>
  <si>
    <t>Rekonstrukce hokejového hřiště</t>
  </si>
  <si>
    <t>00375276</t>
  </si>
  <si>
    <t>Obec Šerkovice</t>
  </si>
  <si>
    <t>MMR-2372/2018</t>
  </si>
  <si>
    <t>Dětské hřiště obce Horní Poříčí</t>
  </si>
  <si>
    <t>00477133</t>
  </si>
  <si>
    <t>Obec Horní Poříčí</t>
  </si>
  <si>
    <t>MMR-1203/2018</t>
  </si>
  <si>
    <t>Veřejné dětské hřiště v obci Bělov</t>
  </si>
  <si>
    <t>00287032</t>
  </si>
  <si>
    <t>Obec Bělov</t>
  </si>
  <si>
    <t>MMR-1606/2018</t>
  </si>
  <si>
    <t>Dětské hřiště v obci Žerotín</t>
  </si>
  <si>
    <t>00299758</t>
  </si>
  <si>
    <t>Obec Žerotín</t>
  </si>
  <si>
    <t>MMR-3489/2018</t>
  </si>
  <si>
    <t>Dětské hřiště v Charvatcích</t>
  </si>
  <si>
    <t>00509116</t>
  </si>
  <si>
    <t>Obec Charvatce</t>
  </si>
  <si>
    <t>MMR-2897/2018</t>
  </si>
  <si>
    <t>Sportovní hřiště – prostor pro míčové hry Křelovice</t>
  </si>
  <si>
    <t>18246052</t>
  </si>
  <si>
    <t>Obec Křelovice</t>
  </si>
  <si>
    <t>MMR-51233/2017</t>
  </si>
  <si>
    <t>Zdislavské děti chtějí nové dětské herní prvky u fotbalového hřiště</t>
  </si>
  <si>
    <t>00481491</t>
  </si>
  <si>
    <t>Městys Zdislava</t>
  </si>
  <si>
    <t>MMR-2261/2018</t>
  </si>
  <si>
    <t>„Vybudování hřiště v obci Hradec-Nová Ves“</t>
  </si>
  <si>
    <t>00636011</t>
  </si>
  <si>
    <t>Obec Hradec-Nová Ves</t>
  </si>
  <si>
    <t>MMR-2631/2018</t>
  </si>
  <si>
    <t>Dětské hřiště Pikárec</t>
  </si>
  <si>
    <t>00599671</t>
  </si>
  <si>
    <t>Obec Pikárec</t>
  </si>
  <si>
    <t>MMR-2422/2018</t>
  </si>
  <si>
    <t>Změny v obci očima dětí</t>
  </si>
  <si>
    <t>00637165</t>
  </si>
  <si>
    <t>Obec Želetice</t>
  </si>
  <si>
    <t>MMR-1371/2018</t>
  </si>
  <si>
    <t>Pavlov dětem</t>
  </si>
  <si>
    <t>00544418</t>
  </si>
  <si>
    <t>MMR-3373/2018</t>
  </si>
  <si>
    <t>Obnova hřiště Skorotín</t>
  </si>
  <si>
    <t>00600806</t>
  </si>
  <si>
    <t>OBEC SKOTNICE</t>
  </si>
  <si>
    <t>MMR-2331/2018</t>
  </si>
  <si>
    <t>Dětské hřiště obce Choteč</t>
  </si>
  <si>
    <t>00273651</t>
  </si>
  <si>
    <t>MMR-2220/2018</t>
  </si>
  <si>
    <t>Libenický plácek - 2.etapa</t>
  </si>
  <si>
    <t>00235539</t>
  </si>
  <si>
    <t>Obec Libenice</t>
  </si>
  <si>
    <t>MMR-2083/2018</t>
  </si>
  <si>
    <t>Rekonstrukce víceúčelového hřiště</t>
  </si>
  <si>
    <t>00372498</t>
  </si>
  <si>
    <t>Obec Kožušice</t>
  </si>
  <si>
    <t>MMR-2226/2018</t>
  </si>
  <si>
    <t>Rozšíření dětského hřiště MŠ Svéradice</t>
  </si>
  <si>
    <t>MMR-1326/2018</t>
  </si>
  <si>
    <t>Doplnění herních prvků dětského hřiště ve sportovním areálu obce Radiměř.</t>
  </si>
  <si>
    <t>00277258</t>
  </si>
  <si>
    <t>Obec Radiměř</t>
  </si>
  <si>
    <t>MMR-3469/2018</t>
  </si>
  <si>
    <t>Dětské hřiště Přehořov</t>
  </si>
  <si>
    <t>00252719</t>
  </si>
  <si>
    <t>Obec Přehořov</t>
  </si>
  <si>
    <t>MMR-3020/2018</t>
  </si>
  <si>
    <t>Dětské hřiště Tomice</t>
  </si>
  <si>
    <t>00508349</t>
  </si>
  <si>
    <t>Obec Tomice</t>
  </si>
  <si>
    <t>MMR-1654/2018</t>
  </si>
  <si>
    <t>Dětské hřiště u Kulturního domu Zahrádka</t>
  </si>
  <si>
    <t>00599191</t>
  </si>
  <si>
    <t>Obec Zahrádka</t>
  </si>
  <si>
    <t>MMR-2048/2018</t>
  </si>
  <si>
    <t>Rozšíření kapacity dětských hřišť, Višňové</t>
  </si>
  <si>
    <t>MMR-3332/2018</t>
  </si>
  <si>
    <t>STARÉ HŘIŠTĚ VZAL SI ĎAS, BUDE NOVÉ, CHCE TO ČAS</t>
  </si>
  <si>
    <t>00544680</t>
  </si>
  <si>
    <t>Obec Stavěšice</t>
  </si>
  <si>
    <t>MMR-955/2018</t>
  </si>
  <si>
    <t>Rekonstrukce povrchu hřiště Drhovice</t>
  </si>
  <si>
    <t>00512605</t>
  </si>
  <si>
    <t>Obec Drhovice</t>
  </si>
  <si>
    <t>MMR-3040/2018</t>
  </si>
  <si>
    <t>Workoutové hřiště - Lenešice</t>
  </si>
  <si>
    <t>00265098</t>
  </si>
  <si>
    <t>Obec Lenešice</t>
  </si>
  <si>
    <t>MMR-3170/2018</t>
  </si>
  <si>
    <t>Relax u Lokálky</t>
  </si>
  <si>
    <t>MMR-2764/2018</t>
  </si>
  <si>
    <t>Dětské hřiště</t>
  </si>
  <si>
    <t>00667005</t>
  </si>
  <si>
    <t>Obec Lom</t>
  </si>
  <si>
    <t>MMR-3262/2018</t>
  </si>
  <si>
    <t>Multifunkční hřiště Dolní Nětčice</t>
  </si>
  <si>
    <t>00636207</t>
  </si>
  <si>
    <t>Obec Dolní Nětčice</t>
  </si>
  <si>
    <t>MMR-2878/2018</t>
  </si>
  <si>
    <t>Hřiště Urbanov jako komunitní centrum obce</t>
  </si>
  <si>
    <t>00286788</t>
  </si>
  <si>
    <t>Obec Urbanov</t>
  </si>
  <si>
    <t>MMR-34/2018</t>
  </si>
  <si>
    <t>Dětské hřiště v obci Brněnec</t>
  </si>
  <si>
    <t>00276464</t>
  </si>
  <si>
    <t>Obec Brněnec</t>
  </si>
  <si>
    <t>MMR-3004/2018</t>
  </si>
  <si>
    <t>Rekonstrukce hřiště v Zadních Zborovicích - 2. etapa</t>
  </si>
  <si>
    <t>MMR-3418/2018</t>
  </si>
  <si>
    <t>00265446</t>
  </si>
  <si>
    <t>Městys Ročov</t>
  </si>
  <si>
    <t>MMR-2136/2018</t>
  </si>
  <si>
    <t>ZÁZEMÍ VÍCEÚČELOVÉHO SPORTOVNÍHO AREÁLU RUDIMOV</t>
  </si>
  <si>
    <t>46276050</t>
  </si>
  <si>
    <t>Obec Rudimov</t>
  </si>
  <si>
    <t>MMR-658/2018</t>
  </si>
  <si>
    <t>Dětské hřiště v Malhoticích</t>
  </si>
  <si>
    <t>00636371</t>
  </si>
  <si>
    <t>Obec Malhotice</t>
  </si>
  <si>
    <t>MMR-2376/2018</t>
  </si>
  <si>
    <t>Dětské hřiště obce Konecchlumí</t>
  </si>
  <si>
    <t>00271691</t>
  </si>
  <si>
    <t>OBEC KONECCHLUMÍ</t>
  </si>
  <si>
    <t>MMR-54959/2017</t>
  </si>
  <si>
    <t>Dětské hřiště v Račicích nad Trotinou, pohrají si děti s maminkou a tátou!</t>
  </si>
  <si>
    <t>MMR-3154/2018</t>
  </si>
  <si>
    <t>Dětské hřiště v obci Žár</t>
  </si>
  <si>
    <t>00581976</t>
  </si>
  <si>
    <t>Obec Žár</t>
  </si>
  <si>
    <t>MMR-3155/2018</t>
  </si>
  <si>
    <t>Dětské hřiště Lhoty u Potštejna</t>
  </si>
  <si>
    <t>00275042</t>
  </si>
  <si>
    <t>Obec Lhoty u Potštejna</t>
  </si>
  <si>
    <t>MMR-1739/2018</t>
  </si>
  <si>
    <t>Dětská hřiště Zadní Chodov a Kyjov</t>
  </si>
  <si>
    <t>00573671</t>
  </si>
  <si>
    <t>Obec Zadní Chodov</t>
  </si>
  <si>
    <t>MMR-53007/2017</t>
  </si>
  <si>
    <t>Vybudování dětského hřiště v obci Vrbka</t>
  </si>
  <si>
    <t>47930284</t>
  </si>
  <si>
    <t>OBEC VRBKA</t>
  </si>
  <si>
    <t>MMR-2876/2018</t>
  </si>
  <si>
    <t>Hřiště pro všechny generace na Vlkavě</t>
  </si>
  <si>
    <t>00509001</t>
  </si>
  <si>
    <t>Obec Vlkava</t>
  </si>
  <si>
    <t>MMR-1766/2018</t>
  </si>
  <si>
    <t>„Sport nás baví aneb vybudování multifunkčního hřiště“</t>
  </si>
  <si>
    <t>00876046</t>
  </si>
  <si>
    <t>Obec Oseček</t>
  </si>
  <si>
    <t>MMR-1643/2018</t>
  </si>
  <si>
    <t>Vybudování dětského hřiště v obci Sudslava</t>
  </si>
  <si>
    <t>00279587</t>
  </si>
  <si>
    <t>Obec Sudslava</t>
  </si>
  <si>
    <t>MMR-2364/2018</t>
  </si>
  <si>
    <t>VEŘEJNÉ HŘIŠTĚ V LEDEČKU</t>
  </si>
  <si>
    <t>00236209</t>
  </si>
  <si>
    <t>Obec Ledečko</t>
  </si>
  <si>
    <t>MMR-3459/2018</t>
  </si>
  <si>
    <t>Dětské a workoutové hřiště v Bražci</t>
  </si>
  <si>
    <t>04498682</t>
  </si>
  <si>
    <t>Obec Bražec</t>
  </si>
  <si>
    <t>MMR-2271/2018</t>
  </si>
  <si>
    <t>Borová Lada - dětské hřiště u MŠ a na Novém Světě</t>
  </si>
  <si>
    <t>00250341</t>
  </si>
  <si>
    <t>Obec Borová Lada</t>
  </si>
  <si>
    <t>MMR-3149/2018</t>
  </si>
  <si>
    <t>Obec Mladošovice - nákup herních prvků</t>
  </si>
  <si>
    <t>00245216</t>
  </si>
  <si>
    <t>Obec Mladošovice</t>
  </si>
  <si>
    <t>MMR-2696/2018</t>
  </si>
  <si>
    <t>Dětské hřiště Choťánky</t>
  </si>
  <si>
    <t>00239178</t>
  </si>
  <si>
    <t>Obec Choťánky</t>
  </si>
  <si>
    <t>MMR-3147/2018</t>
  </si>
  <si>
    <t>Dětské hřiště v obci Plav</t>
  </si>
  <si>
    <t>00581861</t>
  </si>
  <si>
    <t>Obec Plav</t>
  </si>
  <si>
    <t>MMR-614/2018</t>
  </si>
  <si>
    <t>Dětské hřiště MŠ - Čučice</t>
  </si>
  <si>
    <t>00637521</t>
  </si>
  <si>
    <t>Obec Čučice</t>
  </si>
  <si>
    <t>MMR-2223/2018</t>
  </si>
  <si>
    <t>Dětské hřiště v obci Háje</t>
  </si>
  <si>
    <t>00662828</t>
  </si>
  <si>
    <t>OBEC HÁJE</t>
  </si>
  <si>
    <t>MMR-2638/2018</t>
  </si>
  <si>
    <t>Dětské hřiště Lubenec</t>
  </si>
  <si>
    <t>00265217</t>
  </si>
  <si>
    <t>Obec Lubenec</t>
  </si>
  <si>
    <t>MMR-2319/2018</t>
  </si>
  <si>
    <t>Místo generačního setkávání občanů obce</t>
  </si>
  <si>
    <t>00278483</t>
  </si>
  <si>
    <t>Obec Zlatá Olešnice</t>
  </si>
  <si>
    <t>MMR-3302/2018</t>
  </si>
  <si>
    <t>Víceúčelové hřiště Býškovice</t>
  </si>
  <si>
    <t>00636134</t>
  </si>
  <si>
    <t>Obec Býškovice</t>
  </si>
  <si>
    <t>MMR-3346/2018</t>
  </si>
  <si>
    <t>Terezín - místo pasivního odpočinku Pod Sklepy</t>
  </si>
  <si>
    <t>MMR-3325/2018</t>
  </si>
  <si>
    <t>Bezpečné dětské hřiště pro obec Pohoří</t>
  </si>
  <si>
    <t>00241555</t>
  </si>
  <si>
    <t>MMR-403/2018</t>
  </si>
  <si>
    <t>Rekonstrukce dětského hřiště Níhov</t>
  </si>
  <si>
    <t>00842699</t>
  </si>
  <si>
    <t>Obec Níhov</t>
  </si>
  <si>
    <t>MMR-2527/2018</t>
  </si>
  <si>
    <t>Sportovní hřiště v Jamolicích</t>
  </si>
  <si>
    <t>00292907</t>
  </si>
  <si>
    <t>Obec Jamolice</t>
  </si>
  <si>
    <t>MMR-2685/2018</t>
  </si>
  <si>
    <t>Dětské hřiště Hořesedly</t>
  </si>
  <si>
    <t>00243710</t>
  </si>
  <si>
    <t>Obec Hořesedly</t>
  </si>
  <si>
    <t>MMR-49720/2017</t>
  </si>
  <si>
    <t>Dětské hřiště - místo bez mobilního telefonu</t>
  </si>
  <si>
    <t>00254029</t>
  </si>
  <si>
    <t>Město Lázně Kynžvart</t>
  </si>
  <si>
    <t>MMR-54734/2017</t>
  </si>
  <si>
    <t>Hřiště a venkovní fitness u cyklostezky a Doplnění hřiště u ZŠ a MŠ Mžany</t>
  </si>
  <si>
    <t>00269174</t>
  </si>
  <si>
    <t>OBEC MŽANY</t>
  </si>
  <si>
    <t>MMR-2096/2018</t>
  </si>
  <si>
    <t>Modernizace a doplnění dětského hřiště v obci Karolín</t>
  </si>
  <si>
    <t>00380865</t>
  </si>
  <si>
    <t>Obec Karolín</t>
  </si>
  <si>
    <t>MMR-51622/2017</t>
  </si>
  <si>
    <t>Pro mládež z obce Neuměřice</t>
  </si>
  <si>
    <t>MMR-3135/2018</t>
  </si>
  <si>
    <t>Pryč od displeje, na hřiště a do aleje</t>
  </si>
  <si>
    <t>00278149</t>
  </si>
  <si>
    <t>Městys Mladé Buky</t>
  </si>
  <si>
    <t>MMR-1688/2018</t>
  </si>
  <si>
    <t>Hravý les</t>
  </si>
  <si>
    <t>MMR-3102/2018</t>
  </si>
  <si>
    <t>Dětské hřiště ulice Templářská</t>
  </si>
  <si>
    <t>00284823</t>
  </si>
  <si>
    <t>Obec Čejkovice</t>
  </si>
  <si>
    <t>MMR-1420/2018</t>
  </si>
  <si>
    <t>Dětské hřiště Radošov</t>
  </si>
  <si>
    <t>00378551</t>
  </si>
  <si>
    <t>Obec Radošov</t>
  </si>
  <si>
    <t>MMR-2213/2018</t>
  </si>
  <si>
    <t>Pro pohyb více, v obci Hrejkovice</t>
  </si>
  <si>
    <t>00249688</t>
  </si>
  <si>
    <t>Obec Hrejkovice</t>
  </si>
  <si>
    <t>MMR-2285/2018</t>
  </si>
  <si>
    <t>Hřiště pro všechny!</t>
  </si>
  <si>
    <t>00249955</t>
  </si>
  <si>
    <t>Obec Oslov</t>
  </si>
  <si>
    <t>MMR-2585/2018</t>
  </si>
  <si>
    <t>Dětské hřiště u tenisového kurtu v Mostku</t>
  </si>
  <si>
    <t>00278157</t>
  </si>
  <si>
    <t>OBEC MOSTEK</t>
  </si>
  <si>
    <t>MMR-2538/2018</t>
  </si>
  <si>
    <t>Hezké dětské hřiště v Kounově máme, workout k němu dáme!</t>
  </si>
  <si>
    <t>00274992</t>
  </si>
  <si>
    <t>OBEC KOUNOV</t>
  </si>
  <si>
    <t>MMR-2439/2018</t>
  </si>
  <si>
    <t>Revitalizace a posílení rekreačního potenciálu - Návesní prostor Zamachy</t>
  </si>
  <si>
    <t>00238821</t>
  </si>
  <si>
    <t>Obec Velké Všelisy</t>
  </si>
  <si>
    <t>MMR-1317/2018</t>
  </si>
  <si>
    <t>Zahrada poznání a her</t>
  </si>
  <si>
    <t>00279340</t>
  </si>
  <si>
    <t>MMR-2509/2018</t>
  </si>
  <si>
    <t>Dětské hřiště, obec Kejžlice</t>
  </si>
  <si>
    <t>00248398</t>
  </si>
  <si>
    <t>Obec Kejžlice</t>
  </si>
  <si>
    <t>MMR-2163/2018</t>
  </si>
  <si>
    <t>Na dětské hřiště Kaňovice, těší se děti velice</t>
  </si>
  <si>
    <t>00226238</t>
  </si>
  <si>
    <t>Obec Kaňovice</t>
  </si>
  <si>
    <t>MMR-2580/2018</t>
  </si>
  <si>
    <t>Sportovní prvky Litohlavy</t>
  </si>
  <si>
    <t>48379701</t>
  </si>
  <si>
    <t>Obec Litohlavy</t>
  </si>
  <si>
    <t>MMR-2641/2018</t>
  </si>
  <si>
    <t>Dětské hřiště Hlohovice - Hlohovičky</t>
  </si>
  <si>
    <t>00258709</t>
  </si>
  <si>
    <t>Obec Hlohovice</t>
  </si>
  <si>
    <t>MMR-3213/2018</t>
  </si>
  <si>
    <t>Hraním proti nudě v Haňovicích</t>
  </si>
  <si>
    <t>00635723</t>
  </si>
  <si>
    <t>Obec Haňovice</t>
  </si>
  <si>
    <t>MMR-168/2018</t>
  </si>
  <si>
    <t>Veřejné hřiště Žeretice</t>
  </si>
  <si>
    <t>00272434</t>
  </si>
  <si>
    <t>Obec Žeretice</t>
  </si>
  <si>
    <t>MMR-52076/2017</t>
  </si>
  <si>
    <t>Workoutové hřiště v obci Cejle</t>
  </si>
  <si>
    <t>00488615</t>
  </si>
  <si>
    <t>Obec Cejle</t>
  </si>
  <si>
    <t>MMR-3491/2018</t>
  </si>
  <si>
    <t>Doplnění dětských hřišť v obci Čakov a Čakovec</t>
  </si>
  <si>
    <t>00581216</t>
  </si>
  <si>
    <t>Obec Čakov</t>
  </si>
  <si>
    <t>MMR-2976/2018</t>
  </si>
  <si>
    <t>Dětské hřiště Leština</t>
  </si>
  <si>
    <t>00302881</t>
  </si>
  <si>
    <t>Obec Leština</t>
  </si>
  <si>
    <t>MMR-628/2018</t>
  </si>
  <si>
    <t>Vybavení pro volnočasové aktivity v Krahulově</t>
  </si>
  <si>
    <t>00377961</t>
  </si>
  <si>
    <t>Obec Krahulov</t>
  </si>
  <si>
    <t>MMR-54717/2017</t>
  </si>
  <si>
    <t>Pohybu není nikdy dost</t>
  </si>
  <si>
    <t>MMR-646/2018</t>
  </si>
  <si>
    <t>Veřejná hřiště v Prosenické Lhotě</t>
  </si>
  <si>
    <t>00243116</t>
  </si>
  <si>
    <t>Obec Prosenická Lhota</t>
  </si>
  <si>
    <t>MMR-2375/2018</t>
  </si>
  <si>
    <t>Dětské hřiště obce Člunek</t>
  </si>
  <si>
    <t>00246468</t>
  </si>
  <si>
    <t>Obec Člunek</t>
  </si>
  <si>
    <t>MMR-2710/2018</t>
  </si>
  <si>
    <t>Obnova dětského hřiště v obci Vysoké Pole</t>
  </si>
  <si>
    <t>00284700</t>
  </si>
  <si>
    <t>OBEC VYSOKÉ POLE</t>
  </si>
  <si>
    <t>MMR-3368/2018</t>
  </si>
  <si>
    <t>Dětské hřiště Jaroměřice</t>
  </si>
  <si>
    <t>00276758</t>
  </si>
  <si>
    <t>Obec Jaroměřice</t>
  </si>
  <si>
    <t>MMR-2186/2018</t>
  </si>
  <si>
    <t>Nové herní prvky v Petrově</t>
  </si>
  <si>
    <t>00285218</t>
  </si>
  <si>
    <t>Obec Petrov</t>
  </si>
  <si>
    <t>MMR-46545/2017</t>
  </si>
  <si>
    <t>Pro radost dětí z Kučerova</t>
  </si>
  <si>
    <t>MMR-1695/2018</t>
  </si>
  <si>
    <t>Hrajeme si v obci Dříteč</t>
  </si>
  <si>
    <t>00273546</t>
  </si>
  <si>
    <t>Obec Dříteč</t>
  </si>
  <si>
    <t>MMR-1811/2018</t>
  </si>
  <si>
    <t>Válet se už nebudeme, na hřišti se pohrajeme!</t>
  </si>
  <si>
    <t>00275484</t>
  </si>
  <si>
    <t>OBEC VAL</t>
  </si>
  <si>
    <t>MMR-1779/2018</t>
  </si>
  <si>
    <t>DĚTSKÉ HŘIŠTĚ HRČAVA</t>
  </si>
  <si>
    <t>00296732</t>
  </si>
  <si>
    <t>Obec Hrčava</t>
  </si>
  <si>
    <t>MMR-1395/2018</t>
  </si>
  <si>
    <t>Doplnění dětského hřiště v Siřejovicích - lanová dráha</t>
  </si>
  <si>
    <t>00264369</t>
  </si>
  <si>
    <t>Obec Siřejovice</t>
  </si>
  <si>
    <t>MMR-1423/2018</t>
  </si>
  <si>
    <t>Fit park Sloupno</t>
  </si>
  <si>
    <t>00653411</t>
  </si>
  <si>
    <t>Obec Sloupno</t>
  </si>
  <si>
    <t>MMR-3336/2018</t>
  </si>
  <si>
    <t>Oboráčci mají přání, nové hřiště bude k mání?</t>
  </si>
  <si>
    <t>MMR-3487/2018</t>
  </si>
  <si>
    <t>Dětská hřiště v obci Chrášťovice a Klínovice</t>
  </si>
  <si>
    <t>00251267</t>
  </si>
  <si>
    <t>Obec Chrášťovice</t>
  </si>
  <si>
    <t>MMR-3486/2018</t>
  </si>
  <si>
    <t>Dětské hřiště Andělská Hora</t>
  </si>
  <si>
    <t>00573175</t>
  </si>
  <si>
    <t>Obec Andělská Hora</t>
  </si>
  <si>
    <t>MMR-2262/2018</t>
  </si>
  <si>
    <t>Dětské hřiště obce Starý Mateřov</t>
  </si>
  <si>
    <t>00274330</t>
  </si>
  <si>
    <t>Obec Starý Mateřov</t>
  </si>
  <si>
    <t>MMR-2128/2018</t>
  </si>
  <si>
    <t>Revitalizace prostranství zbořeného zámečku Pepčín</t>
  </si>
  <si>
    <t>MMR-2253/2018</t>
  </si>
  <si>
    <t>Dětská hřiště obce Vítkovice</t>
  </si>
  <si>
    <t>00276260</t>
  </si>
  <si>
    <t>Obec Vítkovice</t>
  </si>
  <si>
    <t>MMR-8/2018</t>
  </si>
  <si>
    <t>Místo setkávání generací</t>
  </si>
  <si>
    <t>00574040</t>
  </si>
  <si>
    <t>Obec Štěnovický Borek</t>
  </si>
  <si>
    <t>MMR-49975/2017</t>
  </si>
  <si>
    <t>Regenerace obce Březová u Karlových Varů</t>
  </si>
  <si>
    <t>00573191</t>
  </si>
  <si>
    <t>Obec Březová</t>
  </si>
  <si>
    <t>MMR-624/2018</t>
  </si>
  <si>
    <t>Obnova školkové zahrady v Nových Dvorech</t>
  </si>
  <si>
    <t>MMR-3554/2018</t>
  </si>
  <si>
    <t>V ZAHRADĚ JE TOLIK MÍSTA, DĚTSKÉ HŘIŠTĚ UŽ SE CHYSTÁ</t>
  </si>
  <si>
    <t>MMR-54000/2017</t>
  </si>
  <si>
    <t>Dětské hřiště, co děti a mládež potěší, workoutová sestava, která všechny rozcvičí</t>
  </si>
  <si>
    <t>00271870</t>
  </si>
  <si>
    <t>Obec Nemyčeves</t>
  </si>
  <si>
    <t>MMR-3095/2018</t>
  </si>
  <si>
    <t>NOVÁ HŘIŠTĚ – NOVÉ RADOSTI</t>
  </si>
  <si>
    <t>00288764</t>
  </si>
  <si>
    <t>Obec Slatinky</t>
  </si>
  <si>
    <t>MMR-1355/2018</t>
  </si>
  <si>
    <t>Víceúčelové hřiště v Rohozci, kde můžeme cvičiti</t>
  </si>
  <si>
    <t>00280861</t>
  </si>
  <si>
    <t>Obec Rohozec</t>
  </si>
  <si>
    <t>MMR-2543/2018</t>
  </si>
  <si>
    <t>Ať je jaro, léto, podzim nebo zima, po hřišti se nám stále stýská</t>
  </si>
  <si>
    <t>00498611</t>
  </si>
  <si>
    <t>MMR-2368/2018</t>
  </si>
  <si>
    <t>Veřejné hřiště v Ratajích</t>
  </si>
  <si>
    <t>00236381</t>
  </si>
  <si>
    <t>Městys Rataje nad Sázavou</t>
  </si>
  <si>
    <t>MMR-54737/2017</t>
  </si>
  <si>
    <t>Workout Šakvice, zlepší se ti kondice</t>
  </si>
  <si>
    <t>00283614</t>
  </si>
  <si>
    <t>Obec Šakvice</t>
  </si>
  <si>
    <t>MMR-2252/2018</t>
  </si>
  <si>
    <t>Modernizace dětského hřiště MŠ Hněvkovice</t>
  </si>
  <si>
    <t>MMR-1624/2018</t>
  </si>
  <si>
    <t>Workout Radkovice, pro obec dobrá investice</t>
  </si>
  <si>
    <t>00290297</t>
  </si>
  <si>
    <t>Obec Radkovice u Hrotovic</t>
  </si>
  <si>
    <t>MMR-54558/2017</t>
  </si>
  <si>
    <t>Kdo si hraje, nezlobí</t>
  </si>
  <si>
    <t>00568511</t>
  </si>
  <si>
    <t>MMR-3144/2018</t>
  </si>
  <si>
    <t>Multigenerační hřiště Suchomasty - I.Etapa</t>
  </si>
  <si>
    <t>00233838</t>
  </si>
  <si>
    <t>Obec Suchomasty</t>
  </si>
  <si>
    <t>MMR-49334/2017</t>
  </si>
  <si>
    <t>„Pojďme se setkávat na hřišti“</t>
  </si>
  <si>
    <t>00239411</t>
  </si>
  <si>
    <t>Obec Mcely</t>
  </si>
  <si>
    <t>MMR-1701/2018</t>
  </si>
  <si>
    <t>Zbudování dětského hřiště – Obec Luženičky</t>
  </si>
  <si>
    <t>00253537</t>
  </si>
  <si>
    <t>Obec Luženičky</t>
  </si>
  <si>
    <t>MMR-2217/2018</t>
  </si>
  <si>
    <t>Dětské hřiště obce Maršovice</t>
  </si>
  <si>
    <t>00262471</t>
  </si>
  <si>
    <t>Obec Maršovice</t>
  </si>
  <si>
    <t>MMR-2547/2018</t>
  </si>
  <si>
    <t>Rekonstrukce hřiště v obci Horka</t>
  </si>
  <si>
    <t>MMR-54632/2017</t>
  </si>
  <si>
    <t>Místo aktivního odpočinku - Fitness hřiště Milonice</t>
  </si>
  <si>
    <t>MMR-3408/2018</t>
  </si>
  <si>
    <t>Dětská hřiště v Doupovském Hradišti</t>
  </si>
  <si>
    <t>04498691</t>
  </si>
  <si>
    <t>Obec Doupovské Hradiště</t>
  </si>
  <si>
    <t>MMR-5/2018</t>
  </si>
  <si>
    <t>Dětské hřiště Lom u Tachova</t>
  </si>
  <si>
    <t>00573752</t>
  </si>
  <si>
    <t>Obec Lom u Tachova</t>
  </si>
  <si>
    <t>MMR-2577/2018</t>
  </si>
  <si>
    <t>Hřiště pro mládež</t>
  </si>
  <si>
    <t>MMR-49921/2017</t>
  </si>
  <si>
    <t>Dětské hřiště Lučice</t>
  </si>
  <si>
    <t>00267830</t>
  </si>
  <si>
    <t>Obec Lučice</t>
  </si>
  <si>
    <t>MMR-1662/2018</t>
  </si>
  <si>
    <t>Rekonstrukce dětského hřiště Kostelany</t>
  </si>
  <si>
    <t>00287253</t>
  </si>
  <si>
    <t>Obec Kostelany</t>
  </si>
  <si>
    <t>MMR-49709/2017</t>
  </si>
  <si>
    <t>Workoutové hřiště pro mládež v obci Drahonice</t>
  </si>
  <si>
    <t>00251135</t>
  </si>
  <si>
    <t>Obec Drahonice</t>
  </si>
  <si>
    <t>MMR-52289/2017</t>
  </si>
  <si>
    <t>00239577</t>
  </si>
  <si>
    <t>Obec Oskořínek</t>
  </si>
  <si>
    <t>MMR-49976/2017</t>
  </si>
  <si>
    <t>Sportovní a dětské hřiště Lovečkovice</t>
  </si>
  <si>
    <t>00263982</t>
  </si>
  <si>
    <t>Obec Lovečkovice</t>
  </si>
  <si>
    <t>MMR-3460/2018</t>
  </si>
  <si>
    <t>Doplnění dětských hřišť v obci Olešná a jejích částech Chválov, Plevnice a Řemenov</t>
  </si>
  <si>
    <t>00515761</t>
  </si>
  <si>
    <t>Obec Olešná</t>
  </si>
  <si>
    <t>MMR-1334/2018</t>
  </si>
  <si>
    <t>Aktivní odpočinek v Písečné</t>
  </si>
  <si>
    <t>MMR-3013/2018</t>
  </si>
  <si>
    <t>Dětská hřiště v obci Rychnovek</t>
  </si>
  <si>
    <t>00273007</t>
  </si>
  <si>
    <t>OBEC RYCHNOVEK</t>
  </si>
  <si>
    <t>MMR-2009/2018</t>
  </si>
  <si>
    <t>Dětské hřiště v MŠ Brňany</t>
  </si>
  <si>
    <t>00263389</t>
  </si>
  <si>
    <t>Obec Brňany</t>
  </si>
  <si>
    <t>MMR-1784/2018</t>
  </si>
  <si>
    <t>Hřiště s bylinkovou příchutí</t>
  </si>
  <si>
    <t>44936362</t>
  </si>
  <si>
    <t>Obec Suchonice</t>
  </si>
  <si>
    <t>MMR-3068/2018</t>
  </si>
  <si>
    <t>Rozvoj komunitního života dětí a mládeže v obci Oldřichovice</t>
  </si>
  <si>
    <t>00568678</t>
  </si>
  <si>
    <t>Obec Oldřichovice</t>
  </si>
  <si>
    <t>MMR-2651/2018</t>
  </si>
  <si>
    <t>Dětské hřiště Čtyřkoly</t>
  </si>
  <si>
    <t>00508519</t>
  </si>
  <si>
    <t>Obec Čtyřkoly</t>
  </si>
  <si>
    <t>MMR-2951/2018</t>
  </si>
  <si>
    <t>Dětské sportoviště</t>
  </si>
  <si>
    <t>MMR-2208/2018</t>
  </si>
  <si>
    <t>Pro sport, pro radost</t>
  </si>
  <si>
    <t>00473847</t>
  </si>
  <si>
    <t>Obec Kozárovice</t>
  </si>
  <si>
    <t>MMR-390/2018</t>
  </si>
  <si>
    <t>Veřejné dětské hřiště v obci Višňová</t>
  </si>
  <si>
    <t>00263265</t>
  </si>
  <si>
    <t>Obec Višňová</t>
  </si>
  <si>
    <t>MMR-2573/2018</t>
  </si>
  <si>
    <t>Dětské hřiště v Čisté u Horek</t>
  </si>
  <si>
    <t>00275662</t>
  </si>
  <si>
    <t>Obec Čistá u Horek</t>
  </si>
  <si>
    <t>MMR-2268/2018</t>
  </si>
  <si>
    <t>Dětské hřiště obce Malý Beranov</t>
  </si>
  <si>
    <t>00543713</t>
  </si>
  <si>
    <t>Obec Malý Beranov</t>
  </si>
  <si>
    <t>MMR-636/2018</t>
  </si>
  <si>
    <t>Hřišťátka v Černčicích</t>
  </si>
  <si>
    <t>00272558</t>
  </si>
  <si>
    <t>OBEC ČERNČICE</t>
  </si>
  <si>
    <t>MMR-1336/2018</t>
  </si>
  <si>
    <t>Multifunkční hřiště Květušín</t>
  </si>
  <si>
    <t>04498356</t>
  </si>
  <si>
    <t>Obec Polná na Šumavě</t>
  </si>
  <si>
    <t>MMR-2604/2018</t>
  </si>
  <si>
    <t>Multifunkční volnočasové zařízení</t>
  </si>
  <si>
    <t>00555991</t>
  </si>
  <si>
    <t>Obec Labská Stráň</t>
  </si>
  <si>
    <t>MMR-52720/2017</t>
  </si>
  <si>
    <t>Dětské hřiště Potěhy</t>
  </si>
  <si>
    <t>00236365</t>
  </si>
  <si>
    <t>Obec Potěhy</t>
  </si>
  <si>
    <t>MMR-908/2018</t>
  </si>
  <si>
    <t>Víceúčelové hřiště v obci Poříčí u Litomyšle - místní část Mladočov</t>
  </si>
  <si>
    <t>MMR-2139/2018</t>
  </si>
  <si>
    <t>BEZ HŘIŠTĚ TO ZKRÁTKA NEJDE, KE ŠKOLCE SE HRAVĚ VEJDE.</t>
  </si>
  <si>
    <t>MMR-1687/2018</t>
  </si>
  <si>
    <t>Odpočinkové místo v obci Studnice</t>
  </si>
  <si>
    <t>00292338</t>
  </si>
  <si>
    <t>MMR-54420/2017</t>
  </si>
  <si>
    <t>MMR-408/2018</t>
  </si>
  <si>
    <t>Hřiště pro Zaloňov</t>
  </si>
  <si>
    <t>00273252</t>
  </si>
  <si>
    <t>OBEC ZALOŇOV</t>
  </si>
  <si>
    <t>MMR-52921/2017</t>
  </si>
  <si>
    <t>Sázava pro děti a mládež</t>
  </si>
  <si>
    <t>00374466</t>
  </si>
  <si>
    <t>Obec Sázava</t>
  </si>
  <si>
    <t>MMR-1659/2018</t>
  </si>
  <si>
    <t>Přestanov - rozšíření možností volnočasových aktivit pro děti, mládež a dospělé</t>
  </si>
  <si>
    <t>44227531</t>
  </si>
  <si>
    <t>Obec Přestanov</t>
  </si>
  <si>
    <t>MMR-424/2018</t>
  </si>
  <si>
    <t>Super hřiště Rašovice</t>
  </si>
  <si>
    <t>00292265</t>
  </si>
  <si>
    <t>Obec Rašovice</t>
  </si>
  <si>
    <t>MMR-45513/2017</t>
  </si>
  <si>
    <t>Veřejné hřiště Šanov</t>
  </si>
  <si>
    <t>00293571</t>
  </si>
  <si>
    <t>Obec Šanov</t>
  </si>
  <si>
    <t>MMR-2363/2018</t>
  </si>
  <si>
    <t>Dětská hřiště obce Stříbřec</t>
  </si>
  <si>
    <t>00247529</t>
  </si>
  <si>
    <t>Obec Stříbřec, Stříbřec 149</t>
  </si>
  <si>
    <t>MMR-2583/2018</t>
  </si>
  <si>
    <t>Vybudování a rozšíření dětských hřišť</t>
  </si>
  <si>
    <t>00515817</t>
  </si>
  <si>
    <t>Obec Rynárec</t>
  </si>
  <si>
    <t>MMR-2339/2018</t>
  </si>
  <si>
    <t>Dětské hřiště MŠ Svojšice</t>
  </si>
  <si>
    <t>00235768</t>
  </si>
  <si>
    <t>Obec Svojšice</t>
  </si>
  <si>
    <t>MMR-54373/2017</t>
  </si>
  <si>
    <t>Lipnice nad Sázavou dětem</t>
  </si>
  <si>
    <t>00267813</t>
  </si>
  <si>
    <t>Obec Lipnice nad Sázavou</t>
  </si>
  <si>
    <t>MMR-53499/2017</t>
  </si>
  <si>
    <t>Dětské hřiště ve Všejanech</t>
  </si>
  <si>
    <t>00238902</t>
  </si>
  <si>
    <t>Obec Všejany</t>
  </si>
  <si>
    <t>MMR-635/2018</t>
  </si>
  <si>
    <t>Hrou a sportem v Damníkově</t>
  </si>
  <si>
    <t>MMR-2722/2018</t>
  </si>
  <si>
    <t>Mezigenerační hřiště v Louňovicích pod Blaníkem</t>
  </si>
  <si>
    <t>MMR-3412/2018</t>
  </si>
  <si>
    <t>Dětské hřiště Božičany</t>
  </si>
  <si>
    <t>00573183</t>
  </si>
  <si>
    <t>OBEC BOŽIČANY</t>
  </si>
  <si>
    <t>MMR-2240/2018</t>
  </si>
  <si>
    <t>Koryta - prolézačky u obecního úřadu</t>
  </si>
  <si>
    <t>42716870</t>
  </si>
  <si>
    <t>Obec Koryta</t>
  </si>
  <si>
    <t>MMR-2351/2018</t>
  </si>
  <si>
    <t>Dětská hřiště obce Velká Jesenice</t>
  </si>
  <si>
    <t>00273163</t>
  </si>
  <si>
    <t>OBEC VELKÁ JESENICE</t>
  </si>
  <si>
    <t>MMR-3130/2018</t>
  </si>
  <si>
    <t>Relaxační zóna Cakov</t>
  </si>
  <si>
    <t>MMR-2549/2018</t>
  </si>
  <si>
    <t>Orlické Záhoří zvířátka pobaví!</t>
  </si>
  <si>
    <t>00275204</t>
  </si>
  <si>
    <t>OBEC ORLICKÉ ZÁHOŘÍ</t>
  </si>
  <si>
    <t>MMR-2595/2018</t>
  </si>
  <si>
    <t>Dětské hřiště Ruda</t>
  </si>
  <si>
    <t>MMR-49075/2017</t>
  </si>
  <si>
    <t>69171289</t>
  </si>
  <si>
    <t>Obec Rabštejnská Lhota</t>
  </si>
  <si>
    <t>MMR-2989/2018</t>
  </si>
  <si>
    <t>Dětské hřiště u Mateřské školy v Dobkovicích</t>
  </si>
  <si>
    <t>00261246</t>
  </si>
  <si>
    <t>Obec Dobkovice</t>
  </si>
  <si>
    <t>MMR-54353/2017</t>
  </si>
  <si>
    <t>ROZŠÍŘENÍ HERNÍCH A FITNESS PRVKŮ V OBCI DRŽKOV</t>
  </si>
  <si>
    <t>00262315</t>
  </si>
  <si>
    <t>Obec Držkov</t>
  </si>
  <si>
    <t>MMR-54003/2017</t>
  </si>
  <si>
    <t>HLÍZOVŠTÍ SI PŘEJÍ HŘITĚ PRO MALÉ PRCKY I VĚTŠÍ SVIŠTĚ</t>
  </si>
  <si>
    <t>00640336</t>
  </si>
  <si>
    <t>Obec Hlízov</t>
  </si>
  <si>
    <t>MMR-3014/2018</t>
  </si>
  <si>
    <t>Akátové hřiště Zábraň</t>
  </si>
  <si>
    <t>00288993</t>
  </si>
  <si>
    <t>Obec Želeč</t>
  </si>
  <si>
    <t>MMR-49912/2017</t>
  </si>
  <si>
    <t>Sportovní a dětské hřiště Přibyslavice</t>
  </si>
  <si>
    <t>00290203</t>
  </si>
  <si>
    <t>MMR-53953/2017</t>
  </si>
  <si>
    <t>Dětské hřiště Morašice</t>
  </si>
  <si>
    <t>MMR-3528/2018</t>
  </si>
  <si>
    <t>Hřiště pro všechny generace Chorušice</t>
  </si>
  <si>
    <t>MMR-627/2018</t>
  </si>
  <si>
    <t>Dětské hřiště u rybníku</t>
  </si>
  <si>
    <t>00283070</t>
  </si>
  <si>
    <t>Obec Březí</t>
  </si>
  <si>
    <t>MMR-49689/2017</t>
  </si>
  <si>
    <t>Dětské hřiště MŠ - Racková</t>
  </si>
  <si>
    <t>00284386</t>
  </si>
  <si>
    <t>Obec Racková</t>
  </si>
  <si>
    <t>MMR-2149/2018</t>
  </si>
  <si>
    <t>Sportujeme a cvičíme v celé obci Liberk</t>
  </si>
  <si>
    <t>MMR-3454/2018</t>
  </si>
  <si>
    <t>Hřiště pro volnočasové aktivity</t>
  </si>
  <si>
    <t>MMR-54970/2017</t>
  </si>
  <si>
    <t>Dětská hřiště Skalice</t>
  </si>
  <si>
    <t>00269492</t>
  </si>
  <si>
    <t>OBEC SKALICE</t>
  </si>
  <si>
    <t>MMR-2250/2018</t>
  </si>
  <si>
    <t>Dětské hřiště obce Ejpovice</t>
  </si>
  <si>
    <t>00258695</t>
  </si>
  <si>
    <t>Obec Ejpovice</t>
  </si>
  <si>
    <t>MMR-2873/2018</t>
  </si>
  <si>
    <t>Fitness a dětské hřiště v Morkůvkách</t>
  </si>
  <si>
    <t>MMR-3086/2018</t>
  </si>
  <si>
    <t>Volnočasový a sportovní areál Zápy</t>
  </si>
  <si>
    <t>00472051</t>
  </si>
  <si>
    <t>Městys Zápy</t>
  </si>
  <si>
    <t>MMR-45162/2017</t>
  </si>
  <si>
    <t>Velká pyramida pro malé děti</t>
  </si>
  <si>
    <t>MMR-2622/2018</t>
  </si>
  <si>
    <t>Fit stezka v obci Citov</t>
  </si>
  <si>
    <t>00301116</t>
  </si>
  <si>
    <t>Obec Citov</t>
  </si>
  <si>
    <t>MMR-3623/2018</t>
  </si>
  <si>
    <t>Vybudování multifunkčního sportovního hřiště</t>
  </si>
  <si>
    <t>00235288</t>
  </si>
  <si>
    <t>Obec Břežany II</t>
  </si>
  <si>
    <t>MMR-54360/2017</t>
  </si>
  <si>
    <t>Hýbejme se!</t>
  </si>
  <si>
    <t>MMR-2073/2018</t>
  </si>
  <si>
    <t>Pro radost našich dětí - hřiště v Kvasinách</t>
  </si>
  <si>
    <t>00275026</t>
  </si>
  <si>
    <t>OBEC KVASINY</t>
  </si>
  <si>
    <t>MMR-2353/2018</t>
  </si>
  <si>
    <t>Obnova dětského hřiště v obci Choustníkovo Hradiště</t>
  </si>
  <si>
    <t>00277932</t>
  </si>
  <si>
    <t>OBEC CHOUSTNÍKOVO HRADIŠTĚ</t>
  </si>
  <si>
    <t>MMR-2570/2018</t>
  </si>
  <si>
    <t>Čtyři místní části Měník má, kampak hřiště asi dá?</t>
  </si>
  <si>
    <t>MMR-1802/2018</t>
  </si>
  <si>
    <t>Nová radost dětem</t>
  </si>
  <si>
    <t>00235644</t>
  </si>
  <si>
    <t>MMR-1791/2018</t>
  </si>
  <si>
    <t>Nová hřiště pro naše starší děti</t>
  </si>
  <si>
    <t>00242799</t>
  </si>
  <si>
    <t>Obec Nečín</t>
  </si>
  <si>
    <t>MMR-3164/2018</t>
  </si>
  <si>
    <t>Dětské hřiště v obci Cetkovice</t>
  </si>
  <si>
    <t>00280071</t>
  </si>
  <si>
    <t>Obec Cetkovice</t>
  </si>
  <si>
    <t>MMR-2773/2018</t>
  </si>
  <si>
    <t>Dětské hřiště obce Konárovice</t>
  </si>
  <si>
    <t>00235458</t>
  </si>
  <si>
    <t>Obec Konárovice</t>
  </si>
  <si>
    <t>MMR-2259/2018</t>
  </si>
  <si>
    <t>Dětské hřiště obce Vraclav - obnova</t>
  </si>
  <si>
    <t>00279749</t>
  </si>
  <si>
    <t>OBEC VRACLAV</t>
  </si>
  <si>
    <t>MMR-2880/2018</t>
  </si>
  <si>
    <t>Obnova zahrady MŠ Krahulčí</t>
  </si>
  <si>
    <t>MMR-2516/2018</t>
  </si>
  <si>
    <t>Branišovice - Dětské hřiště pod kostelem</t>
  </si>
  <si>
    <t>00637360</t>
  </si>
  <si>
    <t>Obec Branišovice</t>
  </si>
  <si>
    <t>MMR-3352/2018</t>
  </si>
  <si>
    <t>Obnova dětského hřiště v obci Záříčí</t>
  </si>
  <si>
    <t>00287903</t>
  </si>
  <si>
    <t>Obec Záříčí</t>
  </si>
  <si>
    <t>MMR-53502/2017</t>
  </si>
  <si>
    <t>Nové hřiště v Libici nad Doubravou</t>
  </si>
  <si>
    <t>MMR-53765/2017</t>
  </si>
  <si>
    <t>Rozšíření herních a fitness prvků v obci Zásada</t>
  </si>
  <si>
    <t>00262617</t>
  </si>
  <si>
    <t>Městys ZÁSADA</t>
  </si>
  <si>
    <t>MMR-3462/2018</t>
  </si>
  <si>
    <t>Dětská hřiště v obci Pluhův Žďár</t>
  </si>
  <si>
    <t>00247260</t>
  </si>
  <si>
    <t>Obec Pluhův Žďár</t>
  </si>
  <si>
    <t>MMR-768/2018</t>
  </si>
  <si>
    <t>Děti ve Vranově nad Dyjí aktivním sportem žijí</t>
  </si>
  <si>
    <t>MMR-2002/2018</t>
  </si>
  <si>
    <t>Rekonstrukce povrchu multifunkčního hřiště v Litochovicích nad Labem</t>
  </si>
  <si>
    <t>00264229</t>
  </si>
  <si>
    <t>Obec Prackovice nad Labem</t>
  </si>
  <si>
    <t>MMR-3022/2018</t>
  </si>
  <si>
    <t>Dětské hřiště v obci Žďár nad Metují</t>
  </si>
  <si>
    <t>00273279</t>
  </si>
  <si>
    <t>OBEC ŽĎÁR NAD METUJÍ</t>
  </si>
  <si>
    <t>MMR-1178/2018</t>
  </si>
  <si>
    <t>Doplnění herních prvků v obci Pačlavice</t>
  </si>
  <si>
    <t>00287580</t>
  </si>
  <si>
    <t>Obec Pačlavice</t>
  </si>
  <si>
    <t>MMR-423/2018</t>
  </si>
  <si>
    <t>Vybudování dětského hřiště Neslovice</t>
  </si>
  <si>
    <t>00282197</t>
  </si>
  <si>
    <t>Obec Neslovice</t>
  </si>
  <si>
    <t>MMR-3175/2018</t>
  </si>
  <si>
    <t>SPORT PRO VŠECHNY - ROUCHOVANY</t>
  </si>
  <si>
    <t>00290378</t>
  </si>
  <si>
    <t>Obec Rouchovany</t>
  </si>
  <si>
    <t>MMR-3070/2018</t>
  </si>
  <si>
    <t>Dětské hřiště Pašovice</t>
  </si>
  <si>
    <t>00542326</t>
  </si>
  <si>
    <t>Obec Pašovice</t>
  </si>
  <si>
    <t>MMR-952/2018</t>
  </si>
  <si>
    <t>Fit parky Křižany</t>
  </si>
  <si>
    <t>00262943</t>
  </si>
  <si>
    <t>Obec Křižany</t>
  </si>
  <si>
    <t>MMR-4/2018</t>
  </si>
  <si>
    <t>Workout a fitness hřiště</t>
  </si>
  <si>
    <t>00259861</t>
  </si>
  <si>
    <t>Městys Chodová Planá</t>
  </si>
  <si>
    <t>MMR-53479/2017</t>
  </si>
  <si>
    <t>Vybudování hřiště v obci Hořátev</t>
  </si>
  <si>
    <t>MMR-2110/2018</t>
  </si>
  <si>
    <t>Rekonstrukce dětského hřiště při Mateřské škole Horní Police</t>
  </si>
  <si>
    <t>00524662</t>
  </si>
  <si>
    <t>OBEC HORNÍ POLICE</t>
  </si>
  <si>
    <t>MMR-54393/2017</t>
  </si>
  <si>
    <t>Obnova dětského hřiště při Mateřské škole v Rudníku</t>
  </si>
  <si>
    <t>00278246</t>
  </si>
  <si>
    <t>Obec Rudník</t>
  </si>
  <si>
    <t>MMR-46962/2017</t>
  </si>
  <si>
    <t>Hurá, jde se ven!!!</t>
  </si>
  <si>
    <t>MMR-2190/2018</t>
  </si>
  <si>
    <t>Dětské hřiště a volnočasový prostor v Městečku u Chotýšan</t>
  </si>
  <si>
    <t>MMR-2298/2018</t>
  </si>
  <si>
    <t>Hřiště pro děti v obci Drmoul</t>
  </si>
  <si>
    <t>MMR-3476/2018</t>
  </si>
  <si>
    <t>Rekonstrukce povrchu hřiště - Podluhy</t>
  </si>
  <si>
    <t>00233731</t>
  </si>
  <si>
    <t>Obec Podluhy</t>
  </si>
  <si>
    <t>MMR-3006/2018</t>
  </si>
  <si>
    <t>Dětské hřiště Ješov</t>
  </si>
  <si>
    <t>MMR-3002/2018</t>
  </si>
  <si>
    <t>Zatraktivnění vycházkové zóny Omice</t>
  </si>
  <si>
    <t>00488232</t>
  </si>
  <si>
    <t>Obec Omice</t>
  </si>
  <si>
    <t>MMR-1768/2018</t>
  </si>
  <si>
    <t>Multifunkční, sportovní, dopravní a herní hřiště u MŠ Střítež nad Bečvou</t>
  </si>
  <si>
    <t>00635839</t>
  </si>
  <si>
    <t>Obec Střítež nad Bečvou</t>
  </si>
  <si>
    <t>MMR-412/2018</t>
  </si>
  <si>
    <t>Dětské hřiště a Fit park v obci Horní Beřkovice</t>
  </si>
  <si>
    <t>MMR-3307/2018</t>
  </si>
  <si>
    <t>Rekonstrukce hřiště Údraž</t>
  </si>
  <si>
    <t>MMR-3019/2018</t>
  </si>
  <si>
    <t>Fit stezka v obci Skorošice</t>
  </si>
  <si>
    <t>00635863</t>
  </si>
  <si>
    <t>Obec Skorošice</t>
  </si>
  <si>
    <t>MMR-2533/2018</t>
  </si>
  <si>
    <t>K našim hrám i na cvičení, v Jindřichově hřiště není</t>
  </si>
  <si>
    <t>00296074</t>
  </si>
  <si>
    <t>Obec Jindřichov</t>
  </si>
  <si>
    <t>MMR-979/2018</t>
  </si>
  <si>
    <t>Dětské hřiště v Červené Řečici + místní část Popelištná</t>
  </si>
  <si>
    <t>MMR-3402/2018</t>
  </si>
  <si>
    <t>Dětské hřiště v obci Klášterní Skalice</t>
  </si>
  <si>
    <t>00665126</t>
  </si>
  <si>
    <t>Obec Klášterní Skalice</t>
  </si>
  <si>
    <t>MMR-2241/2018</t>
  </si>
  <si>
    <t>Dětské hřiště obce Čachovice</t>
  </si>
  <si>
    <t>00237612</t>
  </si>
  <si>
    <t>Obec Čachovice</t>
  </si>
  <si>
    <t>MMR-1410/2018</t>
  </si>
  <si>
    <t>Multifunkční hřiště Podlesice</t>
  </si>
  <si>
    <t>00262188</t>
  </si>
  <si>
    <t>Obec Veliká Ves</t>
  </si>
  <si>
    <t>MMR-3457/2018</t>
  </si>
  <si>
    <t>Rekonstrukce dětského hřiště v obci Dolní Hrachovice a instalace altánu v obci Horní Hrachovice</t>
  </si>
  <si>
    <t>00582441</t>
  </si>
  <si>
    <t>Obec Dolní Hrachovice</t>
  </si>
  <si>
    <t>MMR-2265/2018</t>
  </si>
  <si>
    <t>Dětské hřiště obce Kyšice</t>
  </si>
  <si>
    <t>00258024</t>
  </si>
  <si>
    <t>Obec Kyšice</t>
  </si>
  <si>
    <t>MMR-3466/2018</t>
  </si>
  <si>
    <t>Street workout a fit park Perštejn</t>
  </si>
  <si>
    <t>MMR-2236/2018</t>
  </si>
  <si>
    <t>Dětská hřiště města Bělčice a jeho místních částí</t>
  </si>
  <si>
    <t>Město Bělčice</t>
  </si>
  <si>
    <t>MMR-2544/2018</t>
  </si>
  <si>
    <t>Fit stezka v obci Jezernice</t>
  </si>
  <si>
    <t>70040915</t>
  </si>
  <si>
    <t>Obec Jezernice</t>
  </si>
  <si>
    <t>MMR-934/2018</t>
  </si>
  <si>
    <t>Revitalizace a založení zeleně na vybraných lokalitách obce Březsko</t>
  </si>
  <si>
    <t>MMR-1163/2018</t>
  </si>
  <si>
    <t>Dětské hřiště MŠ Úžice</t>
  </si>
  <si>
    <t>00237256</t>
  </si>
  <si>
    <t>Obec Úžice</t>
  </si>
  <si>
    <t>MMR-6747/2018</t>
  </si>
  <si>
    <t>Děti a mládež si hrají u hřiště - Lidečko</t>
  </si>
  <si>
    <t>00304042</t>
  </si>
  <si>
    <t>Obec Lidečko</t>
  </si>
  <si>
    <t>MMR-3506/2018</t>
  </si>
  <si>
    <t>Dětské hřiště pro Služovice</t>
  </si>
  <si>
    <t>MMR-51422/2017</t>
  </si>
  <si>
    <t>ŽŠ Borová - projekt Žirafa</t>
  </si>
  <si>
    <t>00276430</t>
  </si>
  <si>
    <t>Obec Borová</t>
  </si>
  <si>
    <t>MMR-2712/2018</t>
  </si>
  <si>
    <t>VŠUDYBÝLKOVA ZAHRADA aneb Studie řešení zahrady MŠ v Praskačce</t>
  </si>
  <si>
    <t>MMR-3268/2018</t>
  </si>
  <si>
    <t>Hřiště pro malé i velké v Moravském Písku</t>
  </si>
  <si>
    <t>00285137</t>
  </si>
  <si>
    <t>Obec Moravský Písek</t>
  </si>
  <si>
    <t>MMR-2628/2018</t>
  </si>
  <si>
    <t>Dětské hřiště Všemyslice</t>
  </si>
  <si>
    <t>00245666</t>
  </si>
  <si>
    <t>Obec Všemyslice</t>
  </si>
  <si>
    <t>MMR-2515/2018</t>
  </si>
  <si>
    <t>Herní prvky v obci Šebetov</t>
  </si>
  <si>
    <t>00281069</t>
  </si>
  <si>
    <t>Obec Šebetov</t>
  </si>
  <si>
    <t>MMR-1392/2018</t>
  </si>
  <si>
    <t>Workout a parkour hřiště, nejlepší cvičiště</t>
  </si>
  <si>
    <t>00283592</t>
  </si>
  <si>
    <t>Obec Starovičky</t>
  </si>
  <si>
    <t>MMR-637/2018</t>
  </si>
  <si>
    <t>Doplnění herních prvků v Šaraticích</t>
  </si>
  <si>
    <t>00292346</t>
  </si>
  <si>
    <t>Obec Šaratice</t>
  </si>
  <si>
    <t>MMR-3148/2018</t>
  </si>
  <si>
    <t>Dětské hřiště v Lučicích</t>
  </si>
  <si>
    <t>MMR-2723/2018</t>
  </si>
  <si>
    <t>HRAJEME SI, SPORTUJEME, NEZLOBÍME VE SLATINĚ</t>
  </si>
  <si>
    <t>00264377</t>
  </si>
  <si>
    <t>Obec Slatina</t>
  </si>
  <si>
    <t>MMR-3009/2018</t>
  </si>
  <si>
    <t>Volnočasový areál Pržno - dětský lesopark (I.etapa)</t>
  </si>
  <si>
    <t>MMR-3220/2018</t>
  </si>
  <si>
    <t>Street workout hřiště Hořice na Šumavě</t>
  </si>
  <si>
    <t>MMR-2019/2018</t>
  </si>
  <si>
    <t>Workoutové hřiště Kuničky</t>
  </si>
  <si>
    <t>00280461</t>
  </si>
  <si>
    <t>Obec Kuničky</t>
  </si>
  <si>
    <t>MMR-1765/2018</t>
  </si>
  <si>
    <t>Multifunkční hřiště s umělým povrchem</t>
  </si>
  <si>
    <t>MMR-2690/2018</t>
  </si>
  <si>
    <t>Dětské hřiště Rokytá</t>
  </si>
  <si>
    <t>48679836</t>
  </si>
  <si>
    <t>Obec Rokytá</t>
  </si>
  <si>
    <t>MMR-1479/2018</t>
  </si>
  <si>
    <t>Dětské hřiště Pšánky</t>
  </si>
  <si>
    <t>MMR-2066/2018</t>
  </si>
  <si>
    <t>Takovéto dětské hřiště</t>
  </si>
  <si>
    <t>MMR-3073/2018</t>
  </si>
  <si>
    <t>Dětské hřiště v obci Prusinovice</t>
  </si>
  <si>
    <t>00287644</t>
  </si>
  <si>
    <t>Obec Prusinovice</t>
  </si>
  <si>
    <t>MMR-3/2018</t>
  </si>
  <si>
    <t>Dětské hřiště Vojkovice</t>
  </si>
  <si>
    <t>MMR-922/2018</t>
  </si>
  <si>
    <t>Krásné hřiště v části Luhy potěší dívenky i kluky!</t>
  </si>
  <si>
    <t>MMR-3056/2018</t>
  </si>
  <si>
    <t>Místo aktivního a pasivního odpočinku - Dobroměřice u rybníka pod kostelem</t>
  </si>
  <si>
    <t>00831786</t>
  </si>
  <si>
    <t>Obec Dobroměřice</t>
  </si>
  <si>
    <t>MMR-2430/2018</t>
  </si>
  <si>
    <t>Hvožďany - street-workoutové hřiště pro veřejnost</t>
  </si>
  <si>
    <t>MMR-54867/2017</t>
  </si>
  <si>
    <t>Dětské hřiště MŠ Vchynice</t>
  </si>
  <si>
    <t>00554847</t>
  </si>
  <si>
    <t>Obec Vchynice</t>
  </si>
  <si>
    <t>MMR-3211/2018</t>
  </si>
  <si>
    <t>Dětské hřiště Špluchov</t>
  </si>
  <si>
    <t>MMR-2233/2018</t>
  </si>
  <si>
    <t>Dětská hřiště obce Zaječice</t>
  </si>
  <si>
    <t>00271233</t>
  </si>
  <si>
    <t>Obec Zaječice</t>
  </si>
  <si>
    <t>MMR-3193/2018</t>
  </si>
  <si>
    <t>SPOLEČENSKÁ ZAHRADA – MÍSTO PRO HRY, RADOST A SMÍCH</t>
  </si>
  <si>
    <t>MMR-422/2018</t>
  </si>
  <si>
    <t>DOPLNĚNÍ DĚTSKÝCH HŘIŠŤ V CHODSKÉM ÚJEZDĚ A JEHO ČÁSTECH</t>
  </si>
  <si>
    <t>MMR-3362/2018</t>
  </si>
  <si>
    <t>Velichovky - Nové dětské hřiště</t>
  </si>
  <si>
    <t>00273155</t>
  </si>
  <si>
    <t>OBEC VELICHOVKY</t>
  </si>
  <si>
    <t>MMR-6/2018</t>
  </si>
  <si>
    <t>Doplnění dětského hřiště v obci Lodhéřov</t>
  </si>
  <si>
    <t>MMR-1686/2018</t>
  </si>
  <si>
    <t>Úprava povrchu víceúčelového hřiště pro volnočasové aktivity v Obci Hlavňovice</t>
  </si>
  <si>
    <t>MMR-2260/2018</t>
  </si>
  <si>
    <t>Dětské hřiště MŠ Koloveč</t>
  </si>
  <si>
    <t>00253481</t>
  </si>
  <si>
    <t>Městys Koloveč</t>
  </si>
  <si>
    <t>MMR-54566/2017</t>
  </si>
  <si>
    <t>Hřiště u zastávky Kostel</t>
  </si>
  <si>
    <t>MMR-1471/2018</t>
  </si>
  <si>
    <t>Obec Rebešovice víceúčelová herní plocha</t>
  </si>
  <si>
    <t>00488089</t>
  </si>
  <si>
    <t>Obec Rebešovice</t>
  </si>
  <si>
    <t>MMR-3011/2018</t>
  </si>
  <si>
    <t>Dětská hřiště v obci Nepolisy</t>
  </si>
  <si>
    <t>00269212</t>
  </si>
  <si>
    <t>OBEC NEPOLISY</t>
  </si>
  <si>
    <t>MMR-51626/2017</t>
  </si>
  <si>
    <t>Dětské hřiště pro děti z Albrechtic nad Orlicí</t>
  </si>
  <si>
    <t>MMR-2502/2018</t>
  </si>
  <si>
    <t>Obnova dětského hřiště Olomučany</t>
  </si>
  <si>
    <t>00280763</t>
  </si>
  <si>
    <t>Obec Olomučany</t>
  </si>
  <si>
    <t>MMR-3087/2018</t>
  </si>
  <si>
    <t>Rozšíření sportovního hřiště Jizerní Vtelno</t>
  </si>
  <si>
    <t>22853286</t>
  </si>
  <si>
    <t>Obec Jizerní Vtelno</t>
  </si>
  <si>
    <t>MMR-2548/2018</t>
  </si>
  <si>
    <t>Bavme se společně</t>
  </si>
  <si>
    <t>00576000</t>
  </si>
  <si>
    <t>Obec Tvrdkov</t>
  </si>
  <si>
    <t>MMR-1635/2018</t>
  </si>
  <si>
    <t>Chvatěruby - dětské hřiště</t>
  </si>
  <si>
    <t>00236870</t>
  </si>
  <si>
    <t>OBEC CHVATĚRUBY</t>
  </si>
  <si>
    <t>MMR-3226/2018</t>
  </si>
  <si>
    <t>Dětské hřiště Jablůnka</t>
  </si>
  <si>
    <t>00303852</t>
  </si>
  <si>
    <t>Obec Jablůnka</t>
  </si>
  <si>
    <t>MMR-2918/2018</t>
  </si>
  <si>
    <t>Obnova místa pasivního odpočinku</t>
  </si>
  <si>
    <t>MMR-656/2018</t>
  </si>
  <si>
    <t>Veselé hřiště v Březině</t>
  </si>
  <si>
    <t>00280020</t>
  </si>
  <si>
    <t>Obec Březina</t>
  </si>
  <si>
    <t>MMR-926/2018</t>
  </si>
  <si>
    <t>Děti, mládež i dospělé v Příluce altán, workout i dětské hřiště zahřeje u srdce</t>
  </si>
  <si>
    <t>00277223</t>
  </si>
  <si>
    <t>Obec Příluka</t>
  </si>
  <si>
    <t>MMR-2664/2018</t>
  </si>
  <si>
    <t>Dětské hřiště Dobřív</t>
  </si>
  <si>
    <t>00258679</t>
  </si>
  <si>
    <t>Obec Dobřív</t>
  </si>
  <si>
    <t>MMR-2270/2018</t>
  </si>
  <si>
    <t>Dětské hřiště Vacenovice</t>
  </si>
  <si>
    <t>MMR-46/2018</t>
  </si>
  <si>
    <t>Workout a fitness prvky v obci Malá Skála</t>
  </si>
  <si>
    <t>00262463</t>
  </si>
  <si>
    <t>Obec Malá Skála</t>
  </si>
  <si>
    <t>MMR-3341/2018</t>
  </si>
  <si>
    <t>Ručičky máme samé třísky, o hřišti sníme do naší vísky</t>
  </si>
  <si>
    <t>00544205</t>
  </si>
  <si>
    <t>Obec Kundratice</t>
  </si>
  <si>
    <t>MMR-3579/2018</t>
  </si>
  <si>
    <t>Dětské hřiště Vepřek</t>
  </si>
  <si>
    <t>00237132</t>
  </si>
  <si>
    <t>Obec Nová Ves</t>
  </si>
  <si>
    <t>MMR-3074/2018</t>
  </si>
  <si>
    <t>Dětská hřiště Kramolna</t>
  </si>
  <si>
    <t>00273147</t>
  </si>
  <si>
    <t>OBEC KRAMOLNA</t>
  </si>
  <si>
    <t>MMR-2342/2018</t>
  </si>
  <si>
    <t>Společenské zázemí v Horní Libochové</t>
  </si>
  <si>
    <t>00544213</t>
  </si>
  <si>
    <t>Obec Horní Libochová</t>
  </si>
  <si>
    <t>MMR-54665/2017</t>
  </si>
  <si>
    <t>Revitalizace vybraných lokalit v obci Patokryje</t>
  </si>
  <si>
    <t>00266124</t>
  </si>
  <si>
    <t>Obec Patokryje</t>
  </si>
  <si>
    <t>MMR-2232/2018</t>
  </si>
  <si>
    <t>Dětská hřiště obce Český Rudolec</t>
  </si>
  <si>
    <t>MMR-3103/2018</t>
  </si>
  <si>
    <t>Dětské hřiště Krásný Jez</t>
  </si>
  <si>
    <t>MMR-52034/2017</t>
  </si>
  <si>
    <t>Dětské hřiště Žlutava</t>
  </si>
  <si>
    <t>MMR-3214/2018</t>
  </si>
  <si>
    <t>„NAŠE KRÁSNÁ OBEC“</t>
  </si>
  <si>
    <t>00576271</t>
  </si>
  <si>
    <t>Obec Svésedlice</t>
  </si>
  <si>
    <t>MMR-2064/2018</t>
  </si>
  <si>
    <t>Fit stezka v obci Velká Kraš</t>
  </si>
  <si>
    <t>00635855</t>
  </si>
  <si>
    <t>Obec Velká Kraš</t>
  </si>
  <si>
    <t>MMR-3085/2018</t>
  </si>
  <si>
    <t>Zatraktivnění volnočasových areálů v obci Říčany</t>
  </si>
  <si>
    <t>00282537</t>
  </si>
  <si>
    <t>Obec Říčany</t>
  </si>
  <si>
    <t>MMR-53678/2017</t>
  </si>
  <si>
    <t>Multifunkční hřiště</t>
  </si>
  <si>
    <t>00238007</t>
  </si>
  <si>
    <t>Obec Klášter Hradiště nad Jizerou</t>
  </si>
  <si>
    <t>MMR-3613/2018</t>
  </si>
  <si>
    <t>Obnova víceúčelového hřiště</t>
  </si>
  <si>
    <t>MMR-2485/2018</t>
  </si>
  <si>
    <t>Posilujeme moderně a zadarmo ve městě Vidnava</t>
  </si>
  <si>
    <t>MMR-2632/2018</t>
  </si>
  <si>
    <t>Dětské hřiště Myslív</t>
  </si>
  <si>
    <t>00255840</t>
  </si>
  <si>
    <t>Obec Myslív</t>
  </si>
  <si>
    <t>MMR-1421/2018</t>
  </si>
  <si>
    <t>Dětská hřiště Prušánky</t>
  </si>
  <si>
    <t>00285226</t>
  </si>
  <si>
    <t>Obec Prušánky</t>
  </si>
  <si>
    <t>MMR-1359/2018</t>
  </si>
  <si>
    <t>Dětské hřiště u MŠ</t>
  </si>
  <si>
    <t>00268470</t>
  </si>
  <si>
    <t>Městys Vilémov</t>
  </si>
  <si>
    <t>MMR-1678/2018</t>
  </si>
  <si>
    <t>Rekonstrukce zahrady a herních prvků v MŠ Opatovice</t>
  </si>
  <si>
    <t>00488241</t>
  </si>
  <si>
    <t>Obec Opatovice</t>
  </si>
  <si>
    <t>MMR-3514/2018</t>
  </si>
  <si>
    <t>Každá kytička rozesměje babičku i dědečka</t>
  </si>
  <si>
    <t>00576077</t>
  </si>
  <si>
    <t>Obec Staré Heřminovy</t>
  </si>
  <si>
    <t>MMR-1165/2018</t>
  </si>
  <si>
    <t>Barevné hřiště u MŠ v obci Podlesí</t>
  </si>
  <si>
    <t>00662941</t>
  </si>
  <si>
    <t>Obec Podlesí</t>
  </si>
  <si>
    <t>MMR-2576/2018</t>
  </si>
  <si>
    <t>DRAKY ZNÁME Z DRAKIÁDY, DĚTSKÉ HŘIŠTĚ BYCHOM RÁDY.</t>
  </si>
  <si>
    <t>00274488</t>
  </si>
  <si>
    <t>Obec Úhřetická Lhota</t>
  </si>
  <si>
    <t>MMR-2514/2018</t>
  </si>
  <si>
    <t>REKONSTRUKCE DĚTSKÉHO HŘIŠTĚ</t>
  </si>
  <si>
    <t>00290602</t>
  </si>
  <si>
    <t>OBEC TŘEBELOVICE</t>
  </si>
  <si>
    <t>MMR-822/2018</t>
  </si>
  <si>
    <t>Park generála Mareše v obci Kosova Hora</t>
  </si>
  <si>
    <t>MMR-2990/2018</t>
  </si>
  <si>
    <t>Rekonstrukce multifunkčního hřiště pro obec Chlumětín II. etapa</t>
  </si>
  <si>
    <t>00531669</t>
  </si>
  <si>
    <t>Obec Chlumětín</t>
  </si>
  <si>
    <t>MMR-166/2018</t>
  </si>
  <si>
    <t>Veřejné dětské hřiště Řestoky</t>
  </si>
  <si>
    <t>00270873</t>
  </si>
  <si>
    <t>Obec Řestoky</t>
  </si>
  <si>
    <t>MMR-51646/2017</t>
  </si>
  <si>
    <t>Rekonstrukce víceúčelového hřiště v obci Hlušovice</t>
  </si>
  <si>
    <t>00635677</t>
  </si>
  <si>
    <t>Obec Hlušovice</t>
  </si>
  <si>
    <t>MMR-2534/2018</t>
  </si>
  <si>
    <t>Vybudování dětských hřišť v obci Boršice 2018</t>
  </si>
  <si>
    <t>00290823</t>
  </si>
  <si>
    <t>Obec Boršice</t>
  </si>
  <si>
    <t>MMR-54006/2017</t>
  </si>
  <si>
    <t>Vybudování dětského hřiště obec Město Libavá</t>
  </si>
  <si>
    <t>04498704</t>
  </si>
  <si>
    <t>Obec Město Libavá</t>
  </si>
  <si>
    <t>MMR-3604/2018</t>
  </si>
  <si>
    <t>Dětské hřiště a Junior park Březová</t>
  </si>
  <si>
    <t>00233153</t>
  </si>
  <si>
    <t>MMR-3119/2018</t>
  </si>
  <si>
    <t>Člověče, zastav se!</t>
  </si>
  <si>
    <t>MMR-2196/2018</t>
  </si>
  <si>
    <t>Už i čápi se nás ptali, kde by si děti rády hrály</t>
  </si>
  <si>
    <t>00298794</t>
  </si>
  <si>
    <t>Obec Dlouhá Loučka</t>
  </si>
  <si>
    <t>MMR-54986/2017</t>
  </si>
  <si>
    <t>Rekonstrukce víceúčelového hřiště o Ořechově</t>
  </si>
  <si>
    <t>00545775</t>
  </si>
  <si>
    <t>MMR-2362/2018</t>
  </si>
  <si>
    <t>VEŘEJNÉ HŘIŠTĚ V JESENICI U SEDLČAN</t>
  </si>
  <si>
    <t>00242373</t>
  </si>
  <si>
    <t>Obec Jesenice</t>
  </si>
  <si>
    <t>MMR-2982/2018</t>
  </si>
  <si>
    <t>Sportoviště pro rodiny - 2. etapa</t>
  </si>
  <si>
    <t>60418559</t>
  </si>
  <si>
    <t>Obec Střítež</t>
  </si>
  <si>
    <t>MMR-3334/2018</t>
  </si>
  <si>
    <t>Nebojíme se pádů, ale života bez kamarádů</t>
  </si>
  <si>
    <t>00283282</t>
  </si>
  <si>
    <t>Obec Krumvíř</t>
  </si>
  <si>
    <t>MMR-2932/2018</t>
  </si>
  <si>
    <t>Víceúčelové hřiště Pustina</t>
  </si>
  <si>
    <t>MMR-3378/2018</t>
  </si>
  <si>
    <t>Propojení generací ve městě Brandýs nad Orlicí sportem.</t>
  </si>
  <si>
    <t>MMR-1204/2018</t>
  </si>
  <si>
    <t>Dětské hřiště, obec Libeř</t>
  </si>
  <si>
    <t>MMR-2288/2018</t>
  </si>
  <si>
    <t>Dobrá Voda - dětské hřiště</t>
  </si>
  <si>
    <t>00581232</t>
  </si>
  <si>
    <t>Obec Dobrá Voda u Českých Budějovic</t>
  </si>
  <si>
    <t>MMR-3326/2018</t>
  </si>
  <si>
    <t>U školy se rádi scházíme, hezké hřiště tady postavíme!</t>
  </si>
  <si>
    <t>00270504</t>
  </si>
  <si>
    <t>MMR-2713/2018</t>
  </si>
  <si>
    <t>"Obecní parčík", Rybniště</t>
  </si>
  <si>
    <t>MMR-49342/2017</t>
  </si>
  <si>
    <t>Veřejné hřiště Vepříkov</t>
  </si>
  <si>
    <t>00268437</t>
  </si>
  <si>
    <t>Obec Vepříkov</t>
  </si>
  <si>
    <t>MMR-3289/2018</t>
  </si>
  <si>
    <t>Vybudování zařízení hřiště pro ZŠ a MŠ Bezděkov nad Metují</t>
  </si>
  <si>
    <t>00653691</t>
  </si>
  <si>
    <t>Obec Bezděkov nad Metují</t>
  </si>
  <si>
    <t>MMR-1797/2018</t>
  </si>
  <si>
    <t>Místo pro setkávání</t>
  </si>
  <si>
    <t>00296155</t>
  </si>
  <si>
    <t>Obec Leskovec nad Moravicí</t>
  </si>
  <si>
    <t>MMR-2574/2018</t>
  </si>
  <si>
    <t>Dětské hřiště u sokolovny</t>
  </si>
  <si>
    <t>00300829</t>
  </si>
  <si>
    <t>Obec Velká Polom</t>
  </si>
  <si>
    <t>MMr-2106/2018</t>
  </si>
  <si>
    <t>Doplnění a výměna herních prvků v Chodounech</t>
  </si>
  <si>
    <t>00263699</t>
  </si>
  <si>
    <t>Obec Chodouny</t>
  </si>
  <si>
    <t>MMR-2238/2018</t>
  </si>
  <si>
    <t>Dětské hřiště obce Ropice</t>
  </si>
  <si>
    <t>MMR-2343/2018</t>
  </si>
  <si>
    <t>Dětské hřiště v Olešnici</t>
  </si>
  <si>
    <t>MMR-3084/2018</t>
  </si>
  <si>
    <t>Dětské hřiště - sportoviště Lužec nad Vltavou</t>
  </si>
  <si>
    <t>00237035</t>
  </si>
  <si>
    <t>Obec Lužec nad Vltavou</t>
  </si>
  <si>
    <t>MMR-3401/2018</t>
  </si>
  <si>
    <t>Pořízení herních a posilovacích prvků, Křimov</t>
  </si>
  <si>
    <t>00261971</t>
  </si>
  <si>
    <t>Obec Křimov</t>
  </si>
  <si>
    <t>MMR-3511/2018</t>
  </si>
  <si>
    <t>Zdravě v Radkově</t>
  </si>
  <si>
    <t>00635383</t>
  </si>
  <si>
    <t>Obec Radkov</t>
  </si>
  <si>
    <t>MMR-54719/2017</t>
  </si>
  <si>
    <t>Parkourové a fitnes hřiště</t>
  </si>
  <si>
    <t>00263397</t>
  </si>
  <si>
    <t>Městys Brozany nad Ohří</t>
  </si>
  <si>
    <t>MMR-2669/2018</t>
  </si>
  <si>
    <t>Dětské hřiště U Křížku, Chabařovice</t>
  </si>
  <si>
    <t>MMR-2081/2018</t>
  </si>
  <si>
    <t>Žďár nad Orlicí v pohybu!</t>
  </si>
  <si>
    <t>00275565</t>
  </si>
  <si>
    <t>OBEC ŽĎÁR N.O.</t>
  </si>
  <si>
    <t>MMR-3377/2018</t>
  </si>
  <si>
    <t>Vybudování místa aktivního odpočinku občanů v obci Sušice - hřiště pro plážový volejbal</t>
  </si>
  <si>
    <t>00542261</t>
  </si>
  <si>
    <t>Obec Sušice</t>
  </si>
  <si>
    <t>MMR-3410/2018</t>
  </si>
  <si>
    <t>Workoutové hřiště s fit prvky v obci Ločenice</t>
  </si>
  <si>
    <t>00245208</t>
  </si>
  <si>
    <t>Obec Ločenice</t>
  </si>
  <si>
    <t>MMR-2490/2018</t>
  </si>
  <si>
    <t>Místo setkávání a odpočinku v přírodním stylu - Nová Lhota</t>
  </si>
  <si>
    <t>MMR-3015/2018</t>
  </si>
  <si>
    <t>Pumptracková dráha Železnice – děti dětem i dospělým</t>
  </si>
  <si>
    <t>00272426</t>
  </si>
  <si>
    <t>Město Železnice</t>
  </si>
  <si>
    <t>MMR-3078/2018</t>
  </si>
  <si>
    <t>Workoutové hřiště Zdětín</t>
  </si>
  <si>
    <t>00508926</t>
  </si>
  <si>
    <t>Obec Zdětín</t>
  </si>
  <si>
    <t>MMR-47231/2017</t>
  </si>
  <si>
    <t>Pergola a dětské prvky</t>
  </si>
  <si>
    <t>00640034</t>
  </si>
  <si>
    <t>MMR-1361/2018</t>
  </si>
  <si>
    <t>Rekonstrukce hřiště s umělým povrchem v obci Krásná</t>
  </si>
  <si>
    <t>00577022</t>
  </si>
  <si>
    <t>MMR-3409/2018</t>
  </si>
  <si>
    <t>Sportovní a dětské hřiště Solopysky - etapa 2018 - pergola s posezením a dětské herní prvky</t>
  </si>
  <si>
    <t>MMR-1935/2018</t>
  </si>
  <si>
    <t>Vybudování nových dětských hřišť v Malých Chrášťanech a v Lékařově Lhotě</t>
  </si>
  <si>
    <t>00245411</t>
  </si>
  <si>
    <t>MMR-1621/2018</t>
  </si>
  <si>
    <t>Místo pro sport a relaxaci - dokončení rekonstrukce společenského areálu v Kuželově</t>
  </si>
  <si>
    <t>MMR-150/2018</t>
  </si>
  <si>
    <t>HŘIŠTĚ U MŠ V OBCI PUSTIMĚŘ</t>
  </si>
  <si>
    <t>00292231</t>
  </si>
  <si>
    <t>Obec Pustiměř</t>
  </si>
  <si>
    <t>MMR-1176/2018</t>
  </si>
  <si>
    <t>Školní hřiště u ZŠ Šumice</t>
  </si>
  <si>
    <t>00291404</t>
  </si>
  <si>
    <t>Obec Šumice</t>
  </si>
  <si>
    <t>MMR-2345/2018</t>
  </si>
  <si>
    <t>Dětské hřiště Mirovice</t>
  </si>
  <si>
    <t>00249858</t>
  </si>
  <si>
    <t>Město Mirovice</t>
  </si>
  <si>
    <t>MMR-1387/2018</t>
  </si>
  <si>
    <t>Mšeno - Workoutové hřiště v Debři</t>
  </si>
  <si>
    <t>MMR-2702/2018</t>
  </si>
  <si>
    <t>Hřiště Na Pěnkavce, Proboštov</t>
  </si>
  <si>
    <t>00266566</t>
  </si>
  <si>
    <t>Obec Proboštov</t>
  </si>
  <si>
    <t>MMR-3309/2018</t>
  </si>
  <si>
    <t>Sportovní stezka v obci Ohrozim</t>
  </si>
  <si>
    <t>00288543</t>
  </si>
  <si>
    <t>Obec Ohrozim</t>
  </si>
  <si>
    <t>MMR-2188/2018</t>
  </si>
  <si>
    <t>Hřiště pro zdraví našich dětí</t>
  </si>
  <si>
    <t>MMR-2168/2018</t>
  </si>
  <si>
    <t>Parkour – Workout hřiště Podolí</t>
  </si>
  <si>
    <t>00282332</t>
  </si>
  <si>
    <t>MMR-3114/2018</t>
  </si>
  <si>
    <t>Dětské hřiště Mikulovice</t>
  </si>
  <si>
    <t>00303003</t>
  </si>
  <si>
    <t>Obec Mikulovice</t>
  </si>
  <si>
    <t>MMR-3637/2018</t>
  </si>
  <si>
    <t>Vybudování veřejného hřiště v obci Zbraslav u Brna</t>
  </si>
  <si>
    <t>00282910</t>
  </si>
  <si>
    <t>Obec Zbraslav</t>
  </si>
  <si>
    <t>MMR-3058/2018</t>
  </si>
  <si>
    <t>Revitalizace parku III. etapa - Dovybavení herními prvky</t>
  </si>
  <si>
    <t>00535958</t>
  </si>
  <si>
    <t>Obec Hrádek</t>
  </si>
  <si>
    <t>MMR-2769/2018</t>
  </si>
  <si>
    <t>Dětské hřiště na Vyhlídce - Březová Oleško</t>
  </si>
  <si>
    <t>44684983</t>
  </si>
  <si>
    <t>Obec Březová-Oleško</t>
  </si>
  <si>
    <t>MMR-2244/2018</t>
  </si>
  <si>
    <t>Dětské hřiště obce Petřvald</t>
  </si>
  <si>
    <t>00298263</t>
  </si>
  <si>
    <t>Obec Petřvald</t>
  </si>
  <si>
    <t>MMR-1249/2018</t>
  </si>
  <si>
    <t>Naučná stezka BOROVÁ - hravé putování Labičským údolím za poznáním, 1. etapa</t>
  </si>
  <si>
    <t>00278661</t>
  </si>
  <si>
    <t>Městys České Heřmanice</t>
  </si>
  <si>
    <t>MMR-2091/2018</t>
  </si>
  <si>
    <t>Fit stezka v obci Hluchov</t>
  </si>
  <si>
    <t>00288241</t>
  </si>
  <si>
    <t>Obec Hluchov</t>
  </si>
  <si>
    <t>MMR-3021/2018</t>
  </si>
  <si>
    <t>Dobývání pevnosti</t>
  </si>
  <si>
    <t>00288772</t>
  </si>
  <si>
    <t>Obec Smržice</t>
  </si>
  <si>
    <t>MMR-3300/2018</t>
  </si>
  <si>
    <t>Volnočasové hřiště Harrachov</t>
  </si>
  <si>
    <t>MMR-1667/2018</t>
  </si>
  <si>
    <t>Fitpark v obci RUPRECHTOV</t>
  </si>
  <si>
    <t>00292290</t>
  </si>
  <si>
    <t>Obec Ruprechtov</t>
  </si>
  <si>
    <t>MMR-3173/2018</t>
  </si>
  <si>
    <t>Park rekreačních sportů ve Spytihněvi - II. etapa - obnova pěších stezek</t>
  </si>
  <si>
    <t>MMR-3031/2018</t>
  </si>
  <si>
    <t>Dětská hřiště ve městě Bystré</t>
  </si>
  <si>
    <t>MMR-52488/2017</t>
  </si>
  <si>
    <t>Dětské hřiště Dříteň</t>
  </si>
  <si>
    <t>00244830</t>
  </si>
  <si>
    <t>Obec Dříteň</t>
  </si>
  <si>
    <t>MMR-53687/2017</t>
  </si>
  <si>
    <t>Plocha herní, děti zabaví</t>
  </si>
  <si>
    <t>00304433</t>
  </si>
  <si>
    <t>Obec Vidče</t>
  </si>
  <si>
    <t>MMR-1415/2018</t>
  </si>
  <si>
    <t>Fit park pro mládež</t>
  </si>
  <si>
    <t>MMR-53950/2017</t>
  </si>
  <si>
    <t>Obnova dětského hřiště</t>
  </si>
  <si>
    <t>00542288</t>
  </si>
  <si>
    <t>Obec Újezdec</t>
  </si>
  <si>
    <t>MMR-52292/2017</t>
  </si>
  <si>
    <t>Nové hřiště pro děti a mládež v Jarcové "Za Vodů"</t>
  </si>
  <si>
    <t>00303879</t>
  </si>
  <si>
    <t>Obec Jarcová</t>
  </si>
  <si>
    <t>MMR-2266/2018</t>
  </si>
  <si>
    <t>Dětské hřiště Červeněves</t>
  </si>
  <si>
    <t>00269549</t>
  </si>
  <si>
    <t>OBEC SMIDARY</t>
  </si>
  <si>
    <t>MMR-1814/2018</t>
  </si>
  <si>
    <t>Doplnění pohybových a cvičebních prvků v obci Hlušice</t>
  </si>
  <si>
    <t>00268763</t>
  </si>
  <si>
    <t>OBEC HLUŠICE</t>
  </si>
  <si>
    <t>MMR-632/2018</t>
  </si>
  <si>
    <t>Hřiště pro hry a relaxaci Drážov</t>
  </si>
  <si>
    <t>00251143</t>
  </si>
  <si>
    <t>Obec Drážov</t>
  </si>
  <si>
    <t>MMR-2458/2018</t>
  </si>
  <si>
    <t>Obec Sedlec dětem</t>
  </si>
  <si>
    <t>00378585</t>
  </si>
  <si>
    <t>MMR-54563/2017</t>
  </si>
  <si>
    <t>Děti si už hrají, radost neskrývají</t>
  </si>
  <si>
    <t>MMR-3282/2018</t>
  </si>
  <si>
    <t>Vybudování dětského hřiště</t>
  </si>
  <si>
    <t>00526053</t>
  </si>
  <si>
    <t>Obec Drahobuz</t>
  </si>
  <si>
    <t>MMR-3298/2018</t>
  </si>
  <si>
    <t>Dětské hřiště Medlovice</t>
  </si>
  <si>
    <t>00542415</t>
  </si>
  <si>
    <t>Obec Medlovice</t>
  </si>
  <si>
    <t>MMR-53692/2017</t>
  </si>
  <si>
    <t>Hříště Nádavky, pojď na skluzavky</t>
  </si>
  <si>
    <t>00281671</t>
  </si>
  <si>
    <t>Obec Česká</t>
  </si>
  <si>
    <t>MMR-3628/2018</t>
  </si>
  <si>
    <t>Spolky cvičí v Ovčárech</t>
  </si>
  <si>
    <t>00235628</t>
  </si>
  <si>
    <t>Obec Ovčáry</t>
  </si>
  <si>
    <t>MMR-2698/2018</t>
  </si>
  <si>
    <t>Dětské hřiště ZŠ Vacov - Miřetice</t>
  </si>
  <si>
    <t>MMR-2562/2018</t>
  </si>
  <si>
    <t>Dětské hřiště Ráček</t>
  </si>
  <si>
    <t>MMR-3323/2018</t>
  </si>
  <si>
    <t>Společně pro park Dubínek</t>
  </si>
  <si>
    <t>MMR-1343/2018</t>
  </si>
  <si>
    <t>Kompletní rekonstrukce sportovního areálu Vlastiboř</t>
  </si>
  <si>
    <t>MMR-868/2018</t>
  </si>
  <si>
    <t>Dětské hřiště v obci Mladoňovice</t>
  </si>
  <si>
    <t>MMR-54718/2017</t>
  </si>
  <si>
    <t>Dětské hřiště Malšice</t>
  </si>
  <si>
    <t>MMR-54725/2017</t>
  </si>
  <si>
    <t>Rozšíření odpočinkového místa v obci Dešná</t>
  </si>
  <si>
    <t>00568520</t>
  </si>
  <si>
    <t>Obec Dešná</t>
  </si>
  <si>
    <t>MMR-3357/2018</t>
  </si>
  <si>
    <t>MY CHCEME CVIČIT ČÍM DÁL VÍC VZKAZUJÍ DĚTI OD HAJNIC</t>
  </si>
  <si>
    <t>00277827</t>
  </si>
  <si>
    <t>OBEC HAJNICE</t>
  </si>
  <si>
    <t>MMR-1682/2018</t>
  </si>
  <si>
    <t>„Vybudování pasivního odpočinku pro všechny věkové generace na návsi obce Vlastec“.</t>
  </si>
  <si>
    <t>00511773</t>
  </si>
  <si>
    <t>Obec Vlastec</t>
  </si>
  <si>
    <t>MMR-3522/2018</t>
  </si>
  <si>
    <t>Zdravé tělo, zdravý duch – díky Workout!</t>
  </si>
  <si>
    <t>MMR-3424/2018</t>
  </si>
  <si>
    <t>Prostranství v areálu hradu v Podhradí – místo pro setkávání generací</t>
  </si>
  <si>
    <t>MMR-2736/2018</t>
  </si>
  <si>
    <t>Úprava vegetačních ploch na návsi v Řimovicích</t>
  </si>
  <si>
    <t>MMR-54372/2017</t>
  </si>
  <si>
    <t>Vybudování dětského hřiště Svitávka</t>
  </si>
  <si>
    <t>MMR-2734/2018</t>
  </si>
  <si>
    <t>CHCEME SI HRÁT, CHCEME CVIČIT</t>
  </si>
  <si>
    <t>MMR-2424/2018</t>
  </si>
  <si>
    <t>Martínkov - dětské hřiště a přístřešek pro děti</t>
  </si>
  <si>
    <t>MMR-2044/2018</t>
  </si>
  <si>
    <t>Workoutové hřiště v Obci Potštejn</t>
  </si>
  <si>
    <t>MMR-3273/2018</t>
  </si>
  <si>
    <t>Sportoviště pro všechny generace - fitness část</t>
  </si>
  <si>
    <t>MMR-1790/2018</t>
  </si>
  <si>
    <t>Fit stezka v obci ŽULOVÁ</t>
  </si>
  <si>
    <t>00303682</t>
  </si>
  <si>
    <t>Město Žulová</t>
  </si>
  <si>
    <t>MMR-2755/2018</t>
  </si>
  <si>
    <t>Vícegenerační workoutové hřiště Suchohrdly</t>
  </si>
  <si>
    <t>67024645</t>
  </si>
  <si>
    <t>Obec Suchohrdly</t>
  </si>
  <si>
    <t>MMR-1655/2018</t>
  </si>
  <si>
    <t>Dětské hřiště Roštění</t>
  </si>
  <si>
    <t>00287687</t>
  </si>
  <si>
    <t>Obec Roštění</t>
  </si>
  <si>
    <t>MMR-2882/2018</t>
  </si>
  <si>
    <t>Těšíme se na nové hřiště v obci Křenovice</t>
  </si>
  <si>
    <t>00291943</t>
  </si>
  <si>
    <t>Obec Křenovice</t>
  </si>
  <si>
    <t>MMR-53676/2017</t>
  </si>
  <si>
    <t>Rekonstrukce zařízení pro volnočasové aktivity – dětské hřiště</t>
  </si>
  <si>
    <t>00257761</t>
  </si>
  <si>
    <t>Obec Horní Bělá</t>
  </si>
  <si>
    <t>MMR-2623/2018</t>
  </si>
  <si>
    <t>Výšovice dětem</t>
  </si>
  <si>
    <t>00288969</t>
  </si>
  <si>
    <t>Obec Výšovice</t>
  </si>
  <si>
    <t>MMR-2257/2018</t>
  </si>
  <si>
    <t>Workoutová hřiště obce Milín</t>
  </si>
  <si>
    <t>00242730</t>
  </si>
  <si>
    <t>Obec Milín</t>
  </si>
  <si>
    <t>MMR-2367/2018</t>
  </si>
  <si>
    <t>VEŘEJNÉ HŘIŠTĚ V KRÁSNÉ HOŘE NAD VLTAVOU</t>
  </si>
  <si>
    <t>MMR-3064/2018</t>
  </si>
  <si>
    <t>Obnova dětského hřiště ve Staré Osadě, Okříšky</t>
  </si>
  <si>
    <t>00290050</t>
  </si>
  <si>
    <t>Městys Okříšky</t>
  </si>
  <si>
    <t>MMR-1833/2018</t>
  </si>
  <si>
    <t>Veřejné prostranství u obecního úřadu Stranný</t>
  </si>
  <si>
    <t>00875805</t>
  </si>
  <si>
    <t>Obec Stranný</t>
  </si>
  <si>
    <t>MMR-2255/2018</t>
  </si>
  <si>
    <t>Dětské hřiště obce Velká Hleďsebe a části Klimentov</t>
  </si>
  <si>
    <t>MMR-1808/2018</t>
  </si>
  <si>
    <t>Workoutového hřiště a posilovací/fitness prvky ve Štítině</t>
  </si>
  <si>
    <t>MMR-54007/2017</t>
  </si>
  <si>
    <t>Sportování a hraní v obci Lutopecny</t>
  </si>
  <si>
    <t>00287474</t>
  </si>
  <si>
    <t>Obec Lutopecny</t>
  </si>
  <si>
    <t>MMR-2709/2018</t>
  </si>
  <si>
    <t>Obnova zahrady MŠ Troubsko</t>
  </si>
  <si>
    <t>00282723</t>
  </si>
  <si>
    <t>Obec Troubsko</t>
  </si>
  <si>
    <t>MMR-3481/2018</t>
  </si>
  <si>
    <t>Dětské hřiště v obci Olbramovice</t>
  </si>
  <si>
    <t>00232416</t>
  </si>
  <si>
    <t>Obec Olbramovice</t>
  </si>
  <si>
    <t>MMR-1454/2018</t>
  </si>
  <si>
    <t>Po stopách Germánů a Římanů na Olomoucku</t>
  </si>
  <si>
    <t>MMR-54230/2017</t>
  </si>
  <si>
    <t>Obnova dětského hřiště v Pravoníně</t>
  </si>
  <si>
    <t>MMR-2925/2018</t>
  </si>
  <si>
    <t>Revitalizace centra obce Šišma</t>
  </si>
  <si>
    <t>00636614</t>
  </si>
  <si>
    <t>Obec Šišma</t>
  </si>
  <si>
    <t>MMR-2146/2018</t>
  </si>
  <si>
    <t>Vybudování workoutového hřiště v Rovensku pod Troskami</t>
  </si>
  <si>
    <t>00276073</t>
  </si>
  <si>
    <t>Město Rovensko pod Troskami</t>
  </si>
  <si>
    <t>MMR-3061/2018</t>
  </si>
  <si>
    <t>Náves Kurovice – místo pro setkávání</t>
  </si>
  <si>
    <t>00287377</t>
  </si>
  <si>
    <t>Obec Kurovice</t>
  </si>
  <si>
    <t>MMR-3576/2018</t>
  </si>
  <si>
    <t>Sadové úpravy návsi Předslavice</t>
  </si>
  <si>
    <t>00251691</t>
  </si>
  <si>
    <t>Obec Předslavice</t>
  </si>
  <si>
    <t>MMR-45519/2017</t>
  </si>
  <si>
    <t>Obnovení dětského hřiště na ulici Plynárenská</t>
  </si>
  <si>
    <t>00283631</t>
  </si>
  <si>
    <t>Obec Tvrdonice</t>
  </si>
  <si>
    <t>MMR-3089/2018</t>
  </si>
  <si>
    <t>Lednice - dětské hřiště Moravan</t>
  </si>
  <si>
    <t>MMR-2118/2018</t>
  </si>
  <si>
    <t>Šikovné ručičky mají nejen děti, ale i maminky a babičky</t>
  </si>
  <si>
    <t>00636274</t>
  </si>
  <si>
    <t>Obec Horní Újezd</t>
  </si>
  <si>
    <t>MMR-3127/2018</t>
  </si>
  <si>
    <t>Relaxační park Lochovice</t>
  </si>
  <si>
    <t>MMR-53686/2017</t>
  </si>
  <si>
    <t>Workoutová sestava, skvělá zábava</t>
  </si>
  <si>
    <t>MMR-167/2018</t>
  </si>
  <si>
    <t>Veřejná hřiště Jince</t>
  </si>
  <si>
    <t>MMR-2105/2018</t>
  </si>
  <si>
    <t>Klidová zóna pro všechny a dětské hřiště - Zámrsky</t>
  </si>
  <si>
    <t>00600881</t>
  </si>
  <si>
    <t>Obec Zámrsky</t>
  </si>
  <si>
    <t>MMR-1989/2018</t>
  </si>
  <si>
    <t>Volnočasová klubovna pro děti</t>
  </si>
  <si>
    <t>MMR-54345/2017</t>
  </si>
  <si>
    <t>Workoutové hřiště u ZŠ ve Slavkově</t>
  </si>
  <si>
    <t>MMR-2771/2018</t>
  </si>
  <si>
    <t>Dětské hřiště MŠ Hříšice</t>
  </si>
  <si>
    <t>00246794</t>
  </si>
  <si>
    <t>Obec Hříšice</t>
  </si>
  <si>
    <t>MMR-53970/2017</t>
  </si>
  <si>
    <t>Modernizace hřiště na sídlišti Na Hliněnce</t>
  </si>
  <si>
    <t>MMR-3446/2018</t>
  </si>
  <si>
    <t>Víceúčelové sportovní hřiště ve Ždírci</t>
  </si>
  <si>
    <t>MMR-3080/2018</t>
  </si>
  <si>
    <t>Lužice street workout hřiště u MŠ (dětské hřiště)</t>
  </si>
  <si>
    <t>MMR-50805/2017</t>
  </si>
  <si>
    <t>Hřiště u rybníka, láká i vodníka</t>
  </si>
  <si>
    <t>00291251</t>
  </si>
  <si>
    <t>Městys Polešovice</t>
  </si>
  <si>
    <t>MMR-3429/2018</t>
  </si>
  <si>
    <t>Regenerace zeleně v obci Kateřinice</t>
  </si>
  <si>
    <t>MMR-2045/2018</t>
  </si>
  <si>
    <t>Nová Sokolovna pro děti a mládež (Projektová dokumentace: Sokolovna - nové zastřešení venkovního posezení)</t>
  </si>
  <si>
    <t>00301680</t>
  </si>
  <si>
    <t>Obec Osek nad Bečvou</t>
  </si>
  <si>
    <t>MMR-870/2018</t>
  </si>
  <si>
    <t>Nové herní sestavy na dětských hřištích v Hradci nad Svitavou</t>
  </si>
  <si>
    <t>MMR-2757/2018</t>
  </si>
  <si>
    <t>Za krásnější centrum Radonic</t>
  </si>
  <si>
    <t>00262111</t>
  </si>
  <si>
    <t>Obec Radonice</t>
  </si>
  <si>
    <t>MMR-45839/2017</t>
  </si>
  <si>
    <t>Doplnění herních prvků na dětská hřiště</t>
  </si>
  <si>
    <t>00282596</t>
  </si>
  <si>
    <t>Obec Sokolnice</t>
  </si>
  <si>
    <t>MMR-1328/2018</t>
  </si>
  <si>
    <t>Venkovní fitness hřiště - Josefův Důl</t>
  </si>
  <si>
    <t>MMR-3165/2018</t>
  </si>
  <si>
    <t>Dětské fitness hřiště Proseč</t>
  </si>
  <si>
    <t>00270741</t>
  </si>
  <si>
    <t>Město Proseč</t>
  </si>
  <si>
    <t>MMR-3247/2018</t>
  </si>
  <si>
    <t>Dětské hřiště v obecním sadu v Závadě</t>
  </si>
  <si>
    <t>00635553</t>
  </si>
  <si>
    <t>Obec Závada</t>
  </si>
  <si>
    <t>MMR-2500/2018</t>
  </si>
  <si>
    <t>Cvičíme na čerstvém vzduchu - vícegenerační hřiště Nechanice</t>
  </si>
  <si>
    <t>00269191</t>
  </si>
  <si>
    <t>Město Nechanice</t>
  </si>
  <si>
    <t>MMR-1842/2018</t>
  </si>
  <si>
    <t>Obnova herních prvků Mnetěš</t>
  </si>
  <si>
    <t>00264075</t>
  </si>
  <si>
    <t>Obec Mnetěš</t>
  </si>
  <si>
    <t>MMR-2177/2018</t>
  </si>
  <si>
    <t>MODERNIZACÍ DĚTSKÝCH HŘIŠŤ ZA VYŠŠÍ BEZPEČNOST NAŠICH DĚTÍ</t>
  </si>
  <si>
    <t>00259250</t>
  </si>
  <si>
    <t>Město Březová</t>
  </si>
  <si>
    <t>MMR-2040/2018</t>
  </si>
  <si>
    <t>Rekonstrukce dětských hřišť ve Svobodě nad Úpou</t>
  </si>
  <si>
    <t>00278335</t>
  </si>
  <si>
    <t>MĚSTO SVOBODA NAD ÚPOU</t>
  </si>
  <si>
    <t>MMR-2264/2018</t>
  </si>
  <si>
    <t>Fit stezka v obci Česká Ves</t>
  </si>
  <si>
    <t>00636037</t>
  </si>
  <si>
    <t>Obec Česká Ves</t>
  </si>
  <si>
    <t>MMR-3112/2018</t>
  </si>
  <si>
    <t>Hřiště Třemblat - hřiště pro všechny</t>
  </si>
  <si>
    <t>MMR-3183/2018</t>
  </si>
  <si>
    <t>Rekonstrukce hřiště v MŠ Moravany - 2. etapa</t>
  </si>
  <si>
    <t>MMR-3419/2018</t>
  </si>
  <si>
    <t>Jesenický workout park</t>
  </si>
  <si>
    <t>MMR-2626/2018</t>
  </si>
  <si>
    <t>Dětské hřiště Vejprty</t>
  </si>
  <si>
    <t>MMR-2018/2018</t>
  </si>
  <si>
    <t>Zřízení víceúčelového hřiště - Valtrovice</t>
  </si>
  <si>
    <t>00637653</t>
  </si>
  <si>
    <t>Obec Valtrovice</t>
  </si>
  <si>
    <t>MMR-1699/2018</t>
  </si>
  <si>
    <t>Parčík na ulici Sokolská v Hrotovicích</t>
  </si>
  <si>
    <t>MMR-770/2018</t>
  </si>
  <si>
    <t>Bezpečné hřiště pro děti ze Slaviček</t>
  </si>
  <si>
    <t>00378607</t>
  </si>
  <si>
    <t>Obec Slavičky</t>
  </si>
  <si>
    <t>MMR-2553/2018</t>
  </si>
  <si>
    <t>Dětí nám tu přibývá, hřiště každý uvítá!</t>
  </si>
  <si>
    <t>MMR-1684/2018</t>
  </si>
  <si>
    <t>Obec Skryje pro místní děti</t>
  </si>
  <si>
    <t>00599816</t>
  </si>
  <si>
    <t>Obec Skryje</t>
  </si>
  <si>
    <t>MMR-1804/2018</t>
  </si>
  <si>
    <t>Úprava Masarykova sadu v Obci Sušice</t>
  </si>
  <si>
    <t>00636606</t>
  </si>
  <si>
    <t>MMR-3494/2018</t>
  </si>
  <si>
    <t>Workoutové hřiště v Bochově</t>
  </si>
  <si>
    <t>00254444</t>
  </si>
  <si>
    <t>Město Bochov</t>
  </si>
  <si>
    <t>MMR-2532/2018</t>
  </si>
  <si>
    <t>Street workoutové hřiště</t>
  </si>
  <si>
    <t>MMR-654/2018</t>
  </si>
  <si>
    <t>Dětské hřiště Světec</t>
  </si>
  <si>
    <t>MMR-2546/2018</t>
  </si>
  <si>
    <t>Vybudování dětského hřiště v Koryčanech</t>
  </si>
  <si>
    <t>00287334</t>
  </si>
  <si>
    <t>Město Koryčany</t>
  </si>
  <si>
    <t>MMR-2267/2018</t>
  </si>
  <si>
    <t>Dětské hřiště města Plasy</t>
  </si>
  <si>
    <t>00258245</t>
  </si>
  <si>
    <t>Město Plasy</t>
  </si>
  <si>
    <t>MMR-3480/2018</t>
  </si>
  <si>
    <t>Workoutové a fitness hřiště v Hranicích a Dětské hřiště ve Studánce</t>
  </si>
  <si>
    <t>00253961</t>
  </si>
  <si>
    <t>Město Hranice</t>
  </si>
  <si>
    <t>MMR-2325/2018</t>
  </si>
  <si>
    <t>Vybudování fitness hřiště ve Slušovicích</t>
  </si>
  <si>
    <t>00284475</t>
  </si>
  <si>
    <t>Město Slušovice</t>
  </si>
  <si>
    <t>MMR-2559/2018</t>
  </si>
  <si>
    <t>Workout pro pohyb a zábavu, zaručí nám dobrou náladu. K tomu ještě altán a lavička, posedí i tvoje babička.</t>
  </si>
  <si>
    <t>00285463</t>
  </si>
  <si>
    <t>Obec Věteřov</t>
  </si>
  <si>
    <t>MMR-3364/2018</t>
  </si>
  <si>
    <t>Park a dětské hřiště za Obecním úřadem Libchavy</t>
  </si>
  <si>
    <t>00038113</t>
  </si>
  <si>
    <t>Obec Libchavy</t>
  </si>
  <si>
    <t>MMR-2049/2018</t>
  </si>
  <si>
    <t>Vícegenerační workoutové hřiště Staříč</t>
  </si>
  <si>
    <t>00576956</t>
  </si>
  <si>
    <t>Obec Staříč</t>
  </si>
  <si>
    <t>MMR-3435/2018</t>
  </si>
  <si>
    <t>Výstavba dětského hřiště v ulici Na Ptáku Městec Králové</t>
  </si>
  <si>
    <t>MMR-2852/2018</t>
  </si>
  <si>
    <t>Stezkou za poznáním</t>
  </si>
  <si>
    <t>00270156</t>
  </si>
  <si>
    <t>Město Hrochův Týnec</t>
  </si>
  <si>
    <t>MMR-3108/2018</t>
  </si>
  <si>
    <t>Naučná stezka v areálu Lipka ve Rtyni v Podkrkonoší</t>
  </si>
  <si>
    <t>00278238</t>
  </si>
  <si>
    <t>Město Rtyně v Podkrkonoší</t>
  </si>
  <si>
    <t>MMR-3461/2018</t>
  </si>
  <si>
    <t>Workoutové hřiště Žlutice</t>
  </si>
  <si>
    <t>00255181</t>
  </si>
  <si>
    <t>Město Žlutice</t>
  </si>
  <si>
    <t>MMR-3204/2018</t>
  </si>
  <si>
    <t>Revitalizace prostoru rasovny v Bořeticích</t>
  </si>
  <si>
    <t>00283037</t>
  </si>
  <si>
    <t>Obec Bořetice</t>
  </si>
  <si>
    <t>MMR-51392/2017</t>
  </si>
  <si>
    <t>Úprava veřejného prostranství Pamětice</t>
  </si>
  <si>
    <t>00249645</t>
  </si>
  <si>
    <t>Obec Drhovle</t>
  </si>
  <si>
    <t>MMR-54661/2017</t>
  </si>
  <si>
    <t>Obnova a zřízení veřejné zeleně v parku u MŠ Polepy</t>
  </si>
  <si>
    <t>MMR-51435/2017</t>
  </si>
  <si>
    <t>Vytvoření pasivního místa pro odpočinek</t>
  </si>
  <si>
    <t>MMR-3094/2018</t>
  </si>
  <si>
    <t>Dětské workoutové hřiště Velký Osek</t>
  </si>
  <si>
    <t>MMR-2836/2018</t>
  </si>
  <si>
    <t>Vybudování odpočinkového místa v Úsobrně</t>
  </si>
  <si>
    <t>MMR-1839/2018</t>
  </si>
  <si>
    <t>Workoutové hřiště - Velký Šenov</t>
  </si>
  <si>
    <t>00261734</t>
  </si>
  <si>
    <t>Město Velký Šenov</t>
  </si>
  <si>
    <t>MMR-54278/2017</t>
  </si>
  <si>
    <t>Úprava veřejného prostranství Dunávice.</t>
  </si>
  <si>
    <t>00232360</t>
  </si>
  <si>
    <t>Městys Netvořice</t>
  </si>
  <si>
    <t>MMR-3523/2018</t>
  </si>
  <si>
    <t>Obec dětem</t>
  </si>
  <si>
    <t>00299871</t>
  </si>
  <si>
    <t>Obec Brumovice</t>
  </si>
  <si>
    <t>MMR-3284/2018</t>
  </si>
  <si>
    <t>CVIČENÍ NÁS BAVÍ</t>
  </si>
  <si>
    <t>00272124</t>
  </si>
  <si>
    <t>Město Sobotka</t>
  </si>
  <si>
    <t>MMR-3354/2018</t>
  </si>
  <si>
    <t>STAVEBNÍ ÚPRAVY SPORTOVNÍHO ZAŘÍZENÍ Strážkovice</t>
  </si>
  <si>
    <t>00245461</t>
  </si>
  <si>
    <t>OBEC STRÁŽKOVICE</t>
  </si>
  <si>
    <t>MMR-1948/2018</t>
  </si>
  <si>
    <t>Regenerace veřejného prostoru obce Dolní Pohleď v okolí výklenkové kaple na návsi</t>
  </si>
  <si>
    <t>00640328</t>
  </si>
  <si>
    <t>Obec Dolní Pohleď</t>
  </si>
  <si>
    <t>MMR-2786/2018</t>
  </si>
  <si>
    <t>Plumlov-Hamry - dětské hřiště</t>
  </si>
  <si>
    <t>MMR-2842/2018</t>
  </si>
  <si>
    <t>Úprava veřejného prostranství na místo pasivního odpočinku</t>
  </si>
  <si>
    <t>00265233</t>
  </si>
  <si>
    <t>Městys Měcholupy</t>
  </si>
  <si>
    <t>MMR-3518/2018</t>
  </si>
  <si>
    <t>Moderní aktivity pro děti v Hlubočci</t>
  </si>
  <si>
    <t>00635430</t>
  </si>
  <si>
    <t>Obec Hlubočec</t>
  </si>
  <si>
    <t>MMR-54369/2017</t>
  </si>
  <si>
    <t>Obnova dětských hřišť v obci Skrbeň</t>
  </si>
  <si>
    <t>00635693</t>
  </si>
  <si>
    <t>Obec Skrbeň</t>
  </si>
  <si>
    <t>MMR-3372/2018</t>
  </si>
  <si>
    <t>Obnova zeleně na návsi obce Lutová</t>
  </si>
  <si>
    <t>MMR-162/2018</t>
  </si>
  <si>
    <t>Fit stezka Potštát</t>
  </si>
  <si>
    <t>MMR-2428/2018</t>
  </si>
  <si>
    <t>Zelená vesnička</t>
  </si>
  <si>
    <t>00599174</t>
  </si>
  <si>
    <t>Obec Vícenice u Náměště nad Oslavou</t>
  </si>
  <si>
    <t>MMR-2636/2018</t>
  </si>
  <si>
    <t>Lanový park "Marjánka"</t>
  </si>
  <si>
    <t>MMR-2036/2018</t>
  </si>
  <si>
    <t>Co chtějí děti v místních částech obce Staré Sedliště?</t>
  </si>
  <si>
    <t>00260142</t>
  </si>
  <si>
    <t>Obec Staré Sedliště</t>
  </si>
  <si>
    <t>MMR-3593/2018</t>
  </si>
  <si>
    <t>Naučná stezka Pootavím</t>
  </si>
  <si>
    <t>70520097</t>
  </si>
  <si>
    <t>Svazek obcí středního Pootaví</t>
  </si>
  <si>
    <t>MMR-778/2018</t>
  </si>
  <si>
    <t>Úprava veřejného prostranství v Koněšíně</t>
  </si>
  <si>
    <t>00377732</t>
  </si>
  <si>
    <t>Obec Koněšín</t>
  </si>
  <si>
    <t>MMR-2416/2018</t>
  </si>
  <si>
    <t>Obnova a zřizování veřejné zeleně v areálu ZŠ a MŠ Březno</t>
  </si>
  <si>
    <t>00237574</t>
  </si>
  <si>
    <t>Městys Březno</t>
  </si>
  <si>
    <t>MMR-1369/2018</t>
  </si>
  <si>
    <t>Vybudování místa pasivního odpočinku ve Svaté Maří</t>
  </si>
  <si>
    <t>MMR-1381/2018</t>
  </si>
  <si>
    <t>Výměna otopných těles a oprava podlahy v Kulturním zařízení Liptál</t>
  </si>
  <si>
    <t>MMR-2981/2018</t>
  </si>
  <si>
    <t>REKREAČNÍ ZÓNA „TRŽIŠTĚ“ GOLČŮV JENÍKOV</t>
  </si>
  <si>
    <t>00267406</t>
  </si>
  <si>
    <t>Město Golčův Jeníkov</t>
  </si>
  <si>
    <t>MMR-3458/2018</t>
  </si>
  <si>
    <t>Úprava veřejného prostranství mezi bloky 6 a 7 v Bečově</t>
  </si>
  <si>
    <t>00265811</t>
  </si>
  <si>
    <t>Obec Bečov</t>
  </si>
  <si>
    <t>MMR-869/2018</t>
  </si>
  <si>
    <t>Dětské hřiště Vlachovo Březí</t>
  </si>
  <si>
    <t>MMR-46665/2017</t>
  </si>
  <si>
    <t>Revitalizace centrálního parku v obci Předboj</t>
  </si>
  <si>
    <t>Obec Předboj</t>
  </si>
  <si>
    <t>MMR-2014/2018</t>
  </si>
  <si>
    <t>Volnočasové zázemí pro děti</t>
  </si>
  <si>
    <t>MMR-3510/2018</t>
  </si>
  <si>
    <t>Zázemí pro aktivní odpočinek v obci Chlebičov</t>
  </si>
  <si>
    <t>00533947</t>
  </si>
  <si>
    <t>Obec Chlebičov</t>
  </si>
  <si>
    <t>MMR-2315/2018</t>
  </si>
  <si>
    <t>Centrum volného času</t>
  </si>
  <si>
    <t>00226203</t>
  </si>
  <si>
    <t>MMR-1650/2018</t>
  </si>
  <si>
    <t>Odpočinkový a relaxační park</t>
  </si>
  <si>
    <t>00576093</t>
  </si>
  <si>
    <t>Obec Slezské Pavlovice</t>
  </si>
  <si>
    <t>MMR-2535/2018</t>
  </si>
  <si>
    <t>Máme rádi pohyb, o tom není pochyb</t>
  </si>
  <si>
    <t>MMR-1826/2018</t>
  </si>
  <si>
    <t>Bruslařská dráha Nové Sedlo</t>
  </si>
  <si>
    <t>00265292</t>
  </si>
  <si>
    <t>Obec Nové Sedlo</t>
  </si>
  <si>
    <t>MMR-3012/2018</t>
  </si>
  <si>
    <t>Hřiště Hodíškov</t>
  </si>
  <si>
    <t>00560031</t>
  </si>
  <si>
    <t>Obec Hodíškov</t>
  </si>
  <si>
    <t>MMR-2959/2018</t>
  </si>
  <si>
    <t>Zapojení občanů všech generací do úpravy veřejného prostranství v obci Zachrašťany</t>
  </si>
  <si>
    <t>00653438</t>
  </si>
  <si>
    <t>OBEC ZACHRAŠŤANY</t>
  </si>
  <si>
    <t>MMR-2291/2018</t>
  </si>
  <si>
    <t>Vybudování místa aktivního a pasivního odpočinku v obci</t>
  </si>
  <si>
    <t>00599409</t>
  </si>
  <si>
    <t>Obec Horní Radslavice</t>
  </si>
  <si>
    <t>MMR-1789/2018</t>
  </si>
  <si>
    <t>00476714</t>
  </si>
  <si>
    <t>Obec Červený Hrádek</t>
  </si>
  <si>
    <t>MMR-2314/2018</t>
  </si>
  <si>
    <t>Naučná stezka lišky Bystroušky I.</t>
  </si>
  <si>
    <t>70626812</t>
  </si>
  <si>
    <t>Svazek obcí Mikroregionu Mohelnicko</t>
  </si>
  <si>
    <t>MMR-2348/2018</t>
  </si>
  <si>
    <t>Dětské hřiště obce Žalhostice</t>
  </si>
  <si>
    <t>00264709</t>
  </si>
  <si>
    <t>Obec Žalhostice</t>
  </si>
  <si>
    <t>MMR-50824/2017</t>
  </si>
  <si>
    <t>Dráha pro naše děti</t>
  </si>
  <si>
    <t>00283681</t>
  </si>
  <si>
    <t>Obec Velké Hostěrádky</t>
  </si>
  <si>
    <t>MMR-3557/2018</t>
  </si>
  <si>
    <t>Dětské hřiště na zahradě MŠ Mělčany</t>
  </si>
  <si>
    <t>00282081</t>
  </si>
  <si>
    <t>Obec Mělčany</t>
  </si>
  <si>
    <t>MMR-3018/2018</t>
  </si>
  <si>
    <t>Dětské hřiště v Tlustovousech</t>
  </si>
  <si>
    <t>MMR-3174/2018</t>
  </si>
  <si>
    <t>Slunečná zahrada při ZŠ a MŠ v Jamném u Jihlavy</t>
  </si>
  <si>
    <t>00285960</t>
  </si>
  <si>
    <t>Obec Jamné</t>
  </si>
  <si>
    <t>MMR-1157/2018</t>
  </si>
  <si>
    <t>S babičkou a dědou na hřiště</t>
  </si>
  <si>
    <t>00671908</t>
  </si>
  <si>
    <t>Obec Svijany</t>
  </si>
  <si>
    <t>MMR-3548/2018</t>
  </si>
  <si>
    <t>Hřiště pro volnočasové aktivity dětí a mládeže v obci Lhotka</t>
  </si>
  <si>
    <t>MMR-1131/2018</t>
  </si>
  <si>
    <t>Dětské hřiště Skoupý</t>
  </si>
  <si>
    <t>MMR-2735/2018</t>
  </si>
  <si>
    <t>Naučná školní předzahrádka</t>
  </si>
  <si>
    <t>MMR-2947/2018</t>
  </si>
  <si>
    <t>Sportovní hřiště v Třeboníně</t>
  </si>
  <si>
    <t>00640107</t>
  </si>
  <si>
    <t>Obec Třebonín</t>
  </si>
  <si>
    <t>MMR-54989/2017</t>
  </si>
  <si>
    <t>Víceúčelové hřiště Lesná</t>
  </si>
  <si>
    <t>00378020</t>
  </si>
  <si>
    <t>Obec Lesná</t>
  </si>
  <si>
    <t>MMR-54331/2017</t>
  </si>
  <si>
    <t>Rehabilitace zeleně v centru obce Bečváry</t>
  </si>
  <si>
    <t>MMR-2405/2018</t>
  </si>
  <si>
    <t>Podpor rozvoje obce Olešnice (část Levín) - vybudování hřiště</t>
  </si>
  <si>
    <t>00269263</t>
  </si>
  <si>
    <t>OBEC OLEŠNICE</t>
  </si>
  <si>
    <t>MMR-2301/2018</t>
  </si>
  <si>
    <t>Obnova dětského hřiště v obci Trstěnice</t>
  </si>
  <si>
    <t>00254274</t>
  </si>
  <si>
    <t>MMR-3025/2018</t>
  </si>
  <si>
    <t>Dětské hřiště Květinov</t>
  </si>
  <si>
    <t>00267724</t>
  </si>
  <si>
    <t>Obec Květinov</t>
  </si>
  <si>
    <t>MMR-2087/2018</t>
  </si>
  <si>
    <t>Rozšíření sportovního hřiště v Dlouhé Vsi - terénní úpravy</t>
  </si>
  <si>
    <t>MMR-3436/2018</t>
  </si>
  <si>
    <t>Rekonstrukce víceúčelového hřiště v obci Mladé Bříště</t>
  </si>
  <si>
    <t>MMR-3104/2018</t>
  </si>
  <si>
    <t>Dětské hřiště Rájec</t>
  </si>
  <si>
    <t>00573205</t>
  </si>
  <si>
    <t>Obec Černava</t>
  </si>
  <si>
    <t>MMR-2078/2018</t>
  </si>
  <si>
    <t>Přestavba prodejny na objekt pro volnočasové aktivity</t>
  </si>
  <si>
    <t>00378127</t>
  </si>
  <si>
    <t>Obec Loukovice</t>
  </si>
  <si>
    <t>MMR-1683/2018</t>
  </si>
  <si>
    <t>Místo aktivního odpočinku - multifunkční hřiště Růžová</t>
  </si>
  <si>
    <t>00556017</t>
  </si>
  <si>
    <t>Obec Růžová</t>
  </si>
  <si>
    <t>MMR-1398/2018</t>
  </si>
  <si>
    <t>Hřiště pro aktivní odpočinek všech generací</t>
  </si>
  <si>
    <t>MMR-1685/2018</t>
  </si>
  <si>
    <t>Workoutové hřiště Záluží</t>
  </si>
  <si>
    <t>00234052</t>
  </si>
  <si>
    <t>Obec Záluží</t>
  </si>
  <si>
    <t>MMR-3380/2018</t>
  </si>
  <si>
    <t>Venkovní tělocvična</t>
  </si>
  <si>
    <t>MMR-1416/2018</t>
  </si>
  <si>
    <t>Vybudování přírodního hřiště a relaxačního centra obce Lovčice</t>
  </si>
  <si>
    <t>00285072</t>
  </si>
  <si>
    <t>Obec Lovčice</t>
  </si>
  <si>
    <t>MMR-1162/2018</t>
  </si>
  <si>
    <t>Víceúčelové hřiště Okřínek</t>
  </si>
  <si>
    <t>00239526</t>
  </si>
  <si>
    <t>Obec Okřínek</t>
  </si>
  <si>
    <t>MMR-2840/2018</t>
  </si>
  <si>
    <t>Workoutová hřiště a odpočinková místa v Krásensku</t>
  </si>
  <si>
    <t>00291927</t>
  </si>
  <si>
    <t>Obec Krásensko</t>
  </si>
  <si>
    <t>MMR-631/2018</t>
  </si>
  <si>
    <t>Vybudování aktivního a pasivního odpočinku v obci Strašice - Dvůr</t>
  </si>
  <si>
    <t>00259098</t>
  </si>
  <si>
    <t>MMR-2171/2018</t>
  </si>
  <si>
    <t>Želechovice dětem</t>
  </si>
  <si>
    <t>MMR-2317/2018</t>
  </si>
  <si>
    <t>ADOPARK - HŘIŠTĚ PRO MLÁDEŽ</t>
  </si>
  <si>
    <t>00243981</t>
  </si>
  <si>
    <t>Obec Lány</t>
  </si>
  <si>
    <t>MMR-3451/2018</t>
  </si>
  <si>
    <t>Úprava veřejného prostranství k pasivnímu odpočinku</t>
  </si>
  <si>
    <t>00377597</t>
  </si>
  <si>
    <t>Obec Kdousov</t>
  </si>
  <si>
    <t>MMR-2520/2018</t>
  </si>
  <si>
    <t>Podpora pohybových aktivit v každém věku</t>
  </si>
  <si>
    <t>00284858</t>
  </si>
  <si>
    <t>Obec Dolní Bojanovice</t>
  </si>
  <si>
    <t>MMR-2211/2018</t>
  </si>
  <si>
    <t>Kouzelná zahrada v Duhové školce, 1. etapa</t>
  </si>
  <si>
    <t>MMR-2020/2018</t>
  </si>
  <si>
    <t>Rekonstrukce dětského hřiště Všechovice</t>
  </si>
  <si>
    <t>00366072</t>
  </si>
  <si>
    <t>Obec Všechovice</t>
  </si>
  <si>
    <t>MMR-3375/2018</t>
  </si>
  <si>
    <t>Šplhací sestava pro Veřejné dětské hřiště v Dolním Bezděkově u Kladna</t>
  </si>
  <si>
    <t>00234192</t>
  </si>
  <si>
    <t>Obec Bratronice</t>
  </si>
  <si>
    <t>MMR-2328/2018</t>
  </si>
  <si>
    <t>Zázemí pro volnočasové aktivity v obci Zavidov</t>
  </si>
  <si>
    <t>00244619</t>
  </si>
  <si>
    <t>Obec Zavidov</t>
  </si>
  <si>
    <t>MMR-2910/2018</t>
  </si>
  <si>
    <t>Velké Hydčice - Revitalizace veřejného prostranství</t>
  </si>
  <si>
    <t>00256251</t>
  </si>
  <si>
    <t>Obec Velké Hydčice</t>
  </si>
  <si>
    <t>MMR-2537/2018</t>
  </si>
  <si>
    <t>Potkejme se na lavičce</t>
  </si>
  <si>
    <t>00542385</t>
  </si>
  <si>
    <t>Obec Veletiny</t>
  </si>
  <si>
    <t>MMR-910/2018</t>
  </si>
  <si>
    <t>Oprava víceúčelového sálu</t>
  </si>
  <si>
    <t>00269077</t>
  </si>
  <si>
    <t>OBEC LOVČICE</t>
  </si>
  <si>
    <t>MMR-2933/2018</t>
  </si>
  <si>
    <t>Úprava veřejného prostranství v obci Borotice</t>
  </si>
  <si>
    <t>00637351</t>
  </si>
  <si>
    <t>Obec Borotice</t>
  </si>
  <si>
    <t>MMR-2216/2018</t>
  </si>
  <si>
    <t>VÝSADBA VEŘEJNÉ ZELENĚ V OBCI BOROVNÍK</t>
  </si>
  <si>
    <t>00599310</t>
  </si>
  <si>
    <t>Obec Borovník</t>
  </si>
  <si>
    <t>MMR-1812/2018</t>
  </si>
  <si>
    <t>Stromořadí podél nové zástavby v Petrovicích</t>
  </si>
  <si>
    <t>00636771</t>
  </si>
  <si>
    <t>MMR-3388/2018</t>
  </si>
  <si>
    <t>Místo aktivního odpočinku ve městě Dolní Kounice - workoutové hřiště</t>
  </si>
  <si>
    <t>00281701</t>
  </si>
  <si>
    <t>Město Dolní Kounice</t>
  </si>
  <si>
    <t>MMR-2158/2018</t>
  </si>
  <si>
    <t>Úprava návsi podél silnice I/38 Litohoř - Sadové úpravy</t>
  </si>
  <si>
    <t>00378062</t>
  </si>
  <si>
    <t>Obec Litohoř</t>
  </si>
  <si>
    <t>MMR-3250/2018</t>
  </si>
  <si>
    <t>Obnova hřiště v Centru volného času ve Lhotě</t>
  </si>
  <si>
    <t>00568635</t>
  </si>
  <si>
    <t>MMR-942/2018</t>
  </si>
  <si>
    <t>Revitalizace zeleně v obci Vikýřovice</t>
  </si>
  <si>
    <t>00635898</t>
  </si>
  <si>
    <t>Obec Vikýřovice</t>
  </si>
  <si>
    <t>MMR-2586/2018</t>
  </si>
  <si>
    <t>Veřejně přístupné víceúčelové sportoviště - BRANKA U OPAVY</t>
  </si>
  <si>
    <t>47812303</t>
  </si>
  <si>
    <t>Obec Branka u Opavy</t>
  </si>
  <si>
    <t>MMR-3079/2018</t>
  </si>
  <si>
    <t>Veřejné prostranství Žalhostice</t>
  </si>
  <si>
    <t>MMR-2113/2018</t>
  </si>
  <si>
    <t>Nové posezení v Hranicích</t>
  </si>
  <si>
    <t>MMR-2127/2018</t>
  </si>
  <si>
    <t>Bruslařská dráha Vysoké nad Jizerou</t>
  </si>
  <si>
    <t>MMR-2748/2018</t>
  </si>
  <si>
    <t>Za tetičků na lavičku</t>
  </si>
  <si>
    <t>00291242</t>
  </si>
  <si>
    <t>MMR-3027/2018</t>
  </si>
  <si>
    <t>VÍCEÚČELOVÉ HŘIŠTĚ - RYNOLTICE</t>
  </si>
  <si>
    <t>00263168</t>
  </si>
  <si>
    <t>Obec Rynoltice</t>
  </si>
  <si>
    <t>MMR-53093/2017</t>
  </si>
  <si>
    <t>Regenerace veřejných prostranství v obci Výrovice</t>
  </si>
  <si>
    <t>MMR-2119/2018</t>
  </si>
  <si>
    <t>Úprava veřejného prostranství - místo relaxačního odpočinku</t>
  </si>
  <si>
    <t>00600270</t>
  </si>
  <si>
    <t>Obec Damnice</t>
  </si>
  <si>
    <t>MMR-3060/2018</t>
  </si>
  <si>
    <t>Vybudování zařízení pro volnočasové aktivity - víceúčelové hřiště</t>
  </si>
  <si>
    <t>00267074</t>
  </si>
  <si>
    <t>Obec Telnice</t>
  </si>
  <si>
    <t>MMR-2060/2018</t>
  </si>
  <si>
    <t>Využití asfaltových ploch v obci Drnovice pro dětská hřiště</t>
  </si>
  <si>
    <t>MMR-1590/2018</t>
  </si>
  <si>
    <t>Revitalizace terasy na návsi v obci Městečko</t>
  </si>
  <si>
    <t>00244058</t>
  </si>
  <si>
    <t>Obec Městečko</t>
  </si>
  <si>
    <t>MMR-2056/2018</t>
  </si>
  <si>
    <t>Dětské hřiště Radslavice</t>
  </si>
  <si>
    <t>00373567</t>
  </si>
  <si>
    <t>MMR-1393/2018</t>
  </si>
  <si>
    <t>Dětské hřiště v Řece</t>
  </si>
  <si>
    <t>00576891</t>
  </si>
  <si>
    <t>Obec Řeka</t>
  </si>
  <si>
    <t>MMR-2510/2018</t>
  </si>
  <si>
    <t>Střetávání generací v odpočinkovém areálu u řeky Ropičanka v obci Řeka</t>
  </si>
  <si>
    <t>MMR-3566/2018</t>
  </si>
  <si>
    <t>Venkovní tělocvična Lnáře</t>
  </si>
  <si>
    <t>00251437</t>
  </si>
  <si>
    <t>Obec Lnáře</t>
  </si>
  <si>
    <t>MMR-2248/2018</t>
  </si>
  <si>
    <t>Hřiště v parku</t>
  </si>
  <si>
    <t>00544558</t>
  </si>
  <si>
    <t>Obec Rymice</t>
  </si>
  <si>
    <t>MMR-3381/2018</t>
  </si>
  <si>
    <t>Místo pasivního odpočinku v centru obce Tuklaty - revitalizace historického centra obce Tuklaty - část 2</t>
  </si>
  <si>
    <t>MMR-3356/2018</t>
  </si>
  <si>
    <t>Úprava louky a pěšiny - část procházkového okruhu Družec- Hrázský rybník - Družec.</t>
  </si>
  <si>
    <t>00234320</t>
  </si>
  <si>
    <t>Obec Družec</t>
  </si>
  <si>
    <t>MMR-2373/2018</t>
  </si>
  <si>
    <t>Hřiště pro nejmladší generaci Sulických dětí</t>
  </si>
  <si>
    <t>00240818</t>
  </si>
  <si>
    <t>OBEC SULICE</t>
  </si>
  <si>
    <t>MMR-3440/2018</t>
  </si>
  <si>
    <t>Úprava veřejného prostranství před základní školou a domem s pečovatelskou službou</t>
  </si>
  <si>
    <t>00257249</t>
  </si>
  <si>
    <t>Město Spálené Poříčí</t>
  </si>
  <si>
    <t>MMR-2999/2018</t>
  </si>
  <si>
    <t>CVIČÍ CELÁ PASEKA</t>
  </si>
  <si>
    <t>MMR-3088/2018</t>
  </si>
  <si>
    <t>REKONSTRUKCE SPORTOVNÍHO HŘIŠTĚ PŘI ZÁKLADNÍ ŠKOLE TGM HOVORANY</t>
  </si>
  <si>
    <t>00284904</t>
  </si>
  <si>
    <t>Obec Hovorany</t>
  </si>
  <si>
    <t>MMR-3630/2018</t>
  </si>
  <si>
    <t>Výstavba víceúčelového hřiště pro ZŠ a MŠ Žehuň</t>
  </si>
  <si>
    <t>MMR-2147/2018</t>
  </si>
  <si>
    <t>Sportovně-relaxační zóna Sehradice</t>
  </si>
  <si>
    <t>00568724</t>
  </si>
  <si>
    <t>OBEC SEHRADICE</t>
  </si>
  <si>
    <t>MMR-3258/2018</t>
  </si>
  <si>
    <t>Školní hřiště a úprava dvora ZŠ Horní Němčí</t>
  </si>
  <si>
    <t>MMR-2967/2018</t>
  </si>
  <si>
    <t>Sportovní areál ZŠ Nový Rychnov</t>
  </si>
  <si>
    <t>00248738</t>
  </si>
  <si>
    <t>Městys Nový Rychnov</t>
  </si>
  <si>
    <t>MMR-2282/2018</t>
  </si>
  <si>
    <t>HŘIŠTĚ PRO ROZVOJ TĚLESNÉ KONDICE DĚTÍ ZŠ VELKÉ SVATOŇOVICE</t>
  </si>
  <si>
    <t>MMR-1617/2018</t>
  </si>
  <si>
    <t>Rekonstrukce školní tělocvičny Machov</t>
  </si>
  <si>
    <t>MMR-2868/2018</t>
  </si>
  <si>
    <t>Oprava a modernizace tělocvičny Základní školy Vidlatá Seč</t>
  </si>
  <si>
    <t>00277550</t>
  </si>
  <si>
    <t>Obec Vidlatá Seč</t>
  </si>
  <si>
    <t>MMR-2618/2018</t>
  </si>
  <si>
    <t>Rekonstrukce školního hřiště Polevsko</t>
  </si>
  <si>
    <t>MMR-2433/2018</t>
  </si>
  <si>
    <t>Víceúčelové sportovní hřiště ZŠ Prachovice</t>
  </si>
  <si>
    <t>00270733</t>
  </si>
  <si>
    <t>Obec Prachovice</t>
  </si>
  <si>
    <t>MMR-2926/2018</t>
  </si>
  <si>
    <t>Výstavba víceúčelového sportovního hřiště v obci Chroustovice</t>
  </si>
  <si>
    <t>00270202</t>
  </si>
  <si>
    <t>Městys Chroustovice</t>
  </si>
  <si>
    <t>MMR-48641/2017</t>
  </si>
  <si>
    <t>Oprava tělocvičny ZŠ a MŠ</t>
  </si>
  <si>
    <t>MMR-1202/2018</t>
  </si>
  <si>
    <t>Rekonstrukce školního hřiště ZŠ Bukovany</t>
  </si>
  <si>
    <t>00259276</t>
  </si>
  <si>
    <t>MMR-51188/2017</t>
  </si>
  <si>
    <t>„Hodiny TV nás baví“</t>
  </si>
  <si>
    <t>MMR-3110/2018</t>
  </si>
  <si>
    <t>Atletická dráha pro mladé atlety</t>
  </si>
  <si>
    <t>00575658</t>
  </si>
  <si>
    <t>Obec Nová Hradečná</t>
  </si>
  <si>
    <t>MMR-2447/2018</t>
  </si>
  <si>
    <t>Už nechceme cvičit na parkovišti!</t>
  </si>
  <si>
    <t>MMR-2054/2018</t>
  </si>
  <si>
    <t>Rekonstrukce víceúčelového hřiště v Opatově</t>
  </si>
  <si>
    <t>00290068</t>
  </si>
  <si>
    <t>Městys Opatov</t>
  </si>
  <si>
    <t>MMR-2616/2018</t>
  </si>
  <si>
    <t>Vybudování víceúčelového hřiště pro MŠ a ZŠ Lačnov</t>
  </si>
  <si>
    <t>MMR-3028/2018</t>
  </si>
  <si>
    <t>Školní multifunkční hřiště Bulovka</t>
  </si>
  <si>
    <t>MMR-3159/2018</t>
  </si>
  <si>
    <t>Sportování, to nás baví! - výstavba víceúčelového hřiště a fitness hřiště při ZŠ v Borotíně</t>
  </si>
  <si>
    <t>MMR-2474/2018</t>
  </si>
  <si>
    <t>Děti v Nových Syrovicích žijí sportem - sportovní hřiště v areálu ZŠ a MŠ</t>
  </si>
  <si>
    <t>MMR-3202/2018</t>
  </si>
  <si>
    <t>Dobrá cesta ke zdraví - výstavba multifunkčního hřiště, Cholina</t>
  </si>
  <si>
    <t>00299006</t>
  </si>
  <si>
    <t>Obec Cholina</t>
  </si>
  <si>
    <t>MMR-2150/2018</t>
  </si>
  <si>
    <t>Víceúčelové sportoviště ZŠ Huštěnovice</t>
  </si>
  <si>
    <t>00290971</t>
  </si>
  <si>
    <t>Obec Huštěnovice</t>
  </si>
  <si>
    <t>MMR-2624/2018</t>
  </si>
  <si>
    <t>Rekonstrukce tělocvičny ZŠ a MŠ Hutisko - Solanec</t>
  </si>
  <si>
    <t>MMR-2845/2018</t>
  </si>
  <si>
    <t>Rekonstrukce atletické dráhy na školním hřišti v Měcholupech</t>
  </si>
  <si>
    <t>MMR-54763/2017</t>
  </si>
  <si>
    <t>SPORTOVNÍ AREÁL NEDAŠOV</t>
  </si>
  <si>
    <t>MMR-1459/2018</t>
  </si>
  <si>
    <t>Rekonstrukce tělocvičny v ZŠ Milovice u Hořic</t>
  </si>
  <si>
    <t>00578444</t>
  </si>
  <si>
    <t>Obec Milovice u Hořic</t>
  </si>
  <si>
    <t>MMR-609/2018</t>
  </si>
  <si>
    <t>Rekonstrukce hřiště aneb kdo neskáče není Čech</t>
  </si>
  <si>
    <t>00268232</t>
  </si>
  <si>
    <t>MMR-1278/2018</t>
  </si>
  <si>
    <t>Víceúčelové hřiště na parc. č. 393, k.ú. Mankovice</t>
  </si>
  <si>
    <t>00600776</t>
  </si>
  <si>
    <t>Obec Mankovice</t>
  </si>
  <si>
    <t>MMR-54576/2017</t>
  </si>
  <si>
    <t>Víceúčelové hřiště v obci Veselá</t>
  </si>
  <si>
    <t>00259195</t>
  </si>
  <si>
    <t>MMR-2182/2018</t>
  </si>
  <si>
    <t>Víceúčelové hřiště v obci Petrov</t>
  </si>
  <si>
    <t>MMR-1362/2018</t>
  </si>
  <si>
    <t>Zřízení víceúčelového hřiště p. č. 124/2, 124/4, 124/5, 125/1, k. ú. Skalice</t>
  </si>
  <si>
    <t>MMR-48938/2017</t>
  </si>
  <si>
    <t>Rekonstrukce tělocvičny Sokolovny v Teplýšovicích</t>
  </si>
  <si>
    <t>00232823</t>
  </si>
  <si>
    <t>Obec Teplýšovice</t>
  </si>
  <si>
    <t>MMR-3344/2018</t>
  </si>
  <si>
    <t>Hřiště dětem v Kobylé 2018</t>
  </si>
  <si>
    <t>MMR-1750/2018</t>
  </si>
  <si>
    <t>Víceúčelové školní hřiště Jaroslavice</t>
  </si>
  <si>
    <t>00292915</t>
  </si>
  <si>
    <t>Obec Jaroslavice</t>
  </si>
  <si>
    <t>MMR-2958/2018</t>
  </si>
  <si>
    <t>Sportovní areál ZŠ Slatina - I. etapa</t>
  </si>
  <si>
    <t>00234885</t>
  </si>
  <si>
    <t>MMR-2469/2018</t>
  </si>
  <si>
    <t>Rekonstrukce venkovních školních sportovišť ZŠ Višňové</t>
  </si>
  <si>
    <t>MMR-53929/2017</t>
  </si>
  <si>
    <t>Víceúčelové hřiště pro obec Loukovec</t>
  </si>
  <si>
    <t>00238244</t>
  </si>
  <si>
    <t>Obec Loukovec</t>
  </si>
  <si>
    <t>MMR-54382/2017</t>
  </si>
  <si>
    <t>Oprava víceúčelového hřiště II. etapa</t>
  </si>
  <si>
    <t>00599905</t>
  </si>
  <si>
    <t>Obec Unčín</t>
  </si>
  <si>
    <t>MMR-1486/2018</t>
  </si>
  <si>
    <t>Oprava umělého povrchu a hrazení víceúčelového hřiště v obci Synkov - Slemeno</t>
  </si>
  <si>
    <t>00579289</t>
  </si>
  <si>
    <t>Obec Synkov-Slemeno</t>
  </si>
  <si>
    <t>MMR-2924/2018</t>
  </si>
  <si>
    <t>Víceúčelové hřiště při ZŠ a MŠ Křižanov</t>
  </si>
  <si>
    <t>00294616</t>
  </si>
  <si>
    <t>Městys Křižanov</t>
  </si>
  <si>
    <t>MMR-2571/2018</t>
  </si>
  <si>
    <t>Výstavba dětského a sportovního hřiště v Rapšachu - 1. etapa sportovní hřiště</t>
  </si>
  <si>
    <t>00666521</t>
  </si>
  <si>
    <t>Obec Rapšach</t>
  </si>
  <si>
    <t>MMR-2946/2018</t>
  </si>
  <si>
    <t>Školní hřiště ZŠ Stará Červená Voda</t>
  </si>
  <si>
    <t>00303356</t>
  </si>
  <si>
    <t>Obec Stará Červená Voda</t>
  </si>
  <si>
    <t>MMR-3413/2018</t>
  </si>
  <si>
    <t>Hřiště u ZŠ Bělá ve Slezsku</t>
  </si>
  <si>
    <t>00534650</t>
  </si>
  <si>
    <t>MMR-53691/2017</t>
  </si>
  <si>
    <t>Obnova školního hřiště v Údlicích</t>
  </si>
  <si>
    <t>MMR-2718/2018</t>
  </si>
  <si>
    <t>Víceúčlové hřiště v Louňovicích pod Blaníkem</t>
  </si>
  <si>
    <t>MMR-2082/2018</t>
  </si>
  <si>
    <t>Jak nám slunce začne svítit, tělocvik nás začne bavit!</t>
  </si>
  <si>
    <t>MMR-1936/2018</t>
  </si>
  <si>
    <t>Multifunkční hřiště Šumavské Hoštice</t>
  </si>
  <si>
    <t>MMR-3133/2018</t>
  </si>
  <si>
    <t>S nadšením a radostí pro sport</t>
  </si>
  <si>
    <t>MMR-3081/2018</t>
  </si>
  <si>
    <t>Rekonstrukce sportovního hřiště Zdětín</t>
  </si>
  <si>
    <t>MMR-2996/2018</t>
  </si>
  <si>
    <t>Víceúčelové hřiště u ZŠ</t>
  </si>
  <si>
    <t>MMR-51600/2017</t>
  </si>
  <si>
    <t>Vybudování multifunkčního hřiště pro žáky ZŠ v Loděnicích</t>
  </si>
  <si>
    <t>00293083</t>
  </si>
  <si>
    <t>MMR-7/2018</t>
  </si>
  <si>
    <t>Rekonstrukce hřiště u ZŠ Hrabišín</t>
  </si>
  <si>
    <t>00302619</t>
  </si>
  <si>
    <t>Obec Hrabišín</t>
  </si>
  <si>
    <t>MMR-53247/2017</t>
  </si>
  <si>
    <t>Víceúčelové sportovní hřiště ZŠ POTĚHY</t>
  </si>
  <si>
    <t>MMR-2939/2018</t>
  </si>
  <si>
    <t>Modernizace hřiště Loučany</t>
  </si>
  <si>
    <t>00635651</t>
  </si>
  <si>
    <t>Obec Loučany</t>
  </si>
  <si>
    <t>MMR-1598/2018</t>
  </si>
  <si>
    <t>Víceúčelové hřiště - Čáslavice</t>
  </si>
  <si>
    <t>00289183</t>
  </si>
  <si>
    <t>Obec Čáslavice</t>
  </si>
  <si>
    <t>MMR-2320/2018</t>
  </si>
  <si>
    <t>Nové víceúčelové hřiště v areálu ZŠ a MŠ</t>
  </si>
  <si>
    <t>MMR-2074/2018</t>
  </si>
  <si>
    <t>Víceúčelové hřiště v novém kabátě</t>
  </si>
  <si>
    <t>MMR-1775/2018</t>
  </si>
  <si>
    <t>Starovičky rádi sportují, na nové hřiště sprintují</t>
  </si>
  <si>
    <t>MMR-3142/2018</t>
  </si>
  <si>
    <t>„Naše hřiště, naše radost“ Stavební úpravy školního sportovního areálu u ZŠ a MŠ Morávka</t>
  </si>
  <si>
    <t>00296945</t>
  </si>
  <si>
    <t>Obec Morávka</t>
  </si>
  <si>
    <t>MMR-1668/2018</t>
  </si>
  <si>
    <t>Obnova víceúčelového hřiště v obci Žarošice</t>
  </si>
  <si>
    <t>00285528</t>
  </si>
  <si>
    <t>Obec Žarošice</t>
  </si>
  <si>
    <t>MMR-1828/2018</t>
  </si>
  <si>
    <t>VÍCEÚČELOVÉ HŘIŠTĚ S BĚŽECKOU ROVINKOU STAŇKOVICE</t>
  </si>
  <si>
    <t>00556432</t>
  </si>
  <si>
    <t>Obec Staňkovice</t>
  </si>
  <si>
    <t>MMR-3075/2018</t>
  </si>
  <si>
    <t>Sázavka - rekonstrukce multifunkčního hřiště</t>
  </si>
  <si>
    <t>00268186</t>
  </si>
  <si>
    <t>Obec Sázavka</t>
  </si>
  <si>
    <t>MMR-3096/2018</t>
  </si>
  <si>
    <t>Venkovní sportoviště ZŠ Vrchotovy Janovice</t>
  </si>
  <si>
    <t>00233005</t>
  </si>
  <si>
    <t>Městys Vrchotovy Janovice</t>
  </si>
  <si>
    <t>MMR-3288/2018</t>
  </si>
  <si>
    <t>Renovace povrchu travnatého hřiště sportovního areálu v Dolní Poustevně</t>
  </si>
  <si>
    <t>MMR-2141/2018</t>
  </si>
  <si>
    <t>Tělocvična nová, sportovce vychová</t>
  </si>
  <si>
    <t>MMR-3363/2018</t>
  </si>
  <si>
    <t>Rekonstrukce víceúčelového hřiště ZŠ Nadějkov</t>
  </si>
  <si>
    <t>MMR-2716/2018</t>
  </si>
  <si>
    <t>Sportovní víceúčelové hřiště Načeradec</t>
  </si>
  <si>
    <t>MMR-1374/2018</t>
  </si>
  <si>
    <t>Rekonstrukce víceúčelového sportovního hřiště u ZŠ - Janské Lázně</t>
  </si>
  <si>
    <t>MMR-3470/2018</t>
  </si>
  <si>
    <t>Transformace nevyužívaného prostoru pro zřízení školního hřiště v areálu základní školy ve Svárově</t>
  </si>
  <si>
    <t>MMR-53576/2017</t>
  </si>
  <si>
    <t>Multifunkční školní hřiště ZŠ Roztoky</t>
  </si>
  <si>
    <t>00639966</t>
  </si>
  <si>
    <t>Obec Roztoky</t>
  </si>
  <si>
    <t>MMR-54988/2017</t>
  </si>
  <si>
    <t>Víceúčelové sportoviště při ZŠ Blížkovice</t>
  </si>
  <si>
    <t>MMR-3105/2018</t>
  </si>
  <si>
    <t>MIKULOVIČTÍ SE SPORTU NEBOJÍ!</t>
  </si>
  <si>
    <t>MMR-49913/2017</t>
  </si>
  <si>
    <t>Sportovní areál u ZŠ Horní Moštěnice</t>
  </si>
  <si>
    <t>00301264</t>
  </si>
  <si>
    <t>Obec Horní Moštěnice</t>
  </si>
  <si>
    <t>MMR-2858/2018</t>
  </si>
  <si>
    <t>Oprava podlahy v tělocvičně ZŠ Kamýk nad Vltavou</t>
  </si>
  <si>
    <t>00242411</t>
  </si>
  <si>
    <t>Obec Kamýk nad Vltavou</t>
  </si>
  <si>
    <t>MMR-2290/2018</t>
  </si>
  <si>
    <t>Rekonstrukce hřiště ZŠ Komenského</t>
  </si>
  <si>
    <t>MMR-175/2018</t>
  </si>
  <si>
    <t>Rekonstrukce tělocvičny</t>
  </si>
  <si>
    <t>00302732</t>
  </si>
  <si>
    <t>Obec Jestřebí</t>
  </si>
  <si>
    <t>MMR-1758/2018</t>
  </si>
  <si>
    <t>Víceúčelové školní hřiště Brankovice 1 etapa</t>
  </si>
  <si>
    <t>00291668</t>
  </si>
  <si>
    <t>Městys Brankovice</t>
  </si>
  <si>
    <t>MMR-2885/2018</t>
  </si>
  <si>
    <t>Oprava tělocvičny ZŠ Nová Cerekev</t>
  </si>
  <si>
    <t>00248720</t>
  </si>
  <si>
    <t>Městys Nová Cerekev</t>
  </si>
  <si>
    <t>MMR-2192/2018</t>
  </si>
  <si>
    <t>Rekonstrukce víceúčelového hřiště v obci Bohdalice-Pavlovice</t>
  </si>
  <si>
    <t>MMR-2135/2018</t>
  </si>
  <si>
    <t>Obnova víceúčelového hřiště pro děti ze ZŠ v Popovicích</t>
  </si>
  <si>
    <t>00291269</t>
  </si>
  <si>
    <t>Obec Popovice</t>
  </si>
  <si>
    <t>MMR-3560/2018</t>
  </si>
  <si>
    <t>Sportovní areál ZŠ Mirotice</t>
  </si>
  <si>
    <t>00249840</t>
  </si>
  <si>
    <t>Město Mirotice</t>
  </si>
  <si>
    <t>MMR-912/2018</t>
  </si>
  <si>
    <t>Rekonstrukce víceúčelového hřiště pro školní výuku v obci Vítějeves.</t>
  </si>
  <si>
    <t>00277576</t>
  </si>
  <si>
    <t>Obec Vítějeves</t>
  </si>
  <si>
    <t>MMR-2237/2018</t>
  </si>
  <si>
    <t>Rekonstrukce školního hřiště u ZŠ Pecka</t>
  </si>
  <si>
    <t>00271926</t>
  </si>
  <si>
    <t>Městys Pecka</t>
  </si>
  <si>
    <t>MMR-2906/2018</t>
  </si>
  <si>
    <t>Rekonstrukce multifunkčního hřiště Bohuslavice</t>
  </si>
  <si>
    <t>00288039</t>
  </si>
  <si>
    <t>MMR-2134/2018</t>
  </si>
  <si>
    <t>Víceúčelové hřiště Panenský Týnec</t>
  </si>
  <si>
    <t>00265314</t>
  </si>
  <si>
    <t>Městys Panenský Týnec</t>
  </si>
  <si>
    <t>MMR-3118/2018</t>
  </si>
  <si>
    <t>Obec Václavovice - Modernizace sportovní podlahy ve školní tělocvičně</t>
  </si>
  <si>
    <t>00297330</t>
  </si>
  <si>
    <t>Obec Václavovice</t>
  </si>
  <si>
    <t>MMR-2224/2018</t>
  </si>
  <si>
    <t>Víceúčelové hřiště Prakšice</t>
  </si>
  <si>
    <t>MMR-1815/2018</t>
  </si>
  <si>
    <t>Cvičit rádi budeme, hned jak hřiště najdeme</t>
  </si>
  <si>
    <t>MMR-2977/2018</t>
  </si>
  <si>
    <t>Výstavba sportoviště pro ZŠ Maletín</t>
  </si>
  <si>
    <t>MMR-3122/2018</t>
  </si>
  <si>
    <t>DOBRÁ VODA - REKONSTRUKCE VÍCEÚČELOVÉHO HŘIŠTĚ U ZŠ DOBRÁ VODA</t>
  </si>
  <si>
    <t>MMR-53595/2017</t>
  </si>
  <si>
    <t>Sportovní areál Hrušky, SO 03. - Sportovní a dopadové plochy</t>
  </si>
  <si>
    <t>00283185</t>
  </si>
  <si>
    <t>Obec Hrušky</t>
  </si>
  <si>
    <t>MMR-53137/2017</t>
  </si>
  <si>
    <t>Modernizace víceúčelového hřiště v Rovensku pod Troskami</t>
  </si>
  <si>
    <t>MMR-3153/2018</t>
  </si>
  <si>
    <t>SPORT NÁM NENÍ CIZÍ!</t>
  </si>
  <si>
    <t>00256358</t>
  </si>
  <si>
    <t>Město Železná Ruda</t>
  </si>
  <si>
    <t>MMR-2883/2018</t>
  </si>
  <si>
    <t>Modernizace tělocvičny ZŠ a MŠ Křešice</t>
  </si>
  <si>
    <t>MMR-1722/2018</t>
  </si>
  <si>
    <t>Školní víceúčelové hřiště Nosislav, ul. Za Mostem</t>
  </si>
  <si>
    <t>00283428</t>
  </si>
  <si>
    <t>Městys Nosislav</t>
  </si>
  <si>
    <t>MMR-54736/2017</t>
  </si>
  <si>
    <t>Víceúčelové školní sportoviště Liptál</t>
  </si>
  <si>
    <t>MMR-1830/2018</t>
  </si>
  <si>
    <t>Rekonstrukce sportovního centra Nové Sedlo</t>
  </si>
  <si>
    <t>MMR-3540/2018</t>
  </si>
  <si>
    <t>Výměna sportovní podlahy v tělocvičně ZŠ Husinec</t>
  </si>
  <si>
    <t>00250449</t>
  </si>
  <si>
    <t>Město Husinec</t>
  </si>
  <si>
    <t>MMR-3065/2018</t>
  </si>
  <si>
    <t>Lužice, Sokolovna - rekonstrukce podlahy</t>
  </si>
  <si>
    <t>MMR-55/2018</t>
  </si>
  <si>
    <t>Stráž nad Nežárkou - rekonstrukce školního hřiště II</t>
  </si>
  <si>
    <t>00247502</t>
  </si>
  <si>
    <t>Město Stráž nad Nežárkou</t>
  </si>
  <si>
    <t>MMR-3394/2018</t>
  </si>
  <si>
    <t>Víceúčelové hřiště základní školy Sokoleč</t>
  </si>
  <si>
    <t>00239771</t>
  </si>
  <si>
    <t>Obec Sokoleč</t>
  </si>
  <si>
    <t>MMR-2886/2018</t>
  </si>
  <si>
    <t>Víceúčelové hřiště Častrov</t>
  </si>
  <si>
    <t>00247987</t>
  </si>
  <si>
    <t>Obec Častrov</t>
  </si>
  <si>
    <t>MMR-47038/2017</t>
  </si>
  <si>
    <t>Výstavba multifunkčního hřiště u MZŠ Zásada</t>
  </si>
  <si>
    <t>MMR-2479/2018</t>
  </si>
  <si>
    <t>Víceúčelové hřiště při ZŠ Stará Ves nad Ondřejnicí</t>
  </si>
  <si>
    <t>00297232</t>
  </si>
  <si>
    <t>Obec Stará Ves nad Ondřejnicí</t>
  </si>
  <si>
    <t>MMR-3062/2018</t>
  </si>
  <si>
    <t>Multifunkční hřiště pro Základní a Mateřskou školu Hrádek 144</t>
  </si>
  <si>
    <t>MMR-3564/2018</t>
  </si>
  <si>
    <t>Víceúčelové hřiště Lnáře</t>
  </si>
  <si>
    <t>MMR-2596/2018</t>
  </si>
  <si>
    <t>Víceúčelové hřiště Růžená</t>
  </si>
  <si>
    <t>00488658</t>
  </si>
  <si>
    <t>Obec Růžená</t>
  </si>
  <si>
    <t>MMR-51132/2017</t>
  </si>
  <si>
    <t>Sportovní areál ZŠ Divišov</t>
  </si>
  <si>
    <t>MMR-54561/2017</t>
  </si>
  <si>
    <t>Modernizace školního hřiště</t>
  </si>
  <si>
    <t>MMR-2382/2018</t>
  </si>
  <si>
    <t>Pohyb pro děti</t>
  </si>
  <si>
    <t>MMR-2068/2018</t>
  </si>
  <si>
    <t>Rekonstrukce sportovního povrchu víceúčelového hřiště ZŠ ve Chvalčově</t>
  </si>
  <si>
    <t>MMR-3050/2018</t>
  </si>
  <si>
    <t>Výstavba víceúčelového hřiště a stavební úpravy objektu sociální zázemí při ZŠ a MŠ Tučapy</t>
  </si>
  <si>
    <t>MMR-3609/2018</t>
  </si>
  <si>
    <t>Rekonstrukce školního hřiště základní školy v Peruci</t>
  </si>
  <si>
    <t>MMR-3124/2018</t>
  </si>
  <si>
    <t>POHYBU SE NEBOJÍME! - VÍCEÚČELOVÉ A WORKOUTOVÉ HŘIŠTĚ ČKYNĚ</t>
  </si>
  <si>
    <t>MMR-3277/2018</t>
  </si>
  <si>
    <t>Výměna povrchu podlahy tělocvičny a osvětlení - Město Vysoké Veselí</t>
  </si>
  <si>
    <t>MMR-3550/2018</t>
  </si>
  <si>
    <t>Rekonstrukce sportovního areálu v obci Straškov-Vodochody</t>
  </si>
  <si>
    <t>00264431</t>
  </si>
  <si>
    <t>Obec Straškov-Vodochody</t>
  </si>
  <si>
    <t>MMR-3229/2018</t>
  </si>
  <si>
    <t>Oprava tělocvičny ZŠ v Želechovicích nad Dřevnicí</t>
  </si>
  <si>
    <t>75158094</t>
  </si>
  <si>
    <t>Obec Želechovice nad Dřevnicí</t>
  </si>
  <si>
    <t>MMR-1615/2018</t>
  </si>
  <si>
    <t>Školní hřiště a přípojky pro školní bazén Rudoltice</t>
  </si>
  <si>
    <t>00279421</t>
  </si>
  <si>
    <t>Obec Rudoltice</t>
  </si>
  <si>
    <t>MMR-1658/2018</t>
  </si>
  <si>
    <t>Rekonstrukce podlahy tělocvičny, Křenovice</t>
  </si>
  <si>
    <t>MMR-50870/2017</t>
  </si>
  <si>
    <t>Hřiště pro tělesnou výchovu ZŠ a MŠ T.G. Masaryka Drásov</t>
  </si>
  <si>
    <t>00281727</t>
  </si>
  <si>
    <t>Městys Drásov</t>
  </si>
  <si>
    <t>MMR-53161/2017</t>
  </si>
  <si>
    <t>Rekonstrukce víceúčelového sportoviště u ZŠ a MŠ Petřvald</t>
  </si>
  <si>
    <t>MMR-2896/2018</t>
  </si>
  <si>
    <t>Rekonstrukce a nástavba tělocvičny Zlatníky-Hodkovice</t>
  </si>
  <si>
    <t>00241873</t>
  </si>
  <si>
    <t>Obec Zlatníky - Hodkovice</t>
  </si>
  <si>
    <t>MMR-44721/2017</t>
  </si>
  <si>
    <t>Rekonstrukce sportovní podlahy v tělocvičně Základní školy Bartošovice</t>
  </si>
  <si>
    <t>00297721</t>
  </si>
  <si>
    <t>Obec Bartošovice</t>
  </si>
  <si>
    <t>MMR-2916/2018</t>
  </si>
  <si>
    <t>Rekonstrukce sportovního areálu u ZŠ TrapliceJedná</t>
  </si>
  <si>
    <t>00291439</t>
  </si>
  <si>
    <t>Obec Traplice</t>
  </si>
  <si>
    <t>MMR-44538/2017</t>
  </si>
  <si>
    <t>Vybudování atletického oválu a travnatého hřiště v obci Hněvotín</t>
  </si>
  <si>
    <t>00298913</t>
  </si>
  <si>
    <t>Obec Hněvotín</t>
  </si>
  <si>
    <t>MMR-3513/2018</t>
  </si>
  <si>
    <t>Hřiště u ZŠ v Pusté Polomi</t>
  </si>
  <si>
    <t>00300608</t>
  </si>
  <si>
    <t>Obec Pustá Polom</t>
  </si>
  <si>
    <t>MMR-3314/2018</t>
  </si>
  <si>
    <t>Výstavba školního hřiště ve Větrném Jeníkově</t>
  </si>
  <si>
    <t>00286842</t>
  </si>
  <si>
    <t>Městys Větrný Jeníkov</t>
  </si>
  <si>
    <t>MMR-2938/2018</t>
  </si>
  <si>
    <t>Rekonstrukce sportoviště u ZŠ Žlutava</t>
  </si>
  <si>
    <t>MMR-1419/2018</t>
  </si>
  <si>
    <t>Oprava školní tělocvičny v ZŠ Hrotovice</t>
  </si>
  <si>
    <t>MMR-2507/2018</t>
  </si>
  <si>
    <t>Rekonstrukce víceúčelového hřiště v obci Borek</t>
  </si>
  <si>
    <t>MMR-2941/2018</t>
  </si>
  <si>
    <t>Vitice - viceúčelové hřiště ve škole</t>
  </si>
  <si>
    <t>00235890</t>
  </si>
  <si>
    <t>Obec Vitice</t>
  </si>
  <si>
    <t>MMR-2796/2018</t>
  </si>
  <si>
    <t>Vybudování víceúčelového hřiště</t>
  </si>
  <si>
    <t>00272345</t>
  </si>
  <si>
    <t>OBEC VIDOCHOV</t>
  </si>
  <si>
    <t>MMR-50917/2017</t>
  </si>
  <si>
    <t>Komunitní centrum Tištín</t>
  </si>
  <si>
    <t>00288853</t>
  </si>
  <si>
    <t>MĚSTYS Tištín</t>
  </si>
  <si>
    <t>MMR-49065/2017</t>
  </si>
  <si>
    <t>Kdo sportuje nezlobí - Úpravy školního hřiště v areálu ZŠ a MŠ Leoše Janáčka Hukvaldy</t>
  </si>
  <si>
    <t>00297194</t>
  </si>
  <si>
    <t>Obec Hukvaldy</t>
  </si>
  <si>
    <t>MMR-3456/2018</t>
  </si>
  <si>
    <t>Dostavba školní tělocvičny město Hrob</t>
  </si>
  <si>
    <t>MMR-2582/2018</t>
  </si>
  <si>
    <t>Shromažďovací plocha u ZŠ Trnava</t>
  </si>
  <si>
    <t>00284581</t>
  </si>
  <si>
    <t>MMR-3420/2018</t>
  </si>
  <si>
    <t>Modernizace sportovního areálu ZŠ a MŠ Jesenice, okr. Rakovník</t>
  </si>
  <si>
    <t>MMR-2042/2018</t>
  </si>
  <si>
    <t>Nové hřiště pro děti ze ZŠ Osek n.B.</t>
  </si>
  <si>
    <t>MMR-3082/2018</t>
  </si>
  <si>
    <t>Rekonstrukce podlahy v tělocvičně</t>
  </si>
  <si>
    <t>MMR-2179/2018</t>
  </si>
  <si>
    <t>Školní víceúčelové hřiště</t>
  </si>
  <si>
    <t>00293164</t>
  </si>
  <si>
    <t>Město Miroslav</t>
  </si>
  <si>
    <t>MMR-2144/2018</t>
  </si>
  <si>
    <t>Rekonstrukce školního hřiště v Kvasicích</t>
  </si>
  <si>
    <t>00287385</t>
  </si>
  <si>
    <t>Obec Kvasice</t>
  </si>
  <si>
    <t>MMR-2592/2018</t>
  </si>
  <si>
    <t>II. etapa rekonstrukce a výstavby školního hřiště</t>
  </si>
  <si>
    <t>00280577</t>
  </si>
  <si>
    <t>Městys Lomnice</t>
  </si>
  <si>
    <t>MMR-2346/2018</t>
  </si>
  <si>
    <t>Sportovní areál Zš. Zlonice - terénní úpravy hřiště, běžecké dráhy na parcele 40/2 kú.Zlonice.</t>
  </si>
  <si>
    <t>MMR-2531/2018</t>
  </si>
  <si>
    <t>Základní škola Sedliště - rekonstrukce podlahy tělocvičny</t>
  </si>
  <si>
    <t>00297178</t>
  </si>
  <si>
    <t>Obec Sedliště</t>
  </si>
  <si>
    <t>MMR-1642/2018</t>
  </si>
  <si>
    <t>Nové víceúčelové hřiště pro děti a mládež v Žehušicích</t>
  </si>
  <si>
    <t>00236683</t>
  </si>
  <si>
    <t>Městys Žehušice</t>
  </si>
  <si>
    <t>MMR-2937/2018</t>
  </si>
  <si>
    <t>Víceúčelové hřiště pro školu a veřejnost na p.p.č. 2389 v k.ú. Bolešiny</t>
  </si>
  <si>
    <t>00255246</t>
  </si>
  <si>
    <t>Obec Bolešiny</t>
  </si>
  <si>
    <t>MMR-53241/2017</t>
  </si>
  <si>
    <t>Rekonstrukce prostor pro výuku tělesné výchovy</t>
  </si>
  <si>
    <t>00276138</t>
  </si>
  <si>
    <t>Obec Slaná</t>
  </si>
  <si>
    <t>MMR-2160/2018</t>
  </si>
  <si>
    <t>Školní atletické hřiště</t>
  </si>
  <si>
    <t>MMR-2721/2018</t>
  </si>
  <si>
    <t>Vznik multifunkčního hřiště a oprava tělocvičny v Bělé nad Radbuzou</t>
  </si>
  <si>
    <t>MMR-2377/2018</t>
  </si>
  <si>
    <t>Výstavba víceúčelového hřiště 34 x 16 m</t>
  </si>
  <si>
    <t>00245852</t>
  </si>
  <si>
    <t>Obec Dolní Třebonín</t>
  </si>
  <si>
    <t>MMR-921/2018</t>
  </si>
  <si>
    <t>Obnova sportovní haly při ZŠ a MŠ v Horním Benešově</t>
  </si>
  <si>
    <t>MMR-2980/2018</t>
  </si>
  <si>
    <t>Rekonstrukce školního hřiště ZŠ Horka nad Moravou</t>
  </si>
  <si>
    <t>00298948</t>
  </si>
  <si>
    <t>Obec Horka nad Moravou</t>
  </si>
  <si>
    <t>MMR-3090/2018</t>
  </si>
  <si>
    <t>Revitalizace sportovního areálu ZŠ Velký Osek</t>
  </si>
  <si>
    <t>MMR-2355/2018</t>
  </si>
  <si>
    <t>Sportovní hřiště pro ZŠ Kostomlaty nad Labem</t>
  </si>
  <si>
    <t>00239283</t>
  </si>
  <si>
    <t>Obec Kostomlaty nad Labem</t>
  </si>
  <si>
    <t>MMR-3280/2018</t>
  </si>
  <si>
    <t>Revitalizace školního hřiště ZŠ Červené Pečky</t>
  </si>
  <si>
    <t>00235326</t>
  </si>
  <si>
    <t>Městys Červené Pečky</t>
  </si>
  <si>
    <t>MMR-47259/2017</t>
  </si>
  <si>
    <t>Revitalizace víceúčelového hřiště při ZŠ - Klobouky u Brna</t>
  </si>
  <si>
    <t>00283258</t>
  </si>
  <si>
    <t>Město Klobouky u Brna</t>
  </si>
  <si>
    <t>MMR-49977/2017</t>
  </si>
  <si>
    <t>REKONSTRUKCE TĚLOCVIČEN ZŠ STONAVA</t>
  </si>
  <si>
    <t>00297658</t>
  </si>
  <si>
    <t>Obec Stonava</t>
  </si>
  <si>
    <t>MMR-1487/2018</t>
  </si>
  <si>
    <t>Víceúčelový sportovní areál Libáň</t>
  </si>
  <si>
    <t>00271748</t>
  </si>
  <si>
    <t>Město Libáň</t>
  </si>
  <si>
    <t>MMR-3393/2018</t>
  </si>
  <si>
    <t>Modernizace víceúčelového hřiště ZŠ Dolní Kounice</t>
  </si>
  <si>
    <t>MMR-3365/2018</t>
  </si>
  <si>
    <t>SO 03 Víceúčelové sportovní hřiště pro ZŠ Netolice</t>
  </si>
  <si>
    <t>MMR-3608/2018</t>
  </si>
  <si>
    <t>Vybudování víceúčelového hřiště na p. č. 330/6 v obci Svratouch, k. ú. Svratouch</t>
  </si>
  <si>
    <t>MMR-2197/2018</t>
  </si>
  <si>
    <t>Multifunkční hřiště pro základní školu v Pernarci</t>
  </si>
  <si>
    <t>MMR-2539/2018</t>
  </si>
  <si>
    <t>Rekonstrukce školního hřiště ZŠ Halenkov</t>
  </si>
  <si>
    <t>00303763</t>
  </si>
  <si>
    <t>Obec Halenkov</t>
  </si>
  <si>
    <t>MMR-51434/2017</t>
  </si>
  <si>
    <t>Oprava tělocvičny v základní škole Černá v Pošumaví</t>
  </si>
  <si>
    <t>MMR-3631/2018</t>
  </si>
  <si>
    <t>00240401</t>
  </si>
  <si>
    <t>MMR-53749/2017</t>
  </si>
  <si>
    <t>Polyfunkční hřiště Luka nad Jihlavou</t>
  </si>
  <si>
    <t>MMR-841/2018</t>
  </si>
  <si>
    <t>Víceúčelové školní hřiště ZŠ Velké Popovice</t>
  </si>
  <si>
    <t>00240966</t>
  </si>
  <si>
    <t>Obec Velké Popovice</t>
  </si>
  <si>
    <t>MMR-3098/2018</t>
  </si>
  <si>
    <t>Školní víceúčelové hřiště Dubá</t>
  </si>
  <si>
    <t>MMR-3370/2018</t>
  </si>
  <si>
    <t>Modernizace školního hřiště ZŠ Moravany</t>
  </si>
  <si>
    <t>00273988</t>
  </si>
  <si>
    <t>MMR-3585/2018</t>
  </si>
  <si>
    <t>Běžecká dráha a doskočiště ZŠ Černovice</t>
  </si>
  <si>
    <t>MMR-2797/2018</t>
  </si>
  <si>
    <t>Nové osvětlení a podlaha v tělocvičně v budově základní školy č.p. 11, k.ú. Úštěk</t>
  </si>
  <si>
    <t>MMR-1365/2018</t>
  </si>
  <si>
    <t>Školní hřiště - Atletický ovál a multifunkční hřiště Ivanovice na Hané</t>
  </si>
  <si>
    <t>00291846</t>
  </si>
  <si>
    <t>Město Ivanovice na Hané</t>
  </si>
  <si>
    <t>MMR-2102/2018</t>
  </si>
  <si>
    <t>Modernizace tělocvičny</t>
  </si>
  <si>
    <t>MMR-426/2018</t>
  </si>
  <si>
    <t>Multifunkční hřiště Zbýšov</t>
  </si>
  <si>
    <t>00236659</t>
  </si>
  <si>
    <t>Obec Zbýšov</t>
  </si>
  <si>
    <t>MMR-2794/2018</t>
  </si>
  <si>
    <t>ZŠ a MŠ Štoky - akustické úpravy tělocvičen</t>
  </si>
  <si>
    <t>00268356</t>
  </si>
  <si>
    <t>Městys Štoky</t>
  </si>
  <si>
    <t>MMR-1964/2018</t>
  </si>
  <si>
    <t>Víceúčelové moderní hřiště pro venkovní hodiny tělesné výchovy</t>
  </si>
  <si>
    <t>MMR-3338/2018</t>
  </si>
  <si>
    <t>Tančíme, zpíváme, a hlavně rádi cvičíme, přesto tělocvičnu nemáme!</t>
  </si>
  <si>
    <t>MMR-541/2018</t>
  </si>
  <si>
    <t>Školní hřiště ZŠ Vidnava</t>
  </si>
  <si>
    <t>MMR-54367/2017</t>
  </si>
  <si>
    <t>Oprava víceúčelového sportoviště při MZŠ Ždánice</t>
  </si>
  <si>
    <t>00285536</t>
  </si>
  <si>
    <t>Město Ždánice</t>
  </si>
  <si>
    <t>MMR-3369/2018</t>
  </si>
  <si>
    <t>Víceúčelové sportoviště při ZŠ Němčice nad Hanou</t>
  </si>
  <si>
    <t>00288497</t>
  </si>
  <si>
    <t>Město Němčice nad Hanou</t>
  </si>
  <si>
    <t>MMR-45922/2017</t>
  </si>
  <si>
    <t>Modernizace provozu tělocvičny - Tělocvična Hradištko čp. 95</t>
  </si>
  <si>
    <t>00241245</t>
  </si>
  <si>
    <t>Obec Hradištko</t>
  </si>
  <si>
    <t>MMR-3320/2018</t>
  </si>
  <si>
    <t>Děti rády sportují, hřiště nové nemají!</t>
  </si>
  <si>
    <t>MMR-2617/2018</t>
  </si>
  <si>
    <t>Rekonstrukce a revitalizace školního hřiště v obci Ruda nad Moravou</t>
  </si>
  <si>
    <t>MMR-51424/2017</t>
  </si>
  <si>
    <t>Rekonstrukce povrchu školního hřiště ZŠ Mukařov okr.Praha-východ</t>
  </si>
  <si>
    <t>MMR-2949/2018</t>
  </si>
  <si>
    <t>Základní škola J.V. Sládka Zbiroh- víceúčelové venkovní sportovní zařízení</t>
  </si>
  <si>
    <t>00259225</t>
  </si>
  <si>
    <t>Město Zbiroh</t>
  </si>
  <si>
    <t>MMR-1869/2018</t>
  </si>
  <si>
    <t>Rekonstrukce a modernizace víceúčelového hřiště v areálu Základní školy Obříství</t>
  </si>
  <si>
    <t>00237141</t>
  </si>
  <si>
    <t>Obec Obříství</t>
  </si>
  <si>
    <t>MMR-44918/2017</t>
  </si>
  <si>
    <t>Úprava dětského hřiště pro účely ŽŠ a MŠ</t>
  </si>
  <si>
    <t>00635740</t>
  </si>
  <si>
    <t>Obec Červenka</t>
  </si>
  <si>
    <t>MMR-3572/2018</t>
  </si>
  <si>
    <t>Dostavba sportovního hřiště - Ledčice</t>
  </si>
  <si>
    <t>00236993</t>
  </si>
  <si>
    <t>Obec Ledčice</t>
  </si>
  <si>
    <t>MMR-2521/2018</t>
  </si>
  <si>
    <t>Stavební úpravy sportovní haly při ZŠ Kunštát</t>
  </si>
  <si>
    <t>MMR-3442/2018</t>
  </si>
  <si>
    <t>Výstavba víceúčelového hřiště</t>
  </si>
  <si>
    <t>MMR-2162/2018</t>
  </si>
  <si>
    <t>Stavební úpravy a přístavba tělocvičny základní školy Dolní Bukovsko, p.p.č. 34/1 k.ú. Dolní Bukovsko</t>
  </si>
  <si>
    <t>MMR-2607/2018</t>
  </si>
  <si>
    <t>Modernizace povrchu hřiště v Klášterci nad Orlicí</t>
  </si>
  <si>
    <t>MMR-49032/2017</t>
  </si>
  <si>
    <t>Rekonstrukce multifunkčního školního hřiště v Pavlínově</t>
  </si>
  <si>
    <t>00599654</t>
  </si>
  <si>
    <t>Obec Pavlínov</t>
  </si>
  <si>
    <t>MMR-2854/2018</t>
  </si>
  <si>
    <t>STAVEBNÍ ÚPRAVY TĚLOCVIČNY PŘI ZŠ ÚVALNO</t>
  </si>
  <si>
    <t>00296422</t>
  </si>
  <si>
    <t>Obec Úvalno</t>
  </si>
  <si>
    <t>MMR-2402/2018</t>
  </si>
  <si>
    <t>Multifunkční sportovní hřiště - Nové Hrady</t>
  </si>
  <si>
    <t>00270598</t>
  </si>
  <si>
    <t>Obec Nové Hrady</t>
  </si>
  <si>
    <t>MMR-3536/2018</t>
  </si>
  <si>
    <t>Víceúčelové sportoviště pro základní školu v obci Líšnice</t>
  </si>
  <si>
    <t>MMR-3317/2018</t>
  </si>
  <si>
    <t>Na školní hřiště se už těšíme, nové sporty se rychle naučíme</t>
  </si>
  <si>
    <t>MMR-3076/2018</t>
  </si>
  <si>
    <t>Oprava tělocvičny ZŠ Žalhostice</t>
  </si>
  <si>
    <t>MMR-52529/2017</t>
  </si>
  <si>
    <t>Rekonstrukce sportoviště v Cerhovicích</t>
  </si>
  <si>
    <t>00233196</t>
  </si>
  <si>
    <t>Městys Cerhovice</t>
  </si>
  <si>
    <t>MMR-1316/2018</t>
  </si>
  <si>
    <t>Výstavba školního hřiště ve Věži</t>
  </si>
  <si>
    <t>00268453</t>
  </si>
  <si>
    <t>Obec Věž</t>
  </si>
  <si>
    <t>MMR-2714/2018</t>
  </si>
  <si>
    <t>ZŠ Lužná - rekonstrukce tělocvičny</t>
  </si>
  <si>
    <t>00244031</t>
  </si>
  <si>
    <t>Obec Lužná</t>
  </si>
  <si>
    <t>MMR-2272/2018</t>
  </si>
  <si>
    <t>Rekonstrukce školního hřiště 2018</t>
  </si>
  <si>
    <t>OBEC RAPOTICE</t>
  </si>
  <si>
    <t>MMR-1341/2018</t>
  </si>
  <si>
    <t>Výstavba víceúčelového hřiště ve Velkém Beranově</t>
  </si>
  <si>
    <t>00286834</t>
  </si>
  <si>
    <t>Obec Velký Beranov</t>
  </si>
  <si>
    <t>MMR-49374/2017</t>
  </si>
  <si>
    <t>Výstavba víceúčelového hřiště v Dobroníně</t>
  </si>
  <si>
    <t>00285749</t>
  </si>
  <si>
    <t>Obec Dobronín</t>
  </si>
  <si>
    <t>MMR-2465/2018</t>
  </si>
  <si>
    <t>Děti v Kojeticích sportují</t>
  </si>
  <si>
    <t>00289612</t>
  </si>
  <si>
    <t>Obec Kojetice</t>
  </si>
  <si>
    <t>MMR-2031/2018</t>
  </si>
  <si>
    <t>Obnova povrchu UMP na víceúčelovém hřišti ZŠ Libiš</t>
  </si>
  <si>
    <t>00662241</t>
  </si>
  <si>
    <t>Obec Libiš</t>
  </si>
  <si>
    <t>MMR-3496/2018</t>
  </si>
  <si>
    <t>Výstavba atletické dráhy Teplá</t>
  </si>
  <si>
    <t>00255050</t>
  </si>
  <si>
    <t>Město Teplá</t>
  </si>
  <si>
    <t>MMR-53510/2017</t>
  </si>
  <si>
    <t>Rekonstrukce opěrné zdi sportovní plochy pro mládež Kralice na Hané</t>
  </si>
  <si>
    <t>00288390</t>
  </si>
  <si>
    <t>Městys Kralice na Hané</t>
  </si>
  <si>
    <t>MMR-49036/2017</t>
  </si>
  <si>
    <t>Rekonstrukce střechy tělocvičny ZŠ ve Slavonicích</t>
  </si>
  <si>
    <t>MMR-2492/2018</t>
  </si>
  <si>
    <t>Víceúčelové hřiště Ostružno</t>
  </si>
  <si>
    <t>00578495</t>
  </si>
  <si>
    <t>Obec Ostružno</t>
  </si>
  <si>
    <t>MMR-3423/2018</t>
  </si>
  <si>
    <t>Oprava střechy tělocvičny ZŠ Jevíčko</t>
  </si>
  <si>
    <t>00276791</t>
  </si>
  <si>
    <t>Město Jevíčko</t>
  </si>
  <si>
    <t>MMR-54354/2017</t>
  </si>
  <si>
    <t>Rekonstrukce školní tělocvičny v obci Dobříč</t>
  </si>
  <si>
    <t>00257664</t>
  </si>
  <si>
    <t>Obec Dobříč</t>
  </si>
  <si>
    <t>MMR-2935/2018</t>
  </si>
  <si>
    <t>Novostavba tělocvičny</t>
  </si>
  <si>
    <t>00600792</t>
  </si>
  <si>
    <t>Obec Mošnov</t>
  </si>
  <si>
    <t>MMR-2436/2018</t>
  </si>
  <si>
    <t>Zázemí pro multifunkční hřiště Hvožďany</t>
  </si>
  <si>
    <t>MMR-2749/2018</t>
  </si>
  <si>
    <t>Rekonstrukce sportovní a víceúčelové haly Nová Dědina</t>
  </si>
  <si>
    <t>00287555</t>
  </si>
  <si>
    <t>Obec Nová Dědina</t>
  </si>
  <si>
    <t>MMR-3151/2018</t>
  </si>
  <si>
    <t>STAVEBNÍ ÚPRAVY TĚLOCVIČNY OLEŠNICE č. p. 165</t>
  </si>
  <si>
    <t>MMR-771/2018</t>
  </si>
  <si>
    <t>Víceúčelové hřiště v Rybníkách u řeky</t>
  </si>
  <si>
    <t>00636991</t>
  </si>
  <si>
    <t>Obec Rybníky</t>
  </si>
  <si>
    <t>MMR-1151/2018</t>
  </si>
  <si>
    <t>Co nám ve škole a obci chybí</t>
  </si>
  <si>
    <t>MMR-3208/2018</t>
  </si>
  <si>
    <t>NAŠE DĚTI S RADOSTÍ CVIČÍ NA JEJICH NOVÉM SPORTOVIŠTI</t>
  </si>
  <si>
    <t>00378640</t>
  </si>
  <si>
    <t>Obec Veverské Knínice</t>
  </si>
  <si>
    <t>MMR-918/2018</t>
  </si>
  <si>
    <t>Rekonstrukce víceúčelového hřiště v Deštné</t>
  </si>
  <si>
    <t>00532118</t>
  </si>
  <si>
    <t>Obec Deštná</t>
  </si>
  <si>
    <t>MMR-54745/2017</t>
  </si>
  <si>
    <t>Rekonstrukce a odvodnění zdiva tělocvičny ZŠ a MŠ Strážov p.o.</t>
  </si>
  <si>
    <t>00256102</t>
  </si>
  <si>
    <t>Město Strážov</t>
  </si>
  <si>
    <t>MMR-49193/2017</t>
  </si>
  <si>
    <t>Realizace nového univerzálního hřiště pro ZŠ Kosova Hora</t>
  </si>
  <si>
    <t>MMR-50249/2017</t>
  </si>
  <si>
    <t>Rekonstrukce tělocvičny ZŠ a MŠ Liběchov</t>
  </si>
  <si>
    <t>00237019</t>
  </si>
  <si>
    <t>Město Liběchov</t>
  </si>
  <si>
    <t>MMR-49028/2017</t>
  </si>
  <si>
    <t>Rekonstrukce podlahy víceúčelové haly Březolupy</t>
  </si>
  <si>
    <t>00290840</t>
  </si>
  <si>
    <t>Obec Březolupy</t>
  </si>
  <si>
    <t>MMR-3597/2018</t>
  </si>
  <si>
    <t>Mikroregion Odersko za poznáním v roce 2018</t>
  </si>
  <si>
    <t>70953201</t>
  </si>
  <si>
    <t>"Mikroregion Odersko"</t>
  </si>
  <si>
    <t>MMR-3093/2018</t>
  </si>
  <si>
    <t>Výměna zkušeností partnerů venkova</t>
  </si>
  <si>
    <t>71242678</t>
  </si>
  <si>
    <t>Svazek obcí mikroregionu Uničovsko</t>
  </si>
  <si>
    <t>MMR-3180/2018</t>
  </si>
  <si>
    <t>Podpora rozvoje obcí mikroregionu Malá Haná</t>
  </si>
  <si>
    <t>70972818</t>
  </si>
  <si>
    <t>Svazek obcí Malá Haná</t>
  </si>
  <si>
    <t>MMR-2120/2018</t>
  </si>
  <si>
    <t>Výměna zkušeností starostů Mikroregionu Němčicko</t>
  </si>
  <si>
    <t>69724326</t>
  </si>
  <si>
    <t>Mikroregion Němčicko</t>
  </si>
  <si>
    <t>MMR-3101/2018</t>
  </si>
  <si>
    <t>Mikroregion Bílé Karpaty poznává a předává</t>
  </si>
  <si>
    <t>75119871</t>
  </si>
  <si>
    <t>Mikroregion Bílé Karpaty</t>
  </si>
  <si>
    <t>MMR-3598/2018</t>
  </si>
  <si>
    <t>Stále se vzděláváme</t>
  </si>
  <si>
    <t>70947040</t>
  </si>
  <si>
    <t>Sdružení obcí mikroregionu Bystřička</t>
  </si>
  <si>
    <t>MMR-2121/2018</t>
  </si>
  <si>
    <t>Obnova a rozvoj venkova v mikroregionu Východní Slovácko</t>
  </si>
  <si>
    <t>75051745</t>
  </si>
  <si>
    <t>Východní Slovácko</t>
  </si>
  <si>
    <t>MMR-2979/2018</t>
  </si>
  <si>
    <t>Rozvojové aktivity Mikroregionu Kosířsko</t>
  </si>
  <si>
    <t>70945012</t>
  </si>
  <si>
    <t>Mikroregion KOSÍŘSKO</t>
  </si>
  <si>
    <t>MMR-3589/2018</t>
  </si>
  <si>
    <t>Království, místo pro život</t>
  </si>
  <si>
    <t>69576688</t>
  </si>
  <si>
    <t>Sdružení obcí mikroregionu Království</t>
  </si>
  <si>
    <t>MMR-2308/2018</t>
  </si>
  <si>
    <t>Poznej Mikroregion Slušovicko a jeho úspěšné projekty</t>
  </si>
  <si>
    <t>75093545</t>
  </si>
  <si>
    <t>Dobrovolný svazek obcí - Mikroregion Slušovicko</t>
  </si>
  <si>
    <t>MMR-2085/2018</t>
  </si>
  <si>
    <t>Cesta za příklady dobré praxe</t>
  </si>
  <si>
    <t>70287201</t>
  </si>
  <si>
    <t>Mikroregion Luhačovské Zálesí</t>
  </si>
  <si>
    <t>MMR-3168/2018</t>
  </si>
  <si>
    <t>Žijeme v Evropě V.</t>
  </si>
  <si>
    <t>71207058</t>
  </si>
  <si>
    <t>Mikroregion Litovelsko</t>
  </si>
  <si>
    <t>MMR-2727/2018</t>
  </si>
  <si>
    <t>Aktivní Mikroregion Hranicko 2018</t>
  </si>
  <si>
    <t>70961051</t>
  </si>
  <si>
    <t>Mikroregion Hranicko</t>
  </si>
  <si>
    <t>MMR-1690/2018</t>
  </si>
  <si>
    <t>Poznáváme příklady dobré praxe</t>
  </si>
  <si>
    <t>71189319</t>
  </si>
  <si>
    <t>Bojkovsko, sdružení měst a obcí</t>
  </si>
  <si>
    <t>MMR-2921/2018</t>
  </si>
  <si>
    <t>DSO Pečecký region – Vzdělávání a sdílení dobré praxe</t>
  </si>
  <si>
    <t>70102961</t>
  </si>
  <si>
    <t>Dobrovolný svazek obcí Pečecký region</t>
  </si>
  <si>
    <t>MMR-2495/2018</t>
  </si>
  <si>
    <t>Vzájemná spolupráce mikroregionů a vzdělávání zástupců obcí</t>
  </si>
  <si>
    <t>68731302</t>
  </si>
  <si>
    <t>Dobrovolný svazek obcí Mikroregion Horňácko</t>
  </si>
  <si>
    <t>MMR-2397/2018</t>
  </si>
  <si>
    <t>Moravské regiony se učí společně</t>
  </si>
  <si>
    <t>04234201</t>
  </si>
  <si>
    <t>Mikroregion Šternbersko</t>
  </si>
  <si>
    <t>MMR-2529/2018</t>
  </si>
  <si>
    <t>Nové inspirace pro Mikroregion Ploština</t>
  </si>
  <si>
    <t>75021285</t>
  </si>
  <si>
    <t>Sdružení obcí mikroregionu Ploština</t>
  </si>
  <si>
    <t>MMR-2942/2018</t>
  </si>
  <si>
    <t>Výměna zkušeností s podporou vzdělávání zástupců obcí napříč mikroregiony</t>
  </si>
  <si>
    <t>68955057</t>
  </si>
  <si>
    <t>SVAZEK OBCÍ NOVOBORSKA</t>
  </si>
  <si>
    <t>MMR-2901/2018</t>
  </si>
  <si>
    <t>Spolupráce Slavkovů</t>
  </si>
  <si>
    <t>MMR-2084/2018</t>
  </si>
  <si>
    <t>Vzdělaný mikroregion</t>
  </si>
  <si>
    <t>63024276</t>
  </si>
  <si>
    <t>Sdružení obcí Rýmařovska</t>
  </si>
  <si>
    <t>MMR-2107/2018</t>
  </si>
  <si>
    <t>Vzdělávání a zkušenosti partnerů - naše cesta k rozvoji a propagaci území SoDP</t>
  </si>
  <si>
    <t>70919771</t>
  </si>
  <si>
    <t>Svazek obcí Dolního Pootaví</t>
  </si>
  <si>
    <t>MMR-939/2018</t>
  </si>
  <si>
    <t>Vzdělávání a předávání zkušeností napříč územím</t>
  </si>
  <si>
    <t>71195530</t>
  </si>
  <si>
    <t>Mikroregion Krnovsko</t>
  </si>
  <si>
    <t>MMR-2738/2018</t>
  </si>
  <si>
    <t>10. let zkušeností s rozvojem venkova</t>
  </si>
  <si>
    <t>MMR-2089/2018</t>
  </si>
  <si>
    <t>Spolupráce obcí mikroregionu Záhoran</t>
  </si>
  <si>
    <t>70954925</t>
  </si>
  <si>
    <t>Dobrovolný svazek obcí mikroregionu "Záhoran"</t>
  </si>
  <si>
    <t>MMR-2995/2018</t>
  </si>
  <si>
    <t>Tvář venkova - Venkovské stavby 2018</t>
  </si>
  <si>
    <t>MMR-2567/2018</t>
  </si>
  <si>
    <t>Dvacet let se Svazkem obcí Blatenska</t>
  </si>
  <si>
    <t>68538189</t>
  </si>
  <si>
    <t>Svazek obcí Blatenska</t>
  </si>
  <si>
    <t>MMR-1385/2018</t>
  </si>
  <si>
    <t>Odborné vzdělávání zástupců obcí Mikroregionu Podchlumí</t>
  </si>
  <si>
    <t>70154554</t>
  </si>
  <si>
    <t>MIKROREGION PODCHLUMÍ</t>
  </si>
  <si>
    <t>MMR-2053/2018</t>
  </si>
  <si>
    <t>Informace pro Mikroregion Hustopečsko</t>
  </si>
  <si>
    <t>70824134</t>
  </si>
  <si>
    <t>Mikroregion Hustopečsko</t>
  </si>
  <si>
    <t>MMR-2017/2018</t>
  </si>
  <si>
    <t>Samostatné hospodaření s odpadem v praxi a zkušenostech obcí</t>
  </si>
  <si>
    <t>70694061</t>
  </si>
  <si>
    <t>Jilemnicko - svazek obcí</t>
  </si>
  <si>
    <t>MMR-2037/2018</t>
  </si>
  <si>
    <t>Cyklus seminářů Program obnovy venkova jako garant kvalitního vývoje venkovských obcí – ročník 2018</t>
  </si>
  <si>
    <t>00573868</t>
  </si>
  <si>
    <t>Městys Zvíkovec</t>
  </si>
  <si>
    <t>MMR-3497/2018</t>
  </si>
  <si>
    <t>Náš region - Kraj živých vod</t>
  </si>
  <si>
    <t>63552841</t>
  </si>
  <si>
    <t>Svazek obcí Slavkovský les</t>
  </si>
  <si>
    <t>MMR-3422/2018</t>
  </si>
  <si>
    <t>Dobrá praxe pro Lipensko</t>
  </si>
  <si>
    <t>70956464</t>
  </si>
  <si>
    <t>Dobrovolný svazek obcí mikroregionu Lipensko</t>
  </si>
  <si>
    <t>MMR-3595/2018</t>
  </si>
  <si>
    <t>Cesty k dalšímu rozvoji středního Pootaví</t>
  </si>
  <si>
    <t>MMR-2305/2018</t>
  </si>
  <si>
    <t>Jak to dělají jinde</t>
  </si>
  <si>
    <t>46937005</t>
  </si>
  <si>
    <t>Dobrovolný svazek obcí Severovýchod</t>
  </si>
  <si>
    <t>MMR-53351/2017</t>
  </si>
  <si>
    <t>Vzděláváme se u sousedů - výměna zkušeností a příkladů dobré praxe</t>
  </si>
  <si>
    <t>75068478</t>
  </si>
  <si>
    <t>Obce pro Baťův kanál</t>
  </si>
  <si>
    <t>MMR-2761/2018</t>
  </si>
  <si>
    <t>Výměna zkušeností a odborné vzdělávání zástupců obcí se zaměřením na rozvoj venkova na Hodonínsku</t>
  </si>
  <si>
    <t>71248633</t>
  </si>
  <si>
    <t>Mikroregion Hodonínsko - dobrovolný svazek obcí</t>
  </si>
  <si>
    <t>MMR-2299/2018</t>
  </si>
  <si>
    <t>Za inspirací do Mikroregionu Šternbersko</t>
  </si>
  <si>
    <t>69649740</t>
  </si>
  <si>
    <t>Podhostýnský mikroregion</t>
  </si>
  <si>
    <t>MMR-1985/2018</t>
  </si>
  <si>
    <t>Víkend s Peřinou</t>
  </si>
  <si>
    <t>Obec Pohorská Ves</t>
  </si>
  <si>
    <t>Veřejné hřiště Pohorská Ves</t>
  </si>
  <si>
    <t>MMR-2894/2018</t>
  </si>
  <si>
    <t>00475483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</si>
</sst>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  <font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MS Sans Serif"/>
      <charset val="238"/>
    </font>
    <font>
      <sz val="8"/>
      <color rgb="FFFF0000"/>
      <name val="Arial"/>
      <family val="2"/>
      <charset val="238"/>
    </font>
    <font>
      <sz val="8"/>
      <color indexed="8"/>
      <name val="MS Sans Serif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1"/>
    <xf numFmtId="0" fontId="6" fillId="0" borderId="0" xfId="0" applyFont="1" applyAlignment="1">
      <alignment horizontal="center" vertical="center"/>
    </xf>
    <xf numFmtId="0" fontId="7" fillId="0" borderId="0" xfId="1" applyAlignment="1">
      <alignment horizontal="center"/>
    </xf>
    <xf numFmtId="49" fontId="1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right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7" xfId="1" applyNumberFormat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3" fontId="2" fillId="0" borderId="7" xfId="1" applyNumberFormat="1" applyFont="1" applyBorder="1" applyAlignment="1">
      <alignment horizontal="right" vertical="center"/>
    </xf>
    <xf numFmtId="0" fontId="2" fillId="0" borderId="9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1" fillId="2" borderId="1" xfId="1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center" vertical="center"/>
    </xf>
    <xf numFmtId="3" fontId="8" fillId="0" borderId="12" xfId="1" applyNumberFormat="1" applyFont="1" applyBorder="1" applyAlignment="1">
      <alignment horizontal="left" vertical="top" wrapText="1"/>
    </xf>
    <xf numFmtId="0" fontId="2" fillId="0" borderId="1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3" fontId="2" fillId="0" borderId="14" xfId="1" applyNumberFormat="1" applyFont="1" applyBorder="1" applyAlignment="1">
      <alignment horizontal="right" vertical="center"/>
    </xf>
    <xf numFmtId="3" fontId="2" fillId="0" borderId="15" xfId="1" applyNumberFormat="1" applyFont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" fontId="6" fillId="0" borderId="4" xfId="0" applyNumberFormat="1" applyFont="1" applyFill="1" applyBorder="1" applyAlignment="1">
      <alignment horizontal="right" vertical="top"/>
    </xf>
    <xf numFmtId="0" fontId="3" fillId="2" borderId="1" xfId="0" applyFont="1" applyFill="1" applyBorder="1"/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top"/>
    </xf>
    <xf numFmtId="49" fontId="9" fillId="7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0" fontId="3" fillId="7" borderId="1" xfId="0" applyFont="1" applyFill="1" applyBorder="1"/>
    <xf numFmtId="3" fontId="9" fillId="7" borderId="1" xfId="0" applyNumberFormat="1" applyFont="1" applyFill="1" applyBorder="1" applyAlignment="1">
      <alignment horizontal="right" vertical="center"/>
    </xf>
    <xf numFmtId="3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3" fontId="2" fillId="0" borderId="17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0" fontId="2" fillId="0" borderId="9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3" fontId="1" fillId="3" borderId="1" xfId="0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7" fillId="0" borderId="0" xfId="1" applyAlignment="1">
      <alignment vertical="center"/>
    </xf>
    <xf numFmtId="0" fontId="8" fillId="0" borderId="4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right" vertical="center"/>
    </xf>
    <xf numFmtId="0" fontId="2" fillId="0" borderId="4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3" fontId="2" fillId="0" borderId="4" xfId="1" applyNumberFormat="1" applyFont="1" applyFill="1" applyBorder="1" applyAlignment="1">
      <alignment horizontal="right" vertical="center"/>
    </xf>
    <xf numFmtId="3" fontId="13" fillId="0" borderId="4" xfId="1" applyNumberFormat="1" applyFont="1" applyFill="1" applyBorder="1" applyAlignment="1">
      <alignment horizontal="right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3" fontId="2" fillId="0" borderId="7" xfId="1" applyNumberFormat="1" applyFont="1" applyFill="1" applyBorder="1" applyAlignment="1">
      <alignment horizontal="right" vertical="center"/>
    </xf>
    <xf numFmtId="0" fontId="3" fillId="2" borderId="1" xfId="1" applyFont="1" applyFill="1" applyBorder="1"/>
    <xf numFmtId="49" fontId="8" fillId="0" borderId="4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3" fontId="8" fillId="0" borderId="4" xfId="1" applyNumberFormat="1" applyFont="1" applyBorder="1" applyAlignment="1">
      <alignment horizontal="right" vertical="center"/>
    </xf>
    <xf numFmtId="0" fontId="8" fillId="0" borderId="7" xfId="1" applyNumberFormat="1" applyFont="1" applyFill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left" vertical="center" wrapText="1"/>
    </xf>
    <xf numFmtId="0" fontId="8" fillId="0" borderId="7" xfId="1" applyFont="1" applyFill="1" applyBorder="1" applyAlignment="1">
      <alignment horizontal="left" vertical="center" wrapText="1"/>
    </xf>
    <xf numFmtId="3" fontId="8" fillId="0" borderId="7" xfId="1" applyNumberFormat="1" applyFont="1" applyBorder="1" applyAlignment="1">
      <alignment horizontal="right" vertical="center"/>
    </xf>
    <xf numFmtId="49" fontId="12" fillId="8" borderId="1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7" fillId="0" borderId="0" xfId="1" applyNumberFormat="1"/>
    <xf numFmtId="49" fontId="4" fillId="7" borderId="19" xfId="0" applyNumberFormat="1" applyFont="1" applyFill="1" applyBorder="1" applyAlignment="1">
      <alignment vertical="center"/>
    </xf>
    <xf numFmtId="49" fontId="4" fillId="7" borderId="20" xfId="0" applyNumberFormat="1" applyFont="1" applyFill="1" applyBorder="1" applyAlignment="1">
      <alignment vertical="center"/>
    </xf>
    <xf numFmtId="49" fontId="4" fillId="7" borderId="21" xfId="0" applyNumberFormat="1" applyFont="1" applyFill="1" applyBorder="1" applyAlignment="1">
      <alignment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20" xfId="0" applyNumberFormat="1" applyFont="1" applyFill="1" applyBorder="1" applyAlignment="1">
      <alignment vertical="center"/>
    </xf>
    <xf numFmtId="49" fontId="1" fillId="2" borderId="21" xfId="0" applyNumberFormat="1" applyFont="1" applyFill="1" applyBorder="1" applyAlignment="1">
      <alignment vertical="center"/>
    </xf>
    <xf numFmtId="49" fontId="1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9" fillId="7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18"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FEE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5703125" style="70" customWidth="1"/>
    <col min="2" max="2" width="7.28515625" style="72" customWidth="1"/>
    <col min="3" max="3" width="13.7109375" style="70" hidden="1" customWidth="1"/>
    <col min="4" max="4" width="62" style="70" customWidth="1"/>
    <col min="5" max="5" width="8.7109375" style="70" hidden="1" customWidth="1"/>
    <col min="6" max="6" width="22" style="70" customWidth="1"/>
    <col min="7" max="7" width="17.7109375" style="70" customWidth="1"/>
    <col min="8" max="8" width="13.28515625" style="70" customWidth="1"/>
    <col min="9" max="9" width="10.5703125" style="70" customWidth="1"/>
    <col min="10" max="10" width="10.85546875" style="70" customWidth="1"/>
    <col min="11" max="16384" width="9.140625" style="70"/>
  </cols>
  <sheetData>
    <row r="1" spans="1:10" x14ac:dyDescent="0.2">
      <c r="A1" s="73" t="s">
        <v>0</v>
      </c>
      <c r="B1" s="73" t="s">
        <v>4486</v>
      </c>
      <c r="C1" s="73" t="s">
        <v>4485</v>
      </c>
      <c r="D1" s="73" t="s">
        <v>4</v>
      </c>
      <c r="E1" s="73" t="s">
        <v>5</v>
      </c>
      <c r="F1" s="73" t="s">
        <v>6</v>
      </c>
      <c r="G1" s="73" t="s">
        <v>7</v>
      </c>
      <c r="H1" s="73" t="s">
        <v>8</v>
      </c>
      <c r="I1" s="73" t="s">
        <v>9</v>
      </c>
      <c r="J1" s="73" t="s">
        <v>11</v>
      </c>
    </row>
    <row r="2" spans="1:10" ht="15" customHeight="1" x14ac:dyDescent="0.2">
      <c r="A2" s="84">
        <v>1</v>
      </c>
      <c r="B2" s="74">
        <v>95761</v>
      </c>
      <c r="C2" s="75" t="s">
        <v>4396</v>
      </c>
      <c r="D2" s="76" t="s">
        <v>4397</v>
      </c>
      <c r="E2" s="76" t="s">
        <v>4398</v>
      </c>
      <c r="F2" s="77" t="s">
        <v>4399</v>
      </c>
      <c r="G2" s="76" t="s">
        <v>17</v>
      </c>
      <c r="H2" s="76" t="s">
        <v>18</v>
      </c>
      <c r="I2" s="78">
        <v>1411000</v>
      </c>
      <c r="J2" s="85">
        <v>1000000</v>
      </c>
    </row>
    <row r="3" spans="1:10" ht="15" customHeight="1" x14ac:dyDescent="0.2">
      <c r="A3" s="84">
        <v>2</v>
      </c>
      <c r="B3" s="74">
        <v>95202</v>
      </c>
      <c r="C3" s="75" t="s">
        <v>4382</v>
      </c>
      <c r="D3" s="76" t="s">
        <v>4383</v>
      </c>
      <c r="E3" s="76" t="s">
        <v>4384</v>
      </c>
      <c r="F3" s="77" t="s">
        <v>4385</v>
      </c>
      <c r="G3" s="76" t="s">
        <v>17</v>
      </c>
      <c r="H3" s="76" t="s">
        <v>18</v>
      </c>
      <c r="I3" s="78">
        <v>158555</v>
      </c>
      <c r="J3" s="85">
        <v>126844</v>
      </c>
    </row>
    <row r="4" spans="1:10" ht="15" customHeight="1" x14ac:dyDescent="0.2">
      <c r="A4" s="84">
        <v>3</v>
      </c>
      <c r="B4" s="74">
        <v>96868</v>
      </c>
      <c r="C4" s="75" t="s">
        <v>4386</v>
      </c>
      <c r="D4" s="76" t="s">
        <v>4387</v>
      </c>
      <c r="E4" s="76" t="s">
        <v>4384</v>
      </c>
      <c r="F4" s="77" t="s">
        <v>4385</v>
      </c>
      <c r="G4" s="76" t="s">
        <v>17</v>
      </c>
      <c r="H4" s="76" t="s">
        <v>18</v>
      </c>
      <c r="I4" s="78">
        <v>760267</v>
      </c>
      <c r="J4" s="85">
        <v>473156</v>
      </c>
    </row>
    <row r="5" spans="1:10" ht="15" customHeight="1" x14ac:dyDescent="0.2">
      <c r="A5" s="84">
        <v>4</v>
      </c>
      <c r="B5" s="74">
        <v>96175</v>
      </c>
      <c r="C5" s="75" t="s">
        <v>4412</v>
      </c>
      <c r="D5" s="76" t="s">
        <v>4413</v>
      </c>
      <c r="E5" s="76" t="s">
        <v>4414</v>
      </c>
      <c r="F5" s="77" t="s">
        <v>4415</v>
      </c>
      <c r="G5" s="76" t="s">
        <v>42</v>
      </c>
      <c r="H5" s="76" t="s">
        <v>18</v>
      </c>
      <c r="I5" s="78">
        <v>1412485</v>
      </c>
      <c r="J5" s="85">
        <v>600000</v>
      </c>
    </row>
    <row r="6" spans="1:10" ht="15" customHeight="1" x14ac:dyDescent="0.2">
      <c r="A6" s="84">
        <v>5</v>
      </c>
      <c r="B6" s="74">
        <v>97280</v>
      </c>
      <c r="C6" s="75" t="s">
        <v>4473</v>
      </c>
      <c r="D6" s="76" t="s">
        <v>4474</v>
      </c>
      <c r="E6" s="76" t="s">
        <v>109</v>
      </c>
      <c r="F6" s="77" t="s">
        <v>110</v>
      </c>
      <c r="G6" s="76" t="s">
        <v>100</v>
      </c>
      <c r="H6" s="76" t="s">
        <v>18</v>
      </c>
      <c r="I6" s="78">
        <v>1439358</v>
      </c>
      <c r="J6" s="85">
        <v>900000</v>
      </c>
    </row>
    <row r="7" spans="1:10" ht="15" customHeight="1" x14ac:dyDescent="0.2">
      <c r="A7" s="84">
        <v>6</v>
      </c>
      <c r="B7" s="74">
        <v>97337</v>
      </c>
      <c r="C7" s="75" t="s">
        <v>4424</v>
      </c>
      <c r="D7" s="76" t="s">
        <v>4425</v>
      </c>
      <c r="E7" s="76" t="s">
        <v>2717</v>
      </c>
      <c r="F7" s="77" t="s">
        <v>2718</v>
      </c>
      <c r="G7" s="76" t="s">
        <v>182</v>
      </c>
      <c r="H7" s="76" t="s">
        <v>183</v>
      </c>
      <c r="I7" s="78">
        <v>1886390</v>
      </c>
      <c r="J7" s="85">
        <v>1000000</v>
      </c>
    </row>
    <row r="8" spans="1:10" ht="15" customHeight="1" x14ac:dyDescent="0.2">
      <c r="A8" s="84">
        <v>7</v>
      </c>
      <c r="B8" s="74">
        <v>96179</v>
      </c>
      <c r="C8" s="75" t="s">
        <v>4376</v>
      </c>
      <c r="D8" s="76" t="s">
        <v>4377</v>
      </c>
      <c r="E8" s="76" t="s">
        <v>4378</v>
      </c>
      <c r="F8" s="77" t="s">
        <v>4379</v>
      </c>
      <c r="G8" s="76" t="s">
        <v>2354</v>
      </c>
      <c r="H8" s="76" t="s">
        <v>183</v>
      </c>
      <c r="I8" s="78">
        <v>655341</v>
      </c>
      <c r="J8" s="85">
        <v>450000</v>
      </c>
    </row>
    <row r="9" spans="1:10" ht="15" customHeight="1" x14ac:dyDescent="0.2">
      <c r="A9" s="84">
        <v>8</v>
      </c>
      <c r="B9" s="74">
        <v>97331</v>
      </c>
      <c r="C9" s="75" t="s">
        <v>4380</v>
      </c>
      <c r="D9" s="76" t="s">
        <v>4381</v>
      </c>
      <c r="E9" s="76" t="s">
        <v>4378</v>
      </c>
      <c r="F9" s="77" t="s">
        <v>4379</v>
      </c>
      <c r="G9" s="76" t="s">
        <v>2354</v>
      </c>
      <c r="H9" s="76" t="s">
        <v>183</v>
      </c>
      <c r="I9" s="78">
        <v>287826</v>
      </c>
      <c r="J9" s="85">
        <v>150000</v>
      </c>
    </row>
    <row r="10" spans="1:10" ht="15" customHeight="1" x14ac:dyDescent="0.2">
      <c r="A10" s="84">
        <v>9</v>
      </c>
      <c r="B10" s="74">
        <v>96476</v>
      </c>
      <c r="C10" s="75" t="s">
        <v>4308</v>
      </c>
      <c r="D10" s="76" t="s">
        <v>4309</v>
      </c>
      <c r="E10" s="76" t="s">
        <v>4310</v>
      </c>
      <c r="F10" s="77" t="s">
        <v>4311</v>
      </c>
      <c r="G10" s="76" t="s">
        <v>275</v>
      </c>
      <c r="H10" s="76" t="s">
        <v>183</v>
      </c>
      <c r="I10" s="78">
        <v>586195</v>
      </c>
      <c r="J10" s="85">
        <v>350000</v>
      </c>
    </row>
    <row r="11" spans="1:10" ht="15" customHeight="1" x14ac:dyDescent="0.2">
      <c r="A11" s="84">
        <v>10</v>
      </c>
      <c r="B11" s="74">
        <v>96587</v>
      </c>
      <c r="C11" s="75" t="s">
        <v>4312</v>
      </c>
      <c r="D11" s="76" t="s">
        <v>4313</v>
      </c>
      <c r="E11" s="76" t="s">
        <v>4310</v>
      </c>
      <c r="F11" s="77" t="s">
        <v>4311</v>
      </c>
      <c r="G11" s="76" t="s">
        <v>275</v>
      </c>
      <c r="H11" s="76" t="s">
        <v>183</v>
      </c>
      <c r="I11" s="78">
        <v>391314</v>
      </c>
      <c r="J11" s="85">
        <v>250000</v>
      </c>
    </row>
    <row r="12" spans="1:10" ht="15" customHeight="1" x14ac:dyDescent="0.2">
      <c r="A12" s="84">
        <v>11</v>
      </c>
      <c r="B12" s="74">
        <v>96046</v>
      </c>
      <c r="C12" s="75" t="s">
        <v>4318</v>
      </c>
      <c r="D12" s="76" t="s">
        <v>4319</v>
      </c>
      <c r="E12" s="76" t="s">
        <v>2172</v>
      </c>
      <c r="F12" s="77" t="s">
        <v>2173</v>
      </c>
      <c r="G12" s="76" t="s">
        <v>327</v>
      </c>
      <c r="H12" s="76" t="s">
        <v>183</v>
      </c>
      <c r="I12" s="78">
        <v>1048924</v>
      </c>
      <c r="J12" s="85">
        <v>600000</v>
      </c>
    </row>
    <row r="13" spans="1:10" ht="15" customHeight="1" x14ac:dyDescent="0.2">
      <c r="A13" s="84">
        <v>12</v>
      </c>
      <c r="B13" s="74">
        <v>96543</v>
      </c>
      <c r="C13" s="75" t="s">
        <v>4332</v>
      </c>
      <c r="D13" s="76" t="s">
        <v>4333</v>
      </c>
      <c r="E13" s="76" t="s">
        <v>4334</v>
      </c>
      <c r="F13" s="77" t="s">
        <v>4335</v>
      </c>
      <c r="G13" s="76" t="s">
        <v>432</v>
      </c>
      <c r="H13" s="76" t="s">
        <v>433</v>
      </c>
      <c r="I13" s="78">
        <v>5300000</v>
      </c>
      <c r="J13" s="85">
        <v>600000</v>
      </c>
    </row>
    <row r="14" spans="1:10" ht="15" customHeight="1" x14ac:dyDescent="0.2">
      <c r="A14" s="84">
        <v>13</v>
      </c>
      <c r="B14" s="74">
        <v>96519</v>
      </c>
      <c r="C14" s="75" t="s">
        <v>4336</v>
      </c>
      <c r="D14" s="76" t="s">
        <v>4337</v>
      </c>
      <c r="E14" s="76" t="s">
        <v>442</v>
      </c>
      <c r="F14" s="77" t="s">
        <v>443</v>
      </c>
      <c r="G14" s="76" t="s">
        <v>432</v>
      </c>
      <c r="H14" s="76" t="s">
        <v>433</v>
      </c>
      <c r="I14" s="78">
        <v>755515</v>
      </c>
      <c r="J14" s="85">
        <v>600000</v>
      </c>
    </row>
    <row r="15" spans="1:10" ht="15" customHeight="1" x14ac:dyDescent="0.2">
      <c r="A15" s="84">
        <v>14</v>
      </c>
      <c r="B15" s="74">
        <v>95511</v>
      </c>
      <c r="C15" s="75" t="s">
        <v>4475</v>
      </c>
      <c r="D15" s="76" t="s">
        <v>4476</v>
      </c>
      <c r="E15" s="76" t="s">
        <v>4477</v>
      </c>
      <c r="F15" s="77" t="s">
        <v>4478</v>
      </c>
      <c r="G15" s="76" t="s">
        <v>464</v>
      </c>
      <c r="H15" s="76" t="s">
        <v>433</v>
      </c>
      <c r="I15" s="78">
        <v>1031282</v>
      </c>
      <c r="J15" s="85">
        <v>600000</v>
      </c>
    </row>
    <row r="16" spans="1:10" ht="15" customHeight="1" x14ac:dyDescent="0.2">
      <c r="A16" s="84">
        <v>15</v>
      </c>
      <c r="B16" s="74">
        <v>95506</v>
      </c>
      <c r="C16" s="75" t="s">
        <v>4354</v>
      </c>
      <c r="D16" s="76" t="s">
        <v>4355</v>
      </c>
      <c r="E16" s="76" t="s">
        <v>4356</v>
      </c>
      <c r="F16" s="77" t="s">
        <v>4357</v>
      </c>
      <c r="G16" s="76" t="s">
        <v>496</v>
      </c>
      <c r="H16" s="76" t="s">
        <v>497</v>
      </c>
      <c r="I16" s="78">
        <v>2081251</v>
      </c>
      <c r="J16" s="85">
        <v>600000</v>
      </c>
    </row>
    <row r="17" spans="1:10" ht="15" customHeight="1" x14ac:dyDescent="0.2">
      <c r="A17" s="84">
        <v>16</v>
      </c>
      <c r="B17" s="74">
        <v>96966</v>
      </c>
      <c r="C17" s="75" t="s">
        <v>4400</v>
      </c>
      <c r="D17" s="76" t="s">
        <v>4401</v>
      </c>
      <c r="E17" s="76" t="s">
        <v>4402</v>
      </c>
      <c r="F17" s="77" t="s">
        <v>4403</v>
      </c>
      <c r="G17" s="76" t="s">
        <v>513</v>
      </c>
      <c r="H17" s="76" t="s">
        <v>497</v>
      </c>
      <c r="I17" s="78">
        <v>1571431</v>
      </c>
      <c r="J17" s="85">
        <v>600000</v>
      </c>
    </row>
    <row r="18" spans="1:10" ht="15" customHeight="1" x14ac:dyDescent="0.2">
      <c r="A18" s="84">
        <v>17</v>
      </c>
      <c r="B18" s="74">
        <v>97361</v>
      </c>
      <c r="C18" s="75" t="s">
        <v>4426</v>
      </c>
      <c r="D18" s="76" t="s">
        <v>4427</v>
      </c>
      <c r="E18" s="76" t="s">
        <v>4428</v>
      </c>
      <c r="F18" s="77" t="s">
        <v>4429</v>
      </c>
      <c r="G18" s="76" t="s">
        <v>529</v>
      </c>
      <c r="H18" s="76" t="s">
        <v>497</v>
      </c>
      <c r="I18" s="78">
        <v>996523</v>
      </c>
      <c r="J18" s="85">
        <v>600000</v>
      </c>
    </row>
    <row r="19" spans="1:10" ht="15" customHeight="1" x14ac:dyDescent="0.2">
      <c r="A19" s="84">
        <v>18</v>
      </c>
      <c r="B19" s="74">
        <v>96125</v>
      </c>
      <c r="C19" s="75" t="s">
        <v>4404</v>
      </c>
      <c r="D19" s="76" t="s">
        <v>4405</v>
      </c>
      <c r="E19" s="76" t="s">
        <v>4406</v>
      </c>
      <c r="F19" s="77" t="s">
        <v>4407</v>
      </c>
      <c r="G19" s="76" t="s">
        <v>529</v>
      </c>
      <c r="H19" s="76" t="s">
        <v>497</v>
      </c>
      <c r="I19" s="78">
        <v>508333</v>
      </c>
      <c r="J19" s="85">
        <v>299916</v>
      </c>
    </row>
    <row r="20" spans="1:10" ht="15" customHeight="1" x14ac:dyDescent="0.2">
      <c r="A20" s="84">
        <v>19</v>
      </c>
      <c r="B20" s="74">
        <v>96178</v>
      </c>
      <c r="C20" s="75" t="s">
        <v>4408</v>
      </c>
      <c r="D20" s="76" t="s">
        <v>4409</v>
      </c>
      <c r="E20" s="76" t="s">
        <v>4406</v>
      </c>
      <c r="F20" s="77" t="s">
        <v>4407</v>
      </c>
      <c r="G20" s="76" t="s">
        <v>529</v>
      </c>
      <c r="H20" s="76" t="s">
        <v>497</v>
      </c>
      <c r="I20" s="78">
        <v>830503</v>
      </c>
      <c r="J20" s="85">
        <v>456777</v>
      </c>
    </row>
    <row r="21" spans="1:10" ht="15" customHeight="1" x14ac:dyDescent="0.2">
      <c r="A21" s="84">
        <v>20</v>
      </c>
      <c r="B21" s="74">
        <v>96356</v>
      </c>
      <c r="C21" s="75" t="s">
        <v>4410</v>
      </c>
      <c r="D21" s="76" t="s">
        <v>4411</v>
      </c>
      <c r="E21" s="76" t="s">
        <v>4406</v>
      </c>
      <c r="F21" s="77" t="s">
        <v>4407</v>
      </c>
      <c r="G21" s="76" t="s">
        <v>529</v>
      </c>
      <c r="H21" s="76" t="s">
        <v>497</v>
      </c>
      <c r="I21" s="78">
        <v>694380</v>
      </c>
      <c r="J21" s="85">
        <v>243033</v>
      </c>
    </row>
    <row r="22" spans="1:10" ht="15" customHeight="1" x14ac:dyDescent="0.2">
      <c r="A22" s="84">
        <v>21</v>
      </c>
      <c r="B22" s="74">
        <v>97201</v>
      </c>
      <c r="C22" s="75" t="s">
        <v>4479</v>
      </c>
      <c r="D22" s="76" t="s">
        <v>4480</v>
      </c>
      <c r="E22" s="76" t="s">
        <v>4481</v>
      </c>
      <c r="F22" s="77" t="s">
        <v>4482</v>
      </c>
      <c r="G22" s="76" t="s">
        <v>556</v>
      </c>
      <c r="H22" s="76" t="s">
        <v>557</v>
      </c>
      <c r="I22" s="78">
        <v>2223166</v>
      </c>
      <c r="J22" s="85">
        <v>600000</v>
      </c>
    </row>
    <row r="23" spans="1:10" ht="15" customHeight="1" x14ac:dyDescent="0.2">
      <c r="A23" s="84">
        <v>22</v>
      </c>
      <c r="B23" s="74">
        <v>97012</v>
      </c>
      <c r="C23" s="75" t="s">
        <v>4392</v>
      </c>
      <c r="D23" s="76" t="s">
        <v>4393</v>
      </c>
      <c r="E23" s="76" t="s">
        <v>4394</v>
      </c>
      <c r="F23" s="77" t="s">
        <v>4395</v>
      </c>
      <c r="G23" s="76" t="s">
        <v>600</v>
      </c>
      <c r="H23" s="76" t="s">
        <v>557</v>
      </c>
      <c r="I23" s="78">
        <v>1807952</v>
      </c>
      <c r="J23" s="85">
        <v>600000</v>
      </c>
    </row>
    <row r="24" spans="1:10" ht="15" customHeight="1" x14ac:dyDescent="0.2">
      <c r="A24" s="84">
        <v>23</v>
      </c>
      <c r="B24" s="74">
        <v>96516</v>
      </c>
      <c r="C24" s="75" t="s">
        <v>4420</v>
      </c>
      <c r="D24" s="76" t="s">
        <v>4421</v>
      </c>
      <c r="E24" s="76" t="s">
        <v>4422</v>
      </c>
      <c r="F24" s="77" t="s">
        <v>4423</v>
      </c>
      <c r="G24" s="76" t="s">
        <v>600</v>
      </c>
      <c r="H24" s="76" t="s">
        <v>557</v>
      </c>
      <c r="I24" s="78">
        <v>1367906</v>
      </c>
      <c r="J24" s="85">
        <v>1000000</v>
      </c>
    </row>
    <row r="25" spans="1:10" ht="15" customHeight="1" x14ac:dyDescent="0.2">
      <c r="A25" s="84">
        <v>24</v>
      </c>
      <c r="B25" s="74">
        <v>96551</v>
      </c>
      <c r="C25" s="75" t="s">
        <v>4388</v>
      </c>
      <c r="D25" s="76" t="s">
        <v>4389</v>
      </c>
      <c r="E25" s="76" t="s">
        <v>4390</v>
      </c>
      <c r="F25" s="77" t="s">
        <v>4391</v>
      </c>
      <c r="G25" s="76" t="s">
        <v>600</v>
      </c>
      <c r="H25" s="76" t="s">
        <v>557</v>
      </c>
      <c r="I25" s="78">
        <v>2783547</v>
      </c>
      <c r="J25" s="85">
        <v>600000</v>
      </c>
    </row>
    <row r="26" spans="1:10" ht="15" customHeight="1" x14ac:dyDescent="0.2">
      <c r="A26" s="84">
        <v>25</v>
      </c>
      <c r="B26" s="74">
        <v>95664</v>
      </c>
      <c r="C26" s="75" t="s">
        <v>4430</v>
      </c>
      <c r="D26" s="76" t="s">
        <v>4431</v>
      </c>
      <c r="E26" s="76" t="s">
        <v>4432</v>
      </c>
      <c r="F26" s="77" t="s">
        <v>4433</v>
      </c>
      <c r="G26" s="76" t="s">
        <v>705</v>
      </c>
      <c r="H26" s="76" t="s">
        <v>627</v>
      </c>
      <c r="I26" s="78">
        <v>1803021</v>
      </c>
      <c r="J26" s="85">
        <v>600000</v>
      </c>
    </row>
    <row r="27" spans="1:10" ht="15" customHeight="1" x14ac:dyDescent="0.2">
      <c r="A27" s="84">
        <v>26</v>
      </c>
      <c r="B27" s="74">
        <v>97185</v>
      </c>
      <c r="C27" s="75" t="s">
        <v>4314</v>
      </c>
      <c r="D27" s="76" t="s">
        <v>4315</v>
      </c>
      <c r="E27" s="76" t="s">
        <v>4316</v>
      </c>
      <c r="F27" s="77" t="s">
        <v>4317</v>
      </c>
      <c r="G27" s="76" t="s">
        <v>705</v>
      </c>
      <c r="H27" s="76" t="s">
        <v>627</v>
      </c>
      <c r="I27" s="78">
        <v>1697943</v>
      </c>
      <c r="J27" s="85">
        <v>1000000</v>
      </c>
    </row>
    <row r="28" spans="1:10" ht="15" customHeight="1" x14ac:dyDescent="0.2">
      <c r="A28" s="84">
        <v>27</v>
      </c>
      <c r="B28" s="74">
        <v>97642</v>
      </c>
      <c r="C28" s="75" t="s">
        <v>4328</v>
      </c>
      <c r="D28" s="76" t="s">
        <v>4329</v>
      </c>
      <c r="E28" s="76" t="s">
        <v>4330</v>
      </c>
      <c r="F28" s="77" t="s">
        <v>4331</v>
      </c>
      <c r="G28" s="76" t="s">
        <v>722</v>
      </c>
      <c r="H28" s="76" t="s">
        <v>723</v>
      </c>
      <c r="I28" s="78">
        <v>3181502</v>
      </c>
      <c r="J28" s="85">
        <v>1000000</v>
      </c>
    </row>
    <row r="29" spans="1:10" ht="15" customHeight="1" x14ac:dyDescent="0.2">
      <c r="A29" s="84">
        <v>28</v>
      </c>
      <c r="B29" s="74">
        <v>96630</v>
      </c>
      <c r="C29" s="75" t="s">
        <v>4467</v>
      </c>
      <c r="D29" s="76" t="s">
        <v>4468</v>
      </c>
      <c r="E29" s="76" t="s">
        <v>4469</v>
      </c>
      <c r="F29" s="77" t="s">
        <v>4470</v>
      </c>
      <c r="G29" s="76" t="s">
        <v>734</v>
      </c>
      <c r="H29" s="76" t="s">
        <v>723</v>
      </c>
      <c r="I29" s="78">
        <v>971593</v>
      </c>
      <c r="J29" s="85">
        <v>600000</v>
      </c>
    </row>
    <row r="30" spans="1:10" ht="15" customHeight="1" x14ac:dyDescent="0.2">
      <c r="A30" s="84">
        <v>29</v>
      </c>
      <c r="B30" s="74">
        <v>94156</v>
      </c>
      <c r="C30" s="75" t="s">
        <v>4463</v>
      </c>
      <c r="D30" s="76" t="s">
        <v>4464</v>
      </c>
      <c r="E30" s="76" t="s">
        <v>4465</v>
      </c>
      <c r="F30" s="77" t="s">
        <v>4466</v>
      </c>
      <c r="G30" s="76" t="s">
        <v>795</v>
      </c>
      <c r="H30" s="76" t="s">
        <v>723</v>
      </c>
      <c r="I30" s="78">
        <v>2188018</v>
      </c>
      <c r="J30" s="85">
        <v>700000</v>
      </c>
    </row>
    <row r="31" spans="1:10" ht="15" customHeight="1" x14ac:dyDescent="0.2">
      <c r="A31" s="84">
        <v>30</v>
      </c>
      <c r="B31" s="74">
        <v>93716</v>
      </c>
      <c r="C31" s="75" t="s">
        <v>4451</v>
      </c>
      <c r="D31" s="76" t="s">
        <v>4452</v>
      </c>
      <c r="E31" s="76" t="s">
        <v>4453</v>
      </c>
      <c r="F31" s="77" t="s">
        <v>4454</v>
      </c>
      <c r="G31" s="76" t="s">
        <v>857</v>
      </c>
      <c r="H31" s="76" t="s">
        <v>723</v>
      </c>
      <c r="I31" s="78">
        <v>1037070</v>
      </c>
      <c r="J31" s="85">
        <v>600000</v>
      </c>
    </row>
    <row r="32" spans="1:10" ht="15" customHeight="1" x14ac:dyDescent="0.2">
      <c r="A32" s="84">
        <v>31</v>
      </c>
      <c r="B32" s="74">
        <v>96481</v>
      </c>
      <c r="C32" s="75" t="s">
        <v>4342</v>
      </c>
      <c r="D32" s="76" t="s">
        <v>4343</v>
      </c>
      <c r="E32" s="76" t="s">
        <v>4344</v>
      </c>
      <c r="F32" s="77" t="s">
        <v>4345</v>
      </c>
      <c r="G32" s="76" t="s">
        <v>905</v>
      </c>
      <c r="H32" s="76" t="s">
        <v>869</v>
      </c>
      <c r="I32" s="78">
        <v>1971406</v>
      </c>
      <c r="J32" s="85">
        <v>600000</v>
      </c>
    </row>
    <row r="33" spans="1:10" ht="15" customHeight="1" x14ac:dyDescent="0.2">
      <c r="A33" s="84">
        <v>32</v>
      </c>
      <c r="B33" s="74">
        <v>95167</v>
      </c>
      <c r="C33" s="75" t="s">
        <v>4338</v>
      </c>
      <c r="D33" s="76" t="s">
        <v>4339</v>
      </c>
      <c r="E33" s="76" t="s">
        <v>4340</v>
      </c>
      <c r="F33" s="77" t="s">
        <v>4341</v>
      </c>
      <c r="G33" s="76" t="s">
        <v>926</v>
      </c>
      <c r="H33" s="76" t="s">
        <v>869</v>
      </c>
      <c r="I33" s="78">
        <v>2355411</v>
      </c>
      <c r="J33" s="85">
        <v>600000</v>
      </c>
    </row>
    <row r="34" spans="1:10" ht="15" customHeight="1" x14ac:dyDescent="0.2">
      <c r="A34" s="84">
        <v>33</v>
      </c>
      <c r="B34" s="74">
        <v>96863</v>
      </c>
      <c r="C34" s="75" t="s">
        <v>4366</v>
      </c>
      <c r="D34" s="76" t="s">
        <v>4367</v>
      </c>
      <c r="E34" s="76" t="s">
        <v>4368</v>
      </c>
      <c r="F34" s="77" t="s">
        <v>4369</v>
      </c>
      <c r="G34" s="76" t="s">
        <v>926</v>
      </c>
      <c r="H34" s="76" t="s">
        <v>869</v>
      </c>
      <c r="I34" s="78">
        <v>462000</v>
      </c>
      <c r="J34" s="85">
        <v>300000</v>
      </c>
    </row>
    <row r="35" spans="1:10" ht="15" customHeight="1" x14ac:dyDescent="0.2">
      <c r="A35" s="84">
        <v>34</v>
      </c>
      <c r="B35" s="74">
        <v>96624</v>
      </c>
      <c r="C35" s="75" t="s">
        <v>4442</v>
      </c>
      <c r="D35" s="76" t="s">
        <v>4443</v>
      </c>
      <c r="E35" s="76" t="s">
        <v>4444</v>
      </c>
      <c r="F35" s="77" t="s">
        <v>2429</v>
      </c>
      <c r="G35" s="76" t="s">
        <v>947</v>
      </c>
      <c r="H35" s="76" t="s">
        <v>869</v>
      </c>
      <c r="I35" s="78">
        <v>5232023</v>
      </c>
      <c r="J35" s="85">
        <v>1900000</v>
      </c>
    </row>
    <row r="36" spans="1:10" ht="15" customHeight="1" x14ac:dyDescent="0.2">
      <c r="A36" s="84">
        <v>35</v>
      </c>
      <c r="B36" s="74">
        <v>93657</v>
      </c>
      <c r="C36" s="75" t="s">
        <v>4459</v>
      </c>
      <c r="D36" s="76" t="s">
        <v>4460</v>
      </c>
      <c r="E36" s="76" t="s">
        <v>4461</v>
      </c>
      <c r="F36" s="77" t="s">
        <v>4462</v>
      </c>
      <c r="G36" s="76" t="s">
        <v>978</v>
      </c>
      <c r="H36" s="76" t="s">
        <v>979</v>
      </c>
      <c r="I36" s="78">
        <v>984315</v>
      </c>
      <c r="J36" s="85">
        <v>600000</v>
      </c>
    </row>
    <row r="37" spans="1:10" ht="15" customHeight="1" x14ac:dyDescent="0.2">
      <c r="A37" s="84">
        <v>36</v>
      </c>
      <c r="B37" s="74">
        <v>97616</v>
      </c>
      <c r="C37" s="75" t="s">
        <v>4455</v>
      </c>
      <c r="D37" s="76" t="s">
        <v>4456</v>
      </c>
      <c r="E37" s="76" t="s">
        <v>4457</v>
      </c>
      <c r="F37" s="77" t="s">
        <v>4458</v>
      </c>
      <c r="G37" s="76" t="s">
        <v>1021</v>
      </c>
      <c r="H37" s="76" t="s">
        <v>979</v>
      </c>
      <c r="I37" s="78">
        <v>2342560</v>
      </c>
      <c r="J37" s="85">
        <v>600000</v>
      </c>
    </row>
    <row r="38" spans="1:10" ht="15" customHeight="1" x14ac:dyDescent="0.2">
      <c r="A38" s="84">
        <v>37</v>
      </c>
      <c r="B38" s="74">
        <v>97058</v>
      </c>
      <c r="C38" s="75" t="s">
        <v>4471</v>
      </c>
      <c r="D38" s="76" t="s">
        <v>4472</v>
      </c>
      <c r="E38" s="76" t="s">
        <v>3467</v>
      </c>
      <c r="F38" s="77" t="s">
        <v>3468</v>
      </c>
      <c r="G38" s="76" t="s">
        <v>1027</v>
      </c>
      <c r="H38" s="76" t="s">
        <v>979</v>
      </c>
      <c r="I38" s="78">
        <v>4791568</v>
      </c>
      <c r="J38" s="85">
        <v>1000000</v>
      </c>
    </row>
    <row r="39" spans="1:10" ht="15" customHeight="1" x14ac:dyDescent="0.2">
      <c r="A39" s="84">
        <v>38</v>
      </c>
      <c r="B39" s="74">
        <v>97174</v>
      </c>
      <c r="C39" s="75" t="s">
        <v>4358</v>
      </c>
      <c r="D39" s="76" t="s">
        <v>4359</v>
      </c>
      <c r="E39" s="76" t="s">
        <v>4360</v>
      </c>
      <c r="F39" s="77" t="s">
        <v>4361</v>
      </c>
      <c r="G39" s="76" t="s">
        <v>1027</v>
      </c>
      <c r="H39" s="76" t="s">
        <v>979</v>
      </c>
      <c r="I39" s="78">
        <v>3089506</v>
      </c>
      <c r="J39" s="85">
        <v>600000</v>
      </c>
    </row>
    <row r="40" spans="1:10" ht="15" customHeight="1" x14ac:dyDescent="0.2">
      <c r="A40" s="84">
        <v>39</v>
      </c>
      <c r="B40" s="74">
        <v>96730</v>
      </c>
      <c r="C40" s="75" t="s">
        <v>4447</v>
      </c>
      <c r="D40" s="76" t="s">
        <v>4448</v>
      </c>
      <c r="E40" s="76" t="s">
        <v>4449</v>
      </c>
      <c r="F40" s="77" t="s">
        <v>4450</v>
      </c>
      <c r="G40" s="76" t="s">
        <v>1324</v>
      </c>
      <c r="H40" s="76" t="s">
        <v>1070</v>
      </c>
      <c r="I40" s="78">
        <v>1709742</v>
      </c>
      <c r="J40" s="85">
        <v>600000</v>
      </c>
    </row>
    <row r="41" spans="1:10" ht="15" customHeight="1" x14ac:dyDescent="0.2">
      <c r="A41" s="84">
        <v>40</v>
      </c>
      <c r="B41" s="74">
        <v>97019</v>
      </c>
      <c r="C41" s="75" t="s">
        <v>4483</v>
      </c>
      <c r="D41" s="76" t="s">
        <v>4484</v>
      </c>
      <c r="E41" s="76" t="s">
        <v>2332</v>
      </c>
      <c r="F41" s="77" t="s">
        <v>2333</v>
      </c>
      <c r="G41" s="76" t="s">
        <v>1408</v>
      </c>
      <c r="H41" s="76" t="s">
        <v>1070</v>
      </c>
      <c r="I41" s="78">
        <v>2661229</v>
      </c>
      <c r="J41" s="85">
        <v>600000</v>
      </c>
    </row>
    <row r="42" spans="1:10" ht="15" customHeight="1" x14ac:dyDescent="0.2">
      <c r="A42" s="84">
        <v>41</v>
      </c>
      <c r="B42" s="74">
        <v>96515</v>
      </c>
      <c r="C42" s="75" t="s">
        <v>4436</v>
      </c>
      <c r="D42" s="76" t="s">
        <v>4437</v>
      </c>
      <c r="E42" s="76" t="s">
        <v>3801</v>
      </c>
      <c r="F42" s="77" t="s">
        <v>3802</v>
      </c>
      <c r="G42" s="76" t="s">
        <v>1419</v>
      </c>
      <c r="H42" s="76" t="s">
        <v>1070</v>
      </c>
      <c r="I42" s="78">
        <v>2292981</v>
      </c>
      <c r="J42" s="85">
        <v>1000000</v>
      </c>
    </row>
    <row r="43" spans="1:10" ht="15" customHeight="1" x14ac:dyDescent="0.2">
      <c r="A43" s="84">
        <v>42</v>
      </c>
      <c r="B43" s="74">
        <v>96959</v>
      </c>
      <c r="C43" s="75" t="s">
        <v>4322</v>
      </c>
      <c r="D43" s="76" t="s">
        <v>4323</v>
      </c>
      <c r="E43" s="76" t="s">
        <v>4324</v>
      </c>
      <c r="F43" s="77" t="s">
        <v>4325</v>
      </c>
      <c r="G43" s="76" t="s">
        <v>1440</v>
      </c>
      <c r="H43" s="76" t="s">
        <v>1441</v>
      </c>
      <c r="I43" s="78">
        <v>646188</v>
      </c>
      <c r="J43" s="85">
        <v>470000</v>
      </c>
    </row>
    <row r="44" spans="1:10" ht="15" customHeight="1" x14ac:dyDescent="0.2">
      <c r="A44" s="84">
        <v>43</v>
      </c>
      <c r="B44" s="74">
        <v>96961</v>
      </c>
      <c r="C44" s="75" t="s">
        <v>4326</v>
      </c>
      <c r="D44" s="76" t="s">
        <v>4327</v>
      </c>
      <c r="E44" s="76" t="s">
        <v>4324</v>
      </c>
      <c r="F44" s="77" t="s">
        <v>4325</v>
      </c>
      <c r="G44" s="76" t="s">
        <v>1440</v>
      </c>
      <c r="H44" s="76" t="s">
        <v>1441</v>
      </c>
      <c r="I44" s="78">
        <v>219444</v>
      </c>
      <c r="J44" s="85">
        <v>130000</v>
      </c>
    </row>
    <row r="45" spans="1:10" ht="15" customHeight="1" x14ac:dyDescent="0.2">
      <c r="A45" s="84">
        <v>44</v>
      </c>
      <c r="B45" s="74">
        <v>95032</v>
      </c>
      <c r="C45" s="75" t="s">
        <v>4370</v>
      </c>
      <c r="D45" s="76" t="s">
        <v>4371</v>
      </c>
      <c r="E45" s="76" t="s">
        <v>4372</v>
      </c>
      <c r="F45" s="77" t="s">
        <v>4373</v>
      </c>
      <c r="G45" s="76" t="s">
        <v>1527</v>
      </c>
      <c r="H45" s="76" t="s">
        <v>1441</v>
      </c>
      <c r="I45" s="78">
        <v>939033</v>
      </c>
      <c r="J45" s="85">
        <v>669200</v>
      </c>
    </row>
    <row r="46" spans="1:10" ht="15" customHeight="1" x14ac:dyDescent="0.2">
      <c r="A46" s="84">
        <v>45</v>
      </c>
      <c r="B46" s="74">
        <v>95199</v>
      </c>
      <c r="C46" s="75" t="s">
        <v>4374</v>
      </c>
      <c r="D46" s="76" t="s">
        <v>4375</v>
      </c>
      <c r="E46" s="76" t="s">
        <v>4372</v>
      </c>
      <c r="F46" s="77" t="s">
        <v>4373</v>
      </c>
      <c r="G46" s="76" t="s">
        <v>1527</v>
      </c>
      <c r="H46" s="76" t="s">
        <v>1441</v>
      </c>
      <c r="I46" s="78">
        <v>464017</v>
      </c>
      <c r="J46" s="85">
        <v>330800</v>
      </c>
    </row>
    <row r="47" spans="1:10" ht="15" customHeight="1" x14ac:dyDescent="0.2">
      <c r="A47" s="84">
        <v>46</v>
      </c>
      <c r="B47" s="74">
        <v>97176</v>
      </c>
      <c r="C47" s="75" t="s">
        <v>4320</v>
      </c>
      <c r="D47" s="76" t="s">
        <v>4321</v>
      </c>
      <c r="E47" s="76" t="s">
        <v>1546</v>
      </c>
      <c r="F47" s="77" t="s">
        <v>1547</v>
      </c>
      <c r="G47" s="76" t="s">
        <v>1548</v>
      </c>
      <c r="H47" s="76" t="s">
        <v>1441</v>
      </c>
      <c r="I47" s="78">
        <v>1079247</v>
      </c>
      <c r="J47" s="85">
        <v>600000</v>
      </c>
    </row>
    <row r="48" spans="1:10" ht="15" customHeight="1" x14ac:dyDescent="0.2">
      <c r="A48" s="84">
        <v>47</v>
      </c>
      <c r="B48" s="74">
        <v>94182</v>
      </c>
      <c r="C48" s="75" t="s">
        <v>4434</v>
      </c>
      <c r="D48" s="76" t="s">
        <v>4435</v>
      </c>
      <c r="E48" s="76" t="s">
        <v>3085</v>
      </c>
      <c r="F48" s="77" t="s">
        <v>3086</v>
      </c>
      <c r="G48" s="76" t="s">
        <v>1642</v>
      </c>
      <c r="H48" s="76" t="s">
        <v>1643</v>
      </c>
      <c r="I48" s="78">
        <v>1869188</v>
      </c>
      <c r="J48" s="85">
        <v>600000</v>
      </c>
    </row>
    <row r="49" spans="1:10" ht="15" customHeight="1" x14ac:dyDescent="0.2">
      <c r="A49" s="84">
        <v>48</v>
      </c>
      <c r="B49" s="74">
        <v>96854</v>
      </c>
      <c r="C49" s="75" t="s">
        <v>4346</v>
      </c>
      <c r="D49" s="76" t="s">
        <v>4347</v>
      </c>
      <c r="E49" s="76" t="s">
        <v>4348</v>
      </c>
      <c r="F49" s="77" t="s">
        <v>4349</v>
      </c>
      <c r="G49" s="76" t="s">
        <v>1674</v>
      </c>
      <c r="H49" s="76" t="s">
        <v>1643</v>
      </c>
      <c r="I49" s="78">
        <v>952153</v>
      </c>
      <c r="J49" s="85">
        <v>600000</v>
      </c>
    </row>
    <row r="50" spans="1:10" ht="15" customHeight="1" x14ac:dyDescent="0.2">
      <c r="A50" s="84">
        <v>49</v>
      </c>
      <c r="B50" s="74">
        <v>96639</v>
      </c>
      <c r="C50" s="75" t="s">
        <v>4350</v>
      </c>
      <c r="D50" s="76" t="s">
        <v>4351</v>
      </c>
      <c r="E50" s="76" t="s">
        <v>4352</v>
      </c>
      <c r="F50" s="77" t="s">
        <v>4353</v>
      </c>
      <c r="G50" s="76" t="s">
        <v>1751</v>
      </c>
      <c r="H50" s="76" t="s">
        <v>1643</v>
      </c>
      <c r="I50" s="78">
        <v>750000</v>
      </c>
      <c r="J50" s="85">
        <v>600000</v>
      </c>
    </row>
    <row r="51" spans="1:10" ht="15" customHeight="1" x14ac:dyDescent="0.2">
      <c r="A51" s="84">
        <v>50</v>
      </c>
      <c r="B51" s="74">
        <v>95885</v>
      </c>
      <c r="C51" s="75" t="s">
        <v>4445</v>
      </c>
      <c r="D51" s="76" t="s">
        <v>4446</v>
      </c>
      <c r="E51" s="76" t="s">
        <v>4352</v>
      </c>
      <c r="F51" s="77" t="s">
        <v>4353</v>
      </c>
      <c r="G51" s="76" t="s">
        <v>1751</v>
      </c>
      <c r="H51" s="76" t="s">
        <v>1643</v>
      </c>
      <c r="I51" s="78">
        <v>2854299</v>
      </c>
      <c r="J51" s="85">
        <v>2000000</v>
      </c>
    </row>
    <row r="52" spans="1:10" ht="15" customHeight="1" x14ac:dyDescent="0.2">
      <c r="A52" s="84">
        <v>51</v>
      </c>
      <c r="B52" s="74">
        <v>97363</v>
      </c>
      <c r="C52" s="75" t="s">
        <v>4362</v>
      </c>
      <c r="D52" s="76" t="s">
        <v>4363</v>
      </c>
      <c r="E52" s="76" t="s">
        <v>4364</v>
      </c>
      <c r="F52" s="77" t="s">
        <v>4365</v>
      </c>
      <c r="G52" s="76" t="s">
        <v>2598</v>
      </c>
      <c r="H52" s="76" t="s">
        <v>1787</v>
      </c>
      <c r="I52" s="78">
        <v>1244801</v>
      </c>
      <c r="J52" s="85">
        <v>600000</v>
      </c>
    </row>
    <row r="53" spans="1:10" ht="15" customHeight="1" x14ac:dyDescent="0.2">
      <c r="A53" s="84">
        <v>52</v>
      </c>
      <c r="B53" s="74">
        <v>97515</v>
      </c>
      <c r="C53" s="75" t="s">
        <v>4416</v>
      </c>
      <c r="D53" s="76" t="s">
        <v>4417</v>
      </c>
      <c r="E53" s="76" t="s">
        <v>4297</v>
      </c>
      <c r="F53" s="77" t="s">
        <v>3007</v>
      </c>
      <c r="G53" s="76" t="s">
        <v>1786</v>
      </c>
      <c r="H53" s="76" t="s">
        <v>1787</v>
      </c>
      <c r="I53" s="78">
        <v>4627638</v>
      </c>
      <c r="J53" s="85">
        <v>1600000</v>
      </c>
    </row>
    <row r="54" spans="1:10" ht="15" customHeight="1" x14ac:dyDescent="0.2">
      <c r="A54" s="84">
        <v>53</v>
      </c>
      <c r="B54" s="74">
        <v>97630</v>
      </c>
      <c r="C54" s="75" t="s">
        <v>4418</v>
      </c>
      <c r="D54" s="76" t="s">
        <v>4419</v>
      </c>
      <c r="E54" s="76" t="s">
        <v>4297</v>
      </c>
      <c r="F54" s="77" t="s">
        <v>3007</v>
      </c>
      <c r="G54" s="76" t="s">
        <v>1786</v>
      </c>
      <c r="H54" s="76" t="s">
        <v>1787</v>
      </c>
      <c r="I54" s="78">
        <v>449869</v>
      </c>
      <c r="J54" s="85">
        <v>200000</v>
      </c>
    </row>
    <row r="55" spans="1:10" ht="15" customHeight="1" x14ac:dyDescent="0.2">
      <c r="A55" s="84">
        <v>54</v>
      </c>
      <c r="B55" s="79">
        <v>96929</v>
      </c>
      <c r="C55" s="80" t="s">
        <v>4438</v>
      </c>
      <c r="D55" s="81" t="s">
        <v>4439</v>
      </c>
      <c r="E55" s="81" t="s">
        <v>4440</v>
      </c>
      <c r="F55" s="82" t="s">
        <v>4441</v>
      </c>
      <c r="G55" s="81" t="s">
        <v>1829</v>
      </c>
      <c r="H55" s="81" t="s">
        <v>1787</v>
      </c>
      <c r="I55" s="83">
        <v>1548058</v>
      </c>
      <c r="J55" s="86">
        <v>800000</v>
      </c>
    </row>
    <row r="56" spans="1:10" ht="15" customHeight="1" x14ac:dyDescent="0.2">
      <c r="A56" s="185" t="s">
        <v>1869</v>
      </c>
      <c r="B56" s="185"/>
      <c r="C56" s="185"/>
      <c r="D56" s="185"/>
      <c r="E56" s="185"/>
      <c r="F56" s="185"/>
      <c r="G56" s="185"/>
      <c r="H56" s="185"/>
      <c r="I56" s="185"/>
      <c r="J56" s="87">
        <f>SUM(J2:J55)</f>
        <v>35399726</v>
      </c>
    </row>
    <row r="60" spans="1:10" x14ac:dyDescent="0.2">
      <c r="J60" s="178">
        <f>J56+'DT2-dop'!O377+'DT3-dop'!K33+'DP5-dop'!L358+'DT6-dop'!L358+'DT6-dop'!M62</f>
        <v>516567689.972</v>
      </c>
    </row>
    <row r="61" spans="1:10" x14ac:dyDescent="0.2">
      <c r="G61" s="178"/>
    </row>
    <row r="63" spans="1:10" x14ac:dyDescent="0.2">
      <c r="J63" s="178">
        <f>J60+16000000</f>
        <v>532567689.972</v>
      </c>
    </row>
    <row r="66" spans="7:7" x14ac:dyDescent="0.2">
      <c r="G66" s="178"/>
    </row>
  </sheetData>
  <sortState ref="A2:J55">
    <sortCondition ref="H2:H55"/>
    <sortCondition ref="G2:G55"/>
    <sortCondition ref="F2:F55"/>
  </sortState>
  <mergeCells count="1">
    <mergeCell ref="A56:I56"/>
  </mergeCells>
  <printOptions horizontalCentered="1" gridLines="1"/>
  <pageMargins left="0.39370078740157483" right="0.39370078740157483" top="0.98425196850393704" bottom="0.59055118110236227" header="0.19685039370078741" footer="0.31496062992125984"/>
  <pageSetup paperSize="9" scale="95" fitToHeight="0" orientation="landscape" horizontalDpi="4294967294" r:id="rId1"/>
  <headerFooter>
    <oddHeader>&amp;L&amp;G&amp;8
&amp;10
Seznam akcí doporučených k financování&amp;C&amp;"Arial,Tučné"
Podpora obnovy a rozvoje venkova 2018
DT č. 1&amp;R
Příloha č. 1  RM  č. 22/2018</oddHeader>
    <oddFooter>&amp;C&amp;8Stránka &amp;P z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2"/>
  <sheetViews>
    <sheetView zoomScale="90" zoomScaleNormal="9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7109375" customWidth="1"/>
    <col min="2" max="2" width="7.5703125" style="15" hidden="1" customWidth="1"/>
    <col min="3" max="3" width="8.7109375" style="32" customWidth="1"/>
    <col min="4" max="4" width="17.7109375" style="15" hidden="1" customWidth="1"/>
    <col min="5" max="5" width="66.5703125" style="33" customWidth="1"/>
    <col min="6" max="6" width="10.28515625" style="32" hidden="1" customWidth="1"/>
    <col min="7" max="7" width="17" style="15" customWidth="1"/>
    <col min="8" max="8" width="15.28515625" style="15" customWidth="1"/>
    <col min="9" max="9" width="14.5703125" style="15" customWidth="1"/>
    <col min="10" max="10" width="11" style="34" customWidth="1"/>
    <col min="11" max="11" width="3.140625" style="35" hidden="1" customWidth="1"/>
    <col min="12" max="12" width="11.42578125" style="34" customWidth="1"/>
    <col min="13" max="13" width="35" style="69" hidden="1" customWidth="1"/>
  </cols>
  <sheetData>
    <row r="1" spans="1:15" ht="27" customHeight="1" x14ac:dyDescent="0.2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2" t="s">
        <v>9</v>
      </c>
      <c r="K1" s="52" t="s">
        <v>10</v>
      </c>
      <c r="L1" s="52" t="s">
        <v>4175</v>
      </c>
      <c r="M1" s="53" t="s">
        <v>4176</v>
      </c>
    </row>
    <row r="2" spans="1:15" ht="17.25" customHeight="1" x14ac:dyDescent="0.2">
      <c r="A2" s="71">
        <v>1</v>
      </c>
      <c r="B2" s="16" t="s">
        <v>4177</v>
      </c>
      <c r="C2" s="54">
        <v>96672</v>
      </c>
      <c r="D2" s="55" t="s">
        <v>4178</v>
      </c>
      <c r="E2" s="55" t="s">
        <v>4179</v>
      </c>
      <c r="F2" s="56" t="s">
        <v>4180</v>
      </c>
      <c r="G2" s="20" t="s">
        <v>4181</v>
      </c>
      <c r="H2" s="55" t="s">
        <v>136</v>
      </c>
      <c r="I2" s="55" t="s">
        <v>18</v>
      </c>
      <c r="J2" s="57">
        <v>1201661</v>
      </c>
      <c r="K2" s="58" t="s">
        <v>19</v>
      </c>
      <c r="L2" s="57">
        <v>600830</v>
      </c>
      <c r="M2" s="59" t="s">
        <v>4182</v>
      </c>
    </row>
    <row r="3" spans="1:15" ht="17.25" customHeight="1" x14ac:dyDescent="0.2">
      <c r="A3" s="71">
        <v>2</v>
      </c>
      <c r="B3" s="19" t="s">
        <v>4183</v>
      </c>
      <c r="C3" s="54">
        <v>96671</v>
      </c>
      <c r="D3" s="55" t="s">
        <v>4184</v>
      </c>
      <c r="E3" s="55" t="s">
        <v>4185</v>
      </c>
      <c r="F3" s="56" t="s">
        <v>4186</v>
      </c>
      <c r="G3" s="20" t="s">
        <v>4187</v>
      </c>
      <c r="H3" s="55" t="s">
        <v>17</v>
      </c>
      <c r="I3" s="55" t="s">
        <v>18</v>
      </c>
      <c r="J3" s="57">
        <v>1998284</v>
      </c>
      <c r="K3" s="58" t="s">
        <v>19</v>
      </c>
      <c r="L3" s="57">
        <v>999142</v>
      </c>
      <c r="M3" s="59" t="s">
        <v>4188</v>
      </c>
    </row>
    <row r="4" spans="1:15" ht="17.25" customHeight="1" x14ac:dyDescent="0.2">
      <c r="A4" s="71">
        <v>3</v>
      </c>
      <c r="B4" s="19" t="s">
        <v>4189</v>
      </c>
      <c r="C4" s="54">
        <v>97432</v>
      </c>
      <c r="D4" s="55" t="s">
        <v>4190</v>
      </c>
      <c r="E4" s="18" t="s">
        <v>4191</v>
      </c>
      <c r="F4" s="19" t="s">
        <v>4192</v>
      </c>
      <c r="G4" s="20" t="s">
        <v>4193</v>
      </c>
      <c r="H4" s="18" t="s">
        <v>550</v>
      </c>
      <c r="I4" s="18" t="s">
        <v>497</v>
      </c>
      <c r="J4" s="21">
        <v>2402466</v>
      </c>
      <c r="K4" s="22" t="s">
        <v>25</v>
      </c>
      <c r="L4" s="21">
        <v>1000000</v>
      </c>
      <c r="M4" s="59" t="s">
        <v>4194</v>
      </c>
    </row>
    <row r="5" spans="1:15" ht="17.25" customHeight="1" x14ac:dyDescent="0.2">
      <c r="A5" s="71">
        <v>4</v>
      </c>
      <c r="B5" s="19" t="s">
        <v>4195</v>
      </c>
      <c r="C5" s="54">
        <v>94242</v>
      </c>
      <c r="D5" s="55" t="s">
        <v>4196</v>
      </c>
      <c r="E5" s="55" t="s">
        <v>4197</v>
      </c>
      <c r="F5" s="56" t="s">
        <v>4198</v>
      </c>
      <c r="G5" s="20" t="s">
        <v>4199</v>
      </c>
      <c r="H5" s="55" t="s">
        <v>556</v>
      </c>
      <c r="I5" s="55" t="s">
        <v>557</v>
      </c>
      <c r="J5" s="57">
        <v>999314</v>
      </c>
      <c r="K5" s="58" t="s">
        <v>19</v>
      </c>
      <c r="L5" s="57">
        <v>499657</v>
      </c>
      <c r="M5" s="59" t="s">
        <v>4200</v>
      </c>
    </row>
    <row r="6" spans="1:15" ht="17.25" customHeight="1" x14ac:dyDescent="0.2">
      <c r="A6" s="71">
        <v>5</v>
      </c>
      <c r="B6" s="19" t="s">
        <v>4201</v>
      </c>
      <c r="C6" s="54">
        <v>93901</v>
      </c>
      <c r="D6" s="55" t="s">
        <v>4202</v>
      </c>
      <c r="E6" s="55" t="s">
        <v>4203</v>
      </c>
      <c r="F6" s="56" t="s">
        <v>4204</v>
      </c>
      <c r="G6" s="20" t="s">
        <v>4205</v>
      </c>
      <c r="H6" s="55" t="s">
        <v>579</v>
      </c>
      <c r="I6" s="55" t="s">
        <v>557</v>
      </c>
      <c r="J6" s="57">
        <v>633295</v>
      </c>
      <c r="K6" s="58" t="s">
        <v>19</v>
      </c>
      <c r="L6" s="57">
        <v>316647</v>
      </c>
      <c r="M6" s="59" t="s">
        <v>4206</v>
      </c>
    </row>
    <row r="7" spans="1:15" ht="17.25" customHeight="1" x14ac:dyDescent="0.2">
      <c r="A7" s="71">
        <v>6</v>
      </c>
      <c r="B7" s="19" t="s">
        <v>4207</v>
      </c>
      <c r="C7" s="17">
        <v>94504</v>
      </c>
      <c r="D7" s="18" t="s">
        <v>4208</v>
      </c>
      <c r="E7" s="18" t="s">
        <v>4209</v>
      </c>
      <c r="F7" s="19" t="s">
        <v>4210</v>
      </c>
      <c r="G7" s="20" t="s">
        <v>4211</v>
      </c>
      <c r="H7" s="18" t="s">
        <v>626</v>
      </c>
      <c r="I7" s="18" t="s">
        <v>627</v>
      </c>
      <c r="J7" s="21">
        <v>4100224</v>
      </c>
      <c r="K7" s="22" t="s">
        <v>25</v>
      </c>
      <c r="L7" s="21">
        <v>1000000</v>
      </c>
      <c r="M7" s="59" t="s">
        <v>4212</v>
      </c>
    </row>
    <row r="8" spans="1:15" ht="17.25" customHeight="1" x14ac:dyDescent="0.2">
      <c r="A8" s="71">
        <v>7</v>
      </c>
      <c r="B8" s="19" t="s">
        <v>4213</v>
      </c>
      <c r="C8" s="17">
        <v>95555</v>
      </c>
      <c r="D8" s="18" t="s">
        <v>4214</v>
      </c>
      <c r="E8" s="18" t="s">
        <v>4215</v>
      </c>
      <c r="F8" s="19" t="s">
        <v>4216</v>
      </c>
      <c r="G8" s="20" t="s">
        <v>3071</v>
      </c>
      <c r="H8" s="18" t="s">
        <v>734</v>
      </c>
      <c r="I8" s="18" t="s">
        <v>723</v>
      </c>
      <c r="J8" s="21">
        <v>5113694</v>
      </c>
      <c r="K8" s="22" t="s">
        <v>19</v>
      </c>
      <c r="L8" s="21">
        <v>1000000</v>
      </c>
      <c r="M8" s="59" t="s">
        <v>4217</v>
      </c>
    </row>
    <row r="9" spans="1:15" ht="17.25" customHeight="1" x14ac:dyDescent="0.2">
      <c r="A9" s="71">
        <v>8</v>
      </c>
      <c r="B9" s="19" t="s">
        <v>4218</v>
      </c>
      <c r="C9" s="17">
        <v>97268</v>
      </c>
      <c r="D9" s="18" t="s">
        <v>4219</v>
      </c>
      <c r="E9" s="18" t="s">
        <v>570</v>
      </c>
      <c r="F9" s="19" t="s">
        <v>4220</v>
      </c>
      <c r="G9" s="20" t="s">
        <v>4221</v>
      </c>
      <c r="H9" s="18" t="s">
        <v>826</v>
      </c>
      <c r="I9" s="18" t="s">
        <v>723</v>
      </c>
      <c r="J9" s="21">
        <v>485221</v>
      </c>
      <c r="K9" s="22" t="s">
        <v>25</v>
      </c>
      <c r="L9" s="21">
        <v>242610</v>
      </c>
      <c r="M9" s="59" t="s">
        <v>4222</v>
      </c>
    </row>
    <row r="10" spans="1:15" ht="17.25" customHeight="1" x14ac:dyDescent="0.2">
      <c r="A10" s="71">
        <v>9</v>
      </c>
      <c r="B10" s="19" t="s">
        <v>4223</v>
      </c>
      <c r="C10" s="17">
        <v>97650</v>
      </c>
      <c r="D10" s="18" t="s">
        <v>4224</v>
      </c>
      <c r="E10" s="18" t="s">
        <v>4225</v>
      </c>
      <c r="F10" s="19" t="s">
        <v>4226</v>
      </c>
      <c r="G10" s="20" t="s">
        <v>4227</v>
      </c>
      <c r="H10" s="18" t="s">
        <v>826</v>
      </c>
      <c r="I10" s="18" t="s">
        <v>723</v>
      </c>
      <c r="J10" s="21">
        <v>2000000</v>
      </c>
      <c r="K10" s="22" t="s">
        <v>19</v>
      </c>
      <c r="L10" s="21">
        <v>1000000</v>
      </c>
      <c r="M10" s="59" t="s">
        <v>4228</v>
      </c>
    </row>
    <row r="11" spans="1:15" ht="17.25" customHeight="1" x14ac:dyDescent="0.2">
      <c r="A11" s="71">
        <v>10</v>
      </c>
      <c r="B11" s="60" t="s">
        <v>4229</v>
      </c>
      <c r="C11" s="61">
        <v>97161</v>
      </c>
      <c r="D11" s="62" t="s">
        <v>4230</v>
      </c>
      <c r="E11" s="62" t="s">
        <v>4231</v>
      </c>
      <c r="F11" s="63" t="s">
        <v>4232</v>
      </c>
      <c r="G11" s="64" t="s">
        <v>4233</v>
      </c>
      <c r="H11" s="62" t="s">
        <v>868</v>
      </c>
      <c r="I11" s="62" t="s">
        <v>869</v>
      </c>
      <c r="J11" s="65">
        <v>803511</v>
      </c>
      <c r="K11" s="66" t="s">
        <v>19</v>
      </c>
      <c r="L11" s="65">
        <v>401755</v>
      </c>
      <c r="M11" s="67" t="s">
        <v>4234</v>
      </c>
    </row>
    <row r="12" spans="1:15" ht="17.25" customHeight="1" x14ac:dyDescent="0.2">
      <c r="A12" s="71">
        <v>11</v>
      </c>
      <c r="B12" s="19" t="s">
        <v>4235</v>
      </c>
      <c r="C12" s="17">
        <v>96909</v>
      </c>
      <c r="D12" s="18" t="s">
        <v>4236</v>
      </c>
      <c r="E12" s="18" t="s">
        <v>4237</v>
      </c>
      <c r="F12" s="19" t="s">
        <v>4238</v>
      </c>
      <c r="G12" s="20" t="s">
        <v>4239</v>
      </c>
      <c r="H12" s="18" t="s">
        <v>1161</v>
      </c>
      <c r="I12" s="18" t="s">
        <v>1070</v>
      </c>
      <c r="J12" s="21">
        <v>1641508</v>
      </c>
      <c r="K12" s="22" t="s">
        <v>19</v>
      </c>
      <c r="L12" s="21">
        <v>820754</v>
      </c>
      <c r="M12" s="68" t="s">
        <v>4240</v>
      </c>
    </row>
    <row r="13" spans="1:15" ht="17.25" customHeight="1" x14ac:dyDescent="0.2">
      <c r="A13" s="71">
        <v>12</v>
      </c>
      <c r="B13" s="19" t="s">
        <v>4241</v>
      </c>
      <c r="C13" s="54">
        <v>94821</v>
      </c>
      <c r="D13" s="55" t="s">
        <v>4242</v>
      </c>
      <c r="E13" s="55" t="s">
        <v>4243</v>
      </c>
      <c r="F13" s="56" t="s">
        <v>4244</v>
      </c>
      <c r="G13" s="20" t="s">
        <v>4245</v>
      </c>
      <c r="H13" s="55" t="s">
        <v>1350</v>
      </c>
      <c r="I13" s="55" t="s">
        <v>1070</v>
      </c>
      <c r="J13" s="57">
        <v>692754</v>
      </c>
      <c r="K13" s="58" t="s">
        <v>19</v>
      </c>
      <c r="L13" s="57">
        <v>346377</v>
      </c>
      <c r="M13" s="59" t="s">
        <v>4246</v>
      </c>
    </row>
    <row r="14" spans="1:15" s="15" customFormat="1" ht="17.25" customHeight="1" x14ac:dyDescent="0.2">
      <c r="A14" s="71">
        <v>13</v>
      </c>
      <c r="B14" s="19" t="s">
        <v>4247</v>
      </c>
      <c r="C14" s="54">
        <v>97042</v>
      </c>
      <c r="D14" s="55" t="s">
        <v>4248</v>
      </c>
      <c r="E14" s="55" t="s">
        <v>4249</v>
      </c>
      <c r="F14" s="56" t="s">
        <v>4250</v>
      </c>
      <c r="G14" s="20" t="s">
        <v>4251</v>
      </c>
      <c r="H14" s="55" t="s">
        <v>1419</v>
      </c>
      <c r="I14" s="55" t="s">
        <v>1070</v>
      </c>
      <c r="J14" s="57">
        <v>534805</v>
      </c>
      <c r="K14" s="58" t="s">
        <v>19</v>
      </c>
      <c r="L14" s="57">
        <v>267402</v>
      </c>
      <c r="M14" s="59" t="s">
        <v>4252</v>
      </c>
      <c r="N14"/>
      <c r="O14"/>
    </row>
    <row r="15" spans="1:15" s="15" customFormat="1" ht="17.25" customHeight="1" x14ac:dyDescent="0.2">
      <c r="A15" s="71">
        <v>14</v>
      </c>
      <c r="B15" s="19" t="s">
        <v>4253</v>
      </c>
      <c r="C15" s="54">
        <v>97653</v>
      </c>
      <c r="D15" s="55" t="s">
        <v>4254</v>
      </c>
      <c r="E15" s="55" t="s">
        <v>4255</v>
      </c>
      <c r="F15" s="56" t="s">
        <v>4256</v>
      </c>
      <c r="G15" s="20" t="s">
        <v>4257</v>
      </c>
      <c r="H15" s="55" t="s">
        <v>1419</v>
      </c>
      <c r="I15" s="55" t="s">
        <v>1070</v>
      </c>
      <c r="J15" s="57">
        <v>400093</v>
      </c>
      <c r="K15" s="58" t="s">
        <v>25</v>
      </c>
      <c r="L15" s="57">
        <v>200046</v>
      </c>
      <c r="M15" s="59" t="s">
        <v>4258</v>
      </c>
      <c r="N15"/>
      <c r="O15"/>
    </row>
    <row r="16" spans="1:15" s="15" customFormat="1" ht="17.25" customHeight="1" x14ac:dyDescent="0.2">
      <c r="A16" s="71">
        <v>15</v>
      </c>
      <c r="B16" s="19" t="s">
        <v>4259</v>
      </c>
      <c r="C16" s="54">
        <v>94196</v>
      </c>
      <c r="D16" s="55" t="s">
        <v>4260</v>
      </c>
      <c r="E16" s="55" t="s">
        <v>4261</v>
      </c>
      <c r="F16" s="56" t="s">
        <v>4262</v>
      </c>
      <c r="G16" s="20" t="s">
        <v>4263</v>
      </c>
      <c r="H16" s="55" t="s">
        <v>1419</v>
      </c>
      <c r="I16" s="55" t="s">
        <v>1070</v>
      </c>
      <c r="J16" s="57">
        <v>260924</v>
      </c>
      <c r="K16" s="58" t="s">
        <v>19</v>
      </c>
      <c r="L16" s="57">
        <v>130462</v>
      </c>
      <c r="M16" s="59" t="s">
        <v>4264</v>
      </c>
      <c r="N16"/>
      <c r="O16"/>
    </row>
    <row r="17" spans="1:15" s="15" customFormat="1" ht="17.25" customHeight="1" x14ac:dyDescent="0.2">
      <c r="A17" s="71">
        <v>16</v>
      </c>
      <c r="B17" s="19" t="s">
        <v>4265</v>
      </c>
      <c r="C17" s="54">
        <v>96913</v>
      </c>
      <c r="D17" s="55" t="s">
        <v>4266</v>
      </c>
      <c r="E17" s="55" t="s">
        <v>4267</v>
      </c>
      <c r="F17" s="56" t="s">
        <v>4268</v>
      </c>
      <c r="G17" s="20" t="s">
        <v>4269</v>
      </c>
      <c r="H17" s="55" t="s">
        <v>1419</v>
      </c>
      <c r="I17" s="55" t="s">
        <v>1070</v>
      </c>
      <c r="J17" s="57">
        <v>284834</v>
      </c>
      <c r="K17" s="58" t="s">
        <v>19</v>
      </c>
      <c r="L17" s="57">
        <v>142400</v>
      </c>
      <c r="M17" s="59" t="s">
        <v>4264</v>
      </c>
      <c r="N17"/>
      <c r="O17"/>
    </row>
    <row r="18" spans="1:15" s="15" customFormat="1" ht="17.25" customHeight="1" x14ac:dyDescent="0.2">
      <c r="A18" s="71">
        <v>17</v>
      </c>
      <c r="B18" s="19" t="s">
        <v>4270</v>
      </c>
      <c r="C18" s="54">
        <v>96508</v>
      </c>
      <c r="D18" s="55" t="s">
        <v>4271</v>
      </c>
      <c r="E18" s="55" t="s">
        <v>4272</v>
      </c>
      <c r="F18" s="56" t="s">
        <v>4273</v>
      </c>
      <c r="G18" s="20" t="s">
        <v>4274</v>
      </c>
      <c r="H18" s="55" t="s">
        <v>1600</v>
      </c>
      <c r="I18" s="55" t="s">
        <v>1441</v>
      </c>
      <c r="J18" s="57">
        <v>922022</v>
      </c>
      <c r="K18" s="58" t="s">
        <v>25</v>
      </c>
      <c r="L18" s="57">
        <v>461011</v>
      </c>
      <c r="M18" s="59" t="s">
        <v>4275</v>
      </c>
      <c r="N18"/>
      <c r="O18"/>
    </row>
    <row r="19" spans="1:15" s="15" customFormat="1" ht="17.25" customHeight="1" x14ac:dyDescent="0.2">
      <c r="A19" s="71">
        <v>18</v>
      </c>
      <c r="B19" s="19" t="s">
        <v>4276</v>
      </c>
      <c r="C19" s="54">
        <v>95332</v>
      </c>
      <c r="D19" s="55" t="s">
        <v>4277</v>
      </c>
      <c r="E19" s="55" t="s">
        <v>4278</v>
      </c>
      <c r="F19" s="56" t="s">
        <v>4279</v>
      </c>
      <c r="G19" s="20" t="s">
        <v>4280</v>
      </c>
      <c r="H19" s="55" t="s">
        <v>1600</v>
      </c>
      <c r="I19" s="55" t="s">
        <v>1441</v>
      </c>
      <c r="J19" s="57">
        <v>1267023</v>
      </c>
      <c r="K19" s="58" t="s">
        <v>25</v>
      </c>
      <c r="L19" s="57">
        <v>633511</v>
      </c>
      <c r="M19" s="59" t="s">
        <v>4281</v>
      </c>
      <c r="N19"/>
      <c r="O19"/>
    </row>
    <row r="20" spans="1:15" s="15" customFormat="1" ht="17.25" customHeight="1" x14ac:dyDescent="0.2">
      <c r="A20" s="71">
        <v>19</v>
      </c>
      <c r="B20" s="19" t="s">
        <v>4282</v>
      </c>
      <c r="C20" s="54">
        <v>94284</v>
      </c>
      <c r="D20" s="55" t="s">
        <v>4283</v>
      </c>
      <c r="E20" s="55" t="s">
        <v>4284</v>
      </c>
      <c r="F20" s="56" t="s">
        <v>4285</v>
      </c>
      <c r="G20" s="20" t="s">
        <v>4286</v>
      </c>
      <c r="H20" s="55" t="s">
        <v>1642</v>
      </c>
      <c r="I20" s="55" t="s">
        <v>1643</v>
      </c>
      <c r="J20" s="57">
        <v>345922</v>
      </c>
      <c r="K20" s="58" t="s">
        <v>25</v>
      </c>
      <c r="L20" s="21">
        <v>172961</v>
      </c>
      <c r="M20" s="59" t="s">
        <v>4287</v>
      </c>
      <c r="N20"/>
      <c r="O20"/>
    </row>
    <row r="21" spans="1:15" s="15" customFormat="1" ht="17.25" customHeight="1" x14ac:dyDescent="0.2">
      <c r="A21" s="71">
        <v>20</v>
      </c>
      <c r="B21" s="19" t="s">
        <v>4288</v>
      </c>
      <c r="C21" s="54">
        <v>97177</v>
      </c>
      <c r="D21" s="55" t="s">
        <v>4289</v>
      </c>
      <c r="E21" s="55" t="s">
        <v>4290</v>
      </c>
      <c r="F21" s="56" t="s">
        <v>4291</v>
      </c>
      <c r="G21" s="20" t="s">
        <v>4292</v>
      </c>
      <c r="H21" s="55" t="s">
        <v>2598</v>
      </c>
      <c r="I21" s="55" t="s">
        <v>1787</v>
      </c>
      <c r="J21" s="57">
        <v>2590913</v>
      </c>
      <c r="K21" s="58" t="s">
        <v>25</v>
      </c>
      <c r="L21" s="57">
        <v>1000000</v>
      </c>
      <c r="M21" s="68" t="s">
        <v>4293</v>
      </c>
      <c r="N21"/>
      <c r="O21"/>
    </row>
    <row r="22" spans="1:15" s="15" customFormat="1" ht="17.25" customHeight="1" x14ac:dyDescent="0.2">
      <c r="A22" s="71">
        <v>21</v>
      </c>
      <c r="B22" s="19" t="s">
        <v>4294</v>
      </c>
      <c r="C22" s="54">
        <v>97628</v>
      </c>
      <c r="D22" s="55" t="s">
        <v>4295</v>
      </c>
      <c r="E22" s="55" t="s">
        <v>4296</v>
      </c>
      <c r="F22" s="56" t="s">
        <v>4297</v>
      </c>
      <c r="G22" s="20" t="s">
        <v>3007</v>
      </c>
      <c r="H22" s="55" t="s">
        <v>1786</v>
      </c>
      <c r="I22" s="55" t="s">
        <v>1787</v>
      </c>
      <c r="J22" s="57">
        <v>1264820</v>
      </c>
      <c r="K22" s="58" t="s">
        <v>19</v>
      </c>
      <c r="L22" s="57">
        <v>600000</v>
      </c>
      <c r="M22" s="59" t="s">
        <v>4298</v>
      </c>
      <c r="N22"/>
      <c r="O22"/>
    </row>
  </sheetData>
  <conditionalFormatting sqref="L2:L22">
    <cfRule type="cellIs" dxfId="1" priority="2" operator="greaterThan">
      <formula>1000000</formula>
    </cfRule>
  </conditionalFormatting>
  <conditionalFormatting sqref="K1:K22">
    <cfRule type="cellIs" dxfId="0" priority="1" operator="equal">
      <formula>"I"</formula>
    </cfRule>
  </conditionalFormatting>
  <printOptions horizontalCentered="1" gridLines="1" gridLinesSet="0"/>
  <pageMargins left="0.15748031496062992" right="0.19685039370078741" top="1.0629921259842521" bottom="0.35433070866141736" header="0.31496062992125984" footer="0.11811023622047245"/>
  <pageSetup paperSize="9" scale="90" fitToWidth="0" fitToHeight="0" orientation="landscape" r:id="rId1"/>
  <headerFooter alignWithMargins="0">
    <oddHeader xml:space="preserve">&amp;L&amp;G
Seznam zamítnutých žádostí&amp;C&amp;"Arial,Tučné"
Podpora obnovy a rozvoje venkova 2018
DT č. 5&amp;R
Příloha č. 10 RM č. 22/2018   
</oddHeader>
    <oddFooter>&amp;C&amp;8Stránka &amp;P z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28515625" style="69" customWidth="1"/>
    <col min="2" max="2" width="7.140625" style="69" customWidth="1"/>
    <col min="3" max="3" width="16.42578125" style="69" hidden="1" customWidth="1"/>
    <col min="4" max="4" width="63.42578125" customWidth="1"/>
    <col min="5" max="5" width="8.7109375" style="69" hidden="1" customWidth="1"/>
    <col min="6" max="6" width="23" customWidth="1"/>
    <col min="7" max="7" width="17.42578125" customWidth="1"/>
    <col min="8" max="8" width="13" customWidth="1"/>
    <col min="9" max="9" width="10.140625" customWidth="1"/>
    <col min="10" max="10" width="11" hidden="1" customWidth="1"/>
    <col min="11" max="12" width="9" hidden="1" customWidth="1"/>
    <col min="13" max="13" width="10.7109375" customWidth="1"/>
  </cols>
  <sheetData>
    <row r="1" spans="1:13" s="15" customFormat="1" ht="19.5" customHeight="1" x14ac:dyDescent="0.2">
      <c r="A1" s="1" t="s">
        <v>0</v>
      </c>
      <c r="B1" s="1" t="s">
        <v>4486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4490</v>
      </c>
      <c r="K1" s="1" t="s">
        <v>4489</v>
      </c>
      <c r="L1" s="1" t="s">
        <v>4302</v>
      </c>
      <c r="M1" s="1" t="s">
        <v>11</v>
      </c>
    </row>
    <row r="2" spans="1:13" ht="14.25" customHeight="1" x14ac:dyDescent="0.2">
      <c r="A2" s="130">
        <v>1</v>
      </c>
      <c r="B2" s="131">
        <v>97028</v>
      </c>
      <c r="C2" s="132" t="s">
        <v>7162</v>
      </c>
      <c r="D2" s="133" t="s">
        <v>7163</v>
      </c>
      <c r="E2" s="131" t="s">
        <v>7164</v>
      </c>
      <c r="F2" s="134" t="s">
        <v>7165</v>
      </c>
      <c r="G2" s="133" t="s">
        <v>42</v>
      </c>
      <c r="H2" s="133" t="s">
        <v>18</v>
      </c>
      <c r="I2" s="135">
        <v>1329091</v>
      </c>
      <c r="J2" s="135">
        <f t="shared" ref="J2:J33" si="0">I2-K2</f>
        <v>1329091</v>
      </c>
      <c r="K2" s="135"/>
      <c r="L2" s="135">
        <v>930360</v>
      </c>
      <c r="M2" s="136">
        <f>L2</f>
        <v>930360</v>
      </c>
    </row>
    <row r="3" spans="1:13" ht="14.25" customHeight="1" x14ac:dyDescent="0.2">
      <c r="A3" s="137">
        <v>2</v>
      </c>
      <c r="B3" s="19">
        <v>96134</v>
      </c>
      <c r="C3" s="126" t="s">
        <v>7179</v>
      </c>
      <c r="D3" s="18" t="s">
        <v>7180</v>
      </c>
      <c r="E3" s="19" t="s">
        <v>78</v>
      </c>
      <c r="F3" s="20" t="s">
        <v>79</v>
      </c>
      <c r="G3" s="18" t="s">
        <v>64</v>
      </c>
      <c r="H3" s="18" t="s">
        <v>18</v>
      </c>
      <c r="I3" s="21">
        <v>1513041</v>
      </c>
      <c r="J3" s="21">
        <f t="shared" si="0"/>
        <v>1513041</v>
      </c>
      <c r="K3" s="21"/>
      <c r="L3" s="21">
        <v>1059128</v>
      </c>
      <c r="M3" s="138">
        <f>L3</f>
        <v>1059128</v>
      </c>
    </row>
    <row r="4" spans="1:13" ht="14.25" customHeight="1" x14ac:dyDescent="0.2">
      <c r="A4" s="137">
        <v>3</v>
      </c>
      <c r="B4" s="19">
        <v>95529</v>
      </c>
      <c r="C4" s="126" t="s">
        <v>7095</v>
      </c>
      <c r="D4" s="18" t="s">
        <v>7096</v>
      </c>
      <c r="E4" s="19" t="s">
        <v>134</v>
      </c>
      <c r="F4" s="20" t="s">
        <v>135</v>
      </c>
      <c r="G4" s="18" t="s">
        <v>136</v>
      </c>
      <c r="H4" s="18" t="s">
        <v>18</v>
      </c>
      <c r="I4" s="21">
        <v>4765451</v>
      </c>
      <c r="J4" s="21">
        <f t="shared" si="0"/>
        <v>4765451</v>
      </c>
      <c r="K4" s="21"/>
      <c r="L4" s="21">
        <v>3195213</v>
      </c>
      <c r="M4" s="138">
        <f>L4</f>
        <v>3195213</v>
      </c>
    </row>
    <row r="5" spans="1:13" ht="14.25" customHeight="1" x14ac:dyDescent="0.2">
      <c r="A5" s="137">
        <v>4</v>
      </c>
      <c r="B5" s="19">
        <v>94090</v>
      </c>
      <c r="C5" s="126" t="s">
        <v>7187</v>
      </c>
      <c r="D5" s="18" t="s">
        <v>7188</v>
      </c>
      <c r="E5" s="19" t="s">
        <v>7189</v>
      </c>
      <c r="F5" s="20" t="s">
        <v>3832</v>
      </c>
      <c r="G5" s="18" t="s">
        <v>249</v>
      </c>
      <c r="H5" s="18" t="s">
        <v>183</v>
      </c>
      <c r="I5" s="21">
        <v>1888902</v>
      </c>
      <c r="J5" s="21">
        <f t="shared" si="0"/>
        <v>1818074.65</v>
      </c>
      <c r="K5" s="21">
        <f>58535*1.21</f>
        <v>70827.349999999991</v>
      </c>
      <c r="L5" s="21">
        <v>1322231</v>
      </c>
      <c r="M5" s="138">
        <f>J5*0.7</f>
        <v>1272652.2549999999</v>
      </c>
    </row>
    <row r="6" spans="1:13" ht="14.25" customHeight="1" x14ac:dyDescent="0.2">
      <c r="A6" s="137">
        <v>5</v>
      </c>
      <c r="B6" s="19">
        <v>96830</v>
      </c>
      <c r="C6" s="126" t="s">
        <v>7208</v>
      </c>
      <c r="D6" s="18" t="s">
        <v>7209</v>
      </c>
      <c r="E6" s="19" t="s">
        <v>5952</v>
      </c>
      <c r="F6" s="20" t="s">
        <v>5953</v>
      </c>
      <c r="G6" s="18" t="s">
        <v>2354</v>
      </c>
      <c r="H6" s="18" t="s">
        <v>183</v>
      </c>
      <c r="I6" s="21">
        <v>2468619</v>
      </c>
      <c r="J6" s="21">
        <f t="shared" si="0"/>
        <v>2468619</v>
      </c>
      <c r="K6" s="21"/>
      <c r="L6" s="21">
        <v>1694153</v>
      </c>
      <c r="M6" s="138">
        <f>L6</f>
        <v>1694153</v>
      </c>
    </row>
    <row r="7" spans="1:13" ht="14.25" customHeight="1" x14ac:dyDescent="0.2">
      <c r="A7" s="137">
        <v>6</v>
      </c>
      <c r="B7" s="19">
        <v>96246</v>
      </c>
      <c r="C7" s="126" t="s">
        <v>7040</v>
      </c>
      <c r="D7" s="18" t="s">
        <v>7041</v>
      </c>
      <c r="E7" s="19" t="s">
        <v>7042</v>
      </c>
      <c r="F7" s="20" t="s">
        <v>7043</v>
      </c>
      <c r="G7" s="18" t="s">
        <v>275</v>
      </c>
      <c r="H7" s="18" t="s">
        <v>183</v>
      </c>
      <c r="I7" s="21">
        <v>7259707</v>
      </c>
      <c r="J7" s="21">
        <f t="shared" si="0"/>
        <v>7259707</v>
      </c>
      <c r="K7" s="21"/>
      <c r="L7" s="21">
        <v>4998063</v>
      </c>
      <c r="M7" s="138">
        <f>L7</f>
        <v>4998063</v>
      </c>
    </row>
    <row r="8" spans="1:13" ht="14.25" customHeight="1" x14ac:dyDescent="0.2">
      <c r="A8" s="137">
        <v>7</v>
      </c>
      <c r="B8" s="19">
        <v>97116</v>
      </c>
      <c r="C8" s="126" t="s">
        <v>7127</v>
      </c>
      <c r="D8" s="18" t="s">
        <v>7128</v>
      </c>
      <c r="E8" s="19" t="s">
        <v>5431</v>
      </c>
      <c r="F8" s="20" t="s">
        <v>5432</v>
      </c>
      <c r="G8" s="18" t="s">
        <v>275</v>
      </c>
      <c r="H8" s="18" t="s">
        <v>183</v>
      </c>
      <c r="I8" s="21">
        <v>1414022</v>
      </c>
      <c r="J8" s="21">
        <f t="shared" si="0"/>
        <v>1414022</v>
      </c>
      <c r="K8" s="21"/>
      <c r="L8" s="21">
        <v>989815</v>
      </c>
      <c r="M8" s="138">
        <f>L8</f>
        <v>989815</v>
      </c>
    </row>
    <row r="9" spans="1:13" ht="14.25" customHeight="1" x14ac:dyDescent="0.2">
      <c r="A9" s="137">
        <v>8</v>
      </c>
      <c r="B9" s="19">
        <v>94131</v>
      </c>
      <c r="C9" s="126" t="s">
        <v>7144</v>
      </c>
      <c r="D9" s="18" t="s">
        <v>7145</v>
      </c>
      <c r="E9" s="19" t="s">
        <v>356</v>
      </c>
      <c r="F9" s="20" t="s">
        <v>357</v>
      </c>
      <c r="G9" s="18" t="s">
        <v>327</v>
      </c>
      <c r="H9" s="18" t="s">
        <v>183</v>
      </c>
      <c r="I9" s="21">
        <v>5534277</v>
      </c>
      <c r="J9" s="21">
        <f t="shared" si="0"/>
        <v>5504269</v>
      </c>
      <c r="K9" s="21">
        <f>24800*1.21</f>
        <v>30008</v>
      </c>
      <c r="L9" s="21">
        <v>3873993</v>
      </c>
      <c r="M9" s="138">
        <f>J9*0.7</f>
        <v>3852988.3</v>
      </c>
    </row>
    <row r="10" spans="1:13" ht="14.25" customHeight="1" x14ac:dyDescent="0.2">
      <c r="A10" s="137">
        <v>9</v>
      </c>
      <c r="B10" s="19">
        <v>94882</v>
      </c>
      <c r="C10" s="126" t="s">
        <v>7085</v>
      </c>
      <c r="D10" s="18" t="s">
        <v>7086</v>
      </c>
      <c r="E10" s="19" t="s">
        <v>361</v>
      </c>
      <c r="F10" s="20" t="s">
        <v>362</v>
      </c>
      <c r="G10" s="18" t="s">
        <v>327</v>
      </c>
      <c r="H10" s="18" t="s">
        <v>183</v>
      </c>
      <c r="I10" s="21">
        <v>1402998</v>
      </c>
      <c r="J10" s="21">
        <f t="shared" si="0"/>
        <v>1402998</v>
      </c>
      <c r="K10" s="21"/>
      <c r="L10" s="21">
        <v>982098</v>
      </c>
      <c r="M10" s="138">
        <f>L10</f>
        <v>982098</v>
      </c>
    </row>
    <row r="11" spans="1:13" ht="14.25" customHeight="1" x14ac:dyDescent="0.2">
      <c r="A11" s="137">
        <v>10</v>
      </c>
      <c r="B11" s="19">
        <v>95172</v>
      </c>
      <c r="C11" s="126" t="s">
        <v>7137</v>
      </c>
      <c r="D11" s="18" t="s">
        <v>7138</v>
      </c>
      <c r="E11" s="19" t="s">
        <v>7139</v>
      </c>
      <c r="F11" s="20" t="s">
        <v>7140</v>
      </c>
      <c r="G11" s="18" t="s">
        <v>327</v>
      </c>
      <c r="H11" s="18" t="s">
        <v>183</v>
      </c>
      <c r="I11" s="21">
        <v>5899488</v>
      </c>
      <c r="J11" s="21">
        <f t="shared" si="0"/>
        <v>5899488</v>
      </c>
      <c r="K11" s="21"/>
      <c r="L11" s="21">
        <v>3153919</v>
      </c>
      <c r="M11" s="138">
        <f>L11</f>
        <v>3153919</v>
      </c>
    </row>
    <row r="12" spans="1:13" ht="14.25" customHeight="1" x14ac:dyDescent="0.2">
      <c r="A12" s="137">
        <v>11</v>
      </c>
      <c r="B12" s="19">
        <v>94355</v>
      </c>
      <c r="C12" s="126" t="s">
        <v>7129</v>
      </c>
      <c r="D12" s="18" t="s">
        <v>7130</v>
      </c>
      <c r="E12" s="19" t="s">
        <v>401</v>
      </c>
      <c r="F12" s="20" t="s">
        <v>156</v>
      </c>
      <c r="G12" s="18" t="s">
        <v>327</v>
      </c>
      <c r="H12" s="18" t="s">
        <v>183</v>
      </c>
      <c r="I12" s="21">
        <v>3406264</v>
      </c>
      <c r="J12" s="21">
        <f t="shared" si="0"/>
        <v>3406264</v>
      </c>
      <c r="K12" s="21"/>
      <c r="L12" s="21">
        <v>2384384</v>
      </c>
      <c r="M12" s="138">
        <f>L12</f>
        <v>2384384</v>
      </c>
    </row>
    <row r="13" spans="1:13" ht="14.25" customHeight="1" x14ac:dyDescent="0.2">
      <c r="A13" s="137">
        <v>12</v>
      </c>
      <c r="B13" s="19">
        <v>96407</v>
      </c>
      <c r="C13" s="126" t="s">
        <v>7076</v>
      </c>
      <c r="D13" s="18" t="s">
        <v>7077</v>
      </c>
      <c r="E13" s="19" t="s">
        <v>7078</v>
      </c>
      <c r="F13" s="20" t="s">
        <v>739</v>
      </c>
      <c r="G13" s="18" t="s">
        <v>485</v>
      </c>
      <c r="H13" s="18" t="s">
        <v>433</v>
      </c>
      <c r="I13" s="21">
        <v>3035802</v>
      </c>
      <c r="J13" s="21">
        <f t="shared" si="0"/>
        <v>2926176</v>
      </c>
      <c r="K13" s="21">
        <f>90600*1.21</f>
        <v>109626</v>
      </c>
      <c r="L13" s="21">
        <v>2125061</v>
      </c>
      <c r="M13" s="138">
        <f>J13*0.7</f>
        <v>2048323.2</v>
      </c>
    </row>
    <row r="14" spans="1:13" ht="14.25" customHeight="1" x14ac:dyDescent="0.2">
      <c r="A14" s="137">
        <v>13</v>
      </c>
      <c r="B14" s="19">
        <v>94759</v>
      </c>
      <c r="C14" s="126" t="s">
        <v>7079</v>
      </c>
      <c r="D14" s="18" t="s">
        <v>7080</v>
      </c>
      <c r="E14" s="19" t="s">
        <v>2587</v>
      </c>
      <c r="F14" s="20" t="s">
        <v>2588</v>
      </c>
      <c r="G14" s="18" t="s">
        <v>496</v>
      </c>
      <c r="H14" s="18" t="s">
        <v>497</v>
      </c>
      <c r="I14" s="21">
        <v>756008</v>
      </c>
      <c r="J14" s="21">
        <f t="shared" si="0"/>
        <v>756008</v>
      </c>
      <c r="K14" s="21"/>
      <c r="L14" s="21">
        <v>529206</v>
      </c>
      <c r="M14" s="138">
        <f t="shared" ref="M14:M20" si="1">L14</f>
        <v>529206</v>
      </c>
    </row>
    <row r="15" spans="1:13" ht="14.25" customHeight="1" x14ac:dyDescent="0.2">
      <c r="A15" s="137">
        <v>14</v>
      </c>
      <c r="B15" s="19">
        <v>96193</v>
      </c>
      <c r="C15" s="126" t="s">
        <v>7113</v>
      </c>
      <c r="D15" s="18" t="s">
        <v>7114</v>
      </c>
      <c r="E15" s="19" t="s">
        <v>7115</v>
      </c>
      <c r="F15" s="20" t="s">
        <v>7116</v>
      </c>
      <c r="G15" s="18" t="s">
        <v>2644</v>
      </c>
      <c r="H15" s="18" t="s">
        <v>497</v>
      </c>
      <c r="I15" s="21">
        <v>773251</v>
      </c>
      <c r="J15" s="21">
        <f t="shared" si="0"/>
        <v>773251</v>
      </c>
      <c r="K15" s="21"/>
      <c r="L15" s="21">
        <v>524055</v>
      </c>
      <c r="M15" s="138">
        <f t="shared" si="1"/>
        <v>524055</v>
      </c>
    </row>
    <row r="16" spans="1:13" ht="14.25" customHeight="1" x14ac:dyDescent="0.2">
      <c r="A16" s="137">
        <v>15</v>
      </c>
      <c r="B16" s="19">
        <v>96883</v>
      </c>
      <c r="C16" s="126" t="s">
        <v>7058</v>
      </c>
      <c r="D16" s="18" t="s">
        <v>7059</v>
      </c>
      <c r="E16" s="19" t="s">
        <v>2043</v>
      </c>
      <c r="F16" s="20" t="s">
        <v>2044</v>
      </c>
      <c r="G16" s="18" t="s">
        <v>513</v>
      </c>
      <c r="H16" s="18" t="s">
        <v>497</v>
      </c>
      <c r="I16" s="21">
        <v>3323440</v>
      </c>
      <c r="J16" s="21">
        <f t="shared" si="0"/>
        <v>3323440</v>
      </c>
      <c r="K16" s="21"/>
      <c r="L16" s="21">
        <v>2326408</v>
      </c>
      <c r="M16" s="138">
        <f t="shared" si="1"/>
        <v>2326408</v>
      </c>
    </row>
    <row r="17" spans="1:13" ht="14.25" customHeight="1" x14ac:dyDescent="0.2">
      <c r="A17" s="137">
        <v>16</v>
      </c>
      <c r="B17" s="19">
        <v>95830</v>
      </c>
      <c r="C17" s="126" t="s">
        <v>7154</v>
      </c>
      <c r="D17" s="18" t="s">
        <v>7155</v>
      </c>
      <c r="E17" s="19" t="s">
        <v>7156</v>
      </c>
      <c r="F17" s="20" t="s">
        <v>7157</v>
      </c>
      <c r="G17" s="18" t="s">
        <v>529</v>
      </c>
      <c r="H17" s="18" t="s">
        <v>497</v>
      </c>
      <c r="I17" s="21">
        <v>782237</v>
      </c>
      <c r="J17" s="21">
        <f t="shared" si="0"/>
        <v>782237</v>
      </c>
      <c r="K17" s="21"/>
      <c r="L17" s="21">
        <v>547566</v>
      </c>
      <c r="M17" s="138">
        <f t="shared" si="1"/>
        <v>547566</v>
      </c>
    </row>
    <row r="18" spans="1:13" ht="14.25" customHeight="1" x14ac:dyDescent="0.2">
      <c r="A18" s="137">
        <v>17</v>
      </c>
      <c r="B18" s="19">
        <v>97233</v>
      </c>
      <c r="C18" s="126" t="s">
        <v>7177</v>
      </c>
      <c r="D18" s="18" t="s">
        <v>7178</v>
      </c>
      <c r="E18" s="19" t="s">
        <v>6257</v>
      </c>
      <c r="F18" s="20" t="s">
        <v>6258</v>
      </c>
      <c r="G18" s="18" t="s">
        <v>529</v>
      </c>
      <c r="H18" s="18" t="s">
        <v>497</v>
      </c>
      <c r="I18" s="21">
        <v>982793</v>
      </c>
      <c r="J18" s="21">
        <f t="shared" si="0"/>
        <v>922051</v>
      </c>
      <c r="K18" s="21">
        <f>50200*1.21</f>
        <v>60742</v>
      </c>
      <c r="L18" s="21">
        <v>645435</v>
      </c>
      <c r="M18" s="138">
        <f t="shared" si="1"/>
        <v>645435</v>
      </c>
    </row>
    <row r="19" spans="1:13" ht="14.25" customHeight="1" x14ac:dyDescent="0.2">
      <c r="A19" s="137">
        <v>18</v>
      </c>
      <c r="B19" s="19">
        <v>96433</v>
      </c>
      <c r="C19" s="126" t="s">
        <v>7056</v>
      </c>
      <c r="D19" s="18" t="s">
        <v>7057</v>
      </c>
      <c r="E19" s="19" t="s">
        <v>5036</v>
      </c>
      <c r="F19" s="20" t="s">
        <v>5037</v>
      </c>
      <c r="G19" s="18" t="s">
        <v>550</v>
      </c>
      <c r="H19" s="18" t="s">
        <v>497</v>
      </c>
      <c r="I19" s="21">
        <v>2142884</v>
      </c>
      <c r="J19" s="21">
        <f t="shared" si="0"/>
        <v>2142884</v>
      </c>
      <c r="K19" s="21"/>
      <c r="L19" s="21">
        <v>1500018</v>
      </c>
      <c r="M19" s="138">
        <f t="shared" si="1"/>
        <v>1500018</v>
      </c>
    </row>
    <row r="20" spans="1:13" ht="14.25" customHeight="1" x14ac:dyDescent="0.2">
      <c r="A20" s="137">
        <v>19</v>
      </c>
      <c r="B20" s="19">
        <v>96997</v>
      </c>
      <c r="C20" s="126" t="s">
        <v>7064</v>
      </c>
      <c r="D20" s="18" t="s">
        <v>7065</v>
      </c>
      <c r="E20" s="19" t="s">
        <v>554</v>
      </c>
      <c r="F20" s="20" t="s">
        <v>555</v>
      </c>
      <c r="G20" s="18" t="s">
        <v>556</v>
      </c>
      <c r="H20" s="18" t="s">
        <v>557</v>
      </c>
      <c r="I20" s="21">
        <v>1762077</v>
      </c>
      <c r="J20" s="21">
        <f t="shared" si="0"/>
        <v>1762077</v>
      </c>
      <c r="K20" s="21"/>
      <c r="L20" s="21">
        <v>1233454</v>
      </c>
      <c r="M20" s="138">
        <f t="shared" si="1"/>
        <v>1233454</v>
      </c>
    </row>
    <row r="21" spans="1:13" ht="14.25" customHeight="1" x14ac:dyDescent="0.2">
      <c r="A21" s="137">
        <v>20</v>
      </c>
      <c r="B21" s="19">
        <v>97062</v>
      </c>
      <c r="C21" s="126" t="s">
        <v>7093</v>
      </c>
      <c r="D21" s="18" t="s">
        <v>7094</v>
      </c>
      <c r="E21" s="19" t="s">
        <v>3388</v>
      </c>
      <c r="F21" s="20" t="s">
        <v>3389</v>
      </c>
      <c r="G21" s="18" t="s">
        <v>579</v>
      </c>
      <c r="H21" s="18" t="s">
        <v>557</v>
      </c>
      <c r="I21" s="21">
        <v>1916844</v>
      </c>
      <c r="J21" s="21">
        <f t="shared" si="0"/>
        <v>1786013.96</v>
      </c>
      <c r="K21" s="21">
        <f>(36400+35124+8800+10200+8200+3000+2900+3500)*1.21</f>
        <v>130830.04</v>
      </c>
      <c r="L21" s="21">
        <v>1341790</v>
      </c>
      <c r="M21" s="138">
        <f>J21*0.7</f>
        <v>1250209.7719999999</v>
      </c>
    </row>
    <row r="22" spans="1:13" ht="14.25" customHeight="1" x14ac:dyDescent="0.2">
      <c r="A22" s="137">
        <v>21</v>
      </c>
      <c r="B22" s="19">
        <v>96434</v>
      </c>
      <c r="C22" s="126" t="s">
        <v>7120</v>
      </c>
      <c r="D22" s="18" t="s">
        <v>7121</v>
      </c>
      <c r="E22" s="19" t="s">
        <v>7122</v>
      </c>
      <c r="F22" s="20" t="s">
        <v>7123</v>
      </c>
      <c r="G22" s="18" t="s">
        <v>689</v>
      </c>
      <c r="H22" s="18" t="s">
        <v>627</v>
      </c>
      <c r="I22" s="21">
        <v>4368325</v>
      </c>
      <c r="J22" s="21">
        <f t="shared" si="0"/>
        <v>4368325</v>
      </c>
      <c r="K22" s="21"/>
      <c r="L22" s="21">
        <v>3057827</v>
      </c>
      <c r="M22" s="138">
        <f t="shared" ref="M22:M30" si="2">L22</f>
        <v>3057827</v>
      </c>
    </row>
    <row r="23" spans="1:13" ht="14.25" customHeight="1" x14ac:dyDescent="0.2">
      <c r="A23" s="137">
        <v>22</v>
      </c>
      <c r="B23" s="19">
        <v>97430</v>
      </c>
      <c r="C23" s="126" t="s">
        <v>7170</v>
      </c>
      <c r="D23" s="18" t="s">
        <v>7171</v>
      </c>
      <c r="E23" s="19" t="s">
        <v>7172</v>
      </c>
      <c r="F23" s="20" t="s">
        <v>1641</v>
      </c>
      <c r="G23" s="18" t="s">
        <v>705</v>
      </c>
      <c r="H23" s="18" t="s">
        <v>627</v>
      </c>
      <c r="I23" s="21">
        <v>1279629</v>
      </c>
      <c r="J23" s="21">
        <f t="shared" si="0"/>
        <v>1279629</v>
      </c>
      <c r="K23" s="21"/>
      <c r="L23" s="21">
        <v>895740</v>
      </c>
      <c r="M23" s="138">
        <f t="shared" si="2"/>
        <v>895740</v>
      </c>
    </row>
    <row r="24" spans="1:13" ht="14.25" customHeight="1" x14ac:dyDescent="0.2">
      <c r="A24" s="137">
        <v>23</v>
      </c>
      <c r="B24" s="19">
        <v>94273</v>
      </c>
      <c r="C24" s="126" t="s">
        <v>7135</v>
      </c>
      <c r="D24" s="18" t="s">
        <v>7136</v>
      </c>
      <c r="E24" s="19" t="s">
        <v>727</v>
      </c>
      <c r="F24" s="20" t="s">
        <v>728</v>
      </c>
      <c r="G24" s="18" t="s">
        <v>722</v>
      </c>
      <c r="H24" s="18" t="s">
        <v>723</v>
      </c>
      <c r="I24" s="21">
        <v>1166673</v>
      </c>
      <c r="J24" s="21">
        <f t="shared" si="0"/>
        <v>1166673</v>
      </c>
      <c r="K24" s="21"/>
      <c r="L24" s="21">
        <v>816671</v>
      </c>
      <c r="M24" s="138">
        <f t="shared" si="2"/>
        <v>816671</v>
      </c>
    </row>
    <row r="25" spans="1:13" ht="14.25" customHeight="1" x14ac:dyDescent="0.2">
      <c r="A25" s="137">
        <v>24</v>
      </c>
      <c r="B25" s="19">
        <v>93987</v>
      </c>
      <c r="C25" s="126" t="s">
        <v>7166</v>
      </c>
      <c r="D25" s="18" t="s">
        <v>7167</v>
      </c>
      <c r="E25" s="19" t="s">
        <v>7168</v>
      </c>
      <c r="F25" s="20" t="s">
        <v>7169</v>
      </c>
      <c r="G25" s="18" t="s">
        <v>722</v>
      </c>
      <c r="H25" s="18" t="s">
        <v>723</v>
      </c>
      <c r="I25" s="21">
        <v>4112204</v>
      </c>
      <c r="J25" s="21">
        <f t="shared" si="0"/>
        <v>4112204</v>
      </c>
      <c r="K25" s="21"/>
      <c r="L25" s="21">
        <v>2878543</v>
      </c>
      <c r="M25" s="138">
        <f t="shared" si="2"/>
        <v>2878543</v>
      </c>
    </row>
    <row r="26" spans="1:13" ht="14.25" customHeight="1" x14ac:dyDescent="0.2">
      <c r="A26" s="137">
        <v>25</v>
      </c>
      <c r="B26" s="19">
        <v>95274</v>
      </c>
      <c r="C26" s="126" t="s">
        <v>7099</v>
      </c>
      <c r="D26" s="18" t="s">
        <v>7100</v>
      </c>
      <c r="E26" s="19" t="s">
        <v>7101</v>
      </c>
      <c r="F26" s="20" t="s">
        <v>7102</v>
      </c>
      <c r="G26" s="18" t="s">
        <v>734</v>
      </c>
      <c r="H26" s="18" t="s">
        <v>723</v>
      </c>
      <c r="I26" s="21">
        <v>1801482</v>
      </c>
      <c r="J26" s="21">
        <f t="shared" si="0"/>
        <v>1801482</v>
      </c>
      <c r="K26" s="21"/>
      <c r="L26" s="21">
        <v>1261037</v>
      </c>
      <c r="M26" s="138">
        <f t="shared" si="2"/>
        <v>1261037</v>
      </c>
    </row>
    <row r="27" spans="1:13" ht="14.25" customHeight="1" x14ac:dyDescent="0.2">
      <c r="A27" s="137">
        <v>26</v>
      </c>
      <c r="B27" s="19">
        <v>96252</v>
      </c>
      <c r="C27" s="126" t="s">
        <v>7196</v>
      </c>
      <c r="D27" s="18" t="s">
        <v>7197</v>
      </c>
      <c r="E27" s="19" t="s">
        <v>7198</v>
      </c>
      <c r="F27" s="20" t="s">
        <v>7199</v>
      </c>
      <c r="G27" s="18" t="s">
        <v>734</v>
      </c>
      <c r="H27" s="18" t="s">
        <v>723</v>
      </c>
      <c r="I27" s="21">
        <v>1863307</v>
      </c>
      <c r="J27" s="21">
        <f t="shared" si="0"/>
        <v>1863307</v>
      </c>
      <c r="K27" s="21"/>
      <c r="L27" s="21">
        <v>1304314</v>
      </c>
      <c r="M27" s="138">
        <f t="shared" si="2"/>
        <v>1304314</v>
      </c>
    </row>
    <row r="28" spans="1:13" ht="14.25" customHeight="1" x14ac:dyDescent="0.2">
      <c r="A28" s="137">
        <v>27</v>
      </c>
      <c r="B28" s="19">
        <v>96386</v>
      </c>
      <c r="C28" s="126" t="s">
        <v>7081</v>
      </c>
      <c r="D28" s="18" t="s">
        <v>7082</v>
      </c>
      <c r="E28" s="19" t="s">
        <v>7083</v>
      </c>
      <c r="F28" s="20" t="s">
        <v>7084</v>
      </c>
      <c r="G28" s="18" t="s">
        <v>734</v>
      </c>
      <c r="H28" s="18" t="s">
        <v>723</v>
      </c>
      <c r="I28" s="21">
        <v>2766471</v>
      </c>
      <c r="J28" s="21">
        <f t="shared" si="0"/>
        <v>2766471</v>
      </c>
      <c r="K28" s="21"/>
      <c r="L28" s="21">
        <v>1936530</v>
      </c>
      <c r="M28" s="138">
        <f t="shared" si="2"/>
        <v>1936530</v>
      </c>
    </row>
    <row r="29" spans="1:13" ht="14.25" customHeight="1" x14ac:dyDescent="0.2">
      <c r="A29" s="137">
        <v>28</v>
      </c>
      <c r="B29" s="19">
        <v>95505</v>
      </c>
      <c r="C29" s="126" t="s">
        <v>7038</v>
      </c>
      <c r="D29" s="18" t="s">
        <v>7039</v>
      </c>
      <c r="E29" s="19" t="s">
        <v>4661</v>
      </c>
      <c r="F29" s="20" t="s">
        <v>4662</v>
      </c>
      <c r="G29" s="18" t="s">
        <v>734</v>
      </c>
      <c r="H29" s="18" t="s">
        <v>723</v>
      </c>
      <c r="I29" s="21">
        <v>10119385</v>
      </c>
      <c r="J29" s="21">
        <f t="shared" si="0"/>
        <v>10119385</v>
      </c>
      <c r="K29" s="21"/>
      <c r="L29" s="21">
        <v>5000000</v>
      </c>
      <c r="M29" s="138">
        <f t="shared" si="2"/>
        <v>5000000</v>
      </c>
    </row>
    <row r="30" spans="1:13" ht="14.25" customHeight="1" x14ac:dyDescent="0.2">
      <c r="A30" s="137">
        <v>29</v>
      </c>
      <c r="B30" s="19">
        <v>96436</v>
      </c>
      <c r="C30" s="126" t="s">
        <v>7181</v>
      </c>
      <c r="D30" s="18" t="s">
        <v>7182</v>
      </c>
      <c r="E30" s="19" t="s">
        <v>768</v>
      </c>
      <c r="F30" s="20" t="s">
        <v>769</v>
      </c>
      <c r="G30" s="18" t="s">
        <v>734</v>
      </c>
      <c r="H30" s="18" t="s">
        <v>723</v>
      </c>
      <c r="I30" s="21">
        <v>1676576</v>
      </c>
      <c r="J30" s="21">
        <f t="shared" si="0"/>
        <v>1676576</v>
      </c>
      <c r="K30" s="21"/>
      <c r="L30" s="21">
        <v>1173603</v>
      </c>
      <c r="M30" s="138">
        <f t="shared" si="2"/>
        <v>1173603</v>
      </c>
    </row>
    <row r="31" spans="1:13" ht="14.25" customHeight="1" x14ac:dyDescent="0.2">
      <c r="A31" s="137">
        <v>30</v>
      </c>
      <c r="B31" s="19">
        <v>96163</v>
      </c>
      <c r="C31" s="126" t="s">
        <v>7190</v>
      </c>
      <c r="D31" s="18" t="s">
        <v>7191</v>
      </c>
      <c r="E31" s="19" t="s">
        <v>7192</v>
      </c>
      <c r="F31" s="20" t="s">
        <v>7193</v>
      </c>
      <c r="G31" s="18" t="s">
        <v>857</v>
      </c>
      <c r="H31" s="18" t="s">
        <v>723</v>
      </c>
      <c r="I31" s="21">
        <v>4779757</v>
      </c>
      <c r="J31" s="21">
        <f t="shared" si="0"/>
        <v>4628413.83</v>
      </c>
      <c r="K31" s="21">
        <f>125077*1.21</f>
        <v>151343.16999999998</v>
      </c>
      <c r="L31" s="21">
        <v>3345830</v>
      </c>
      <c r="M31" s="138">
        <f>J31*0.7</f>
        <v>3239889.6809999999</v>
      </c>
    </row>
    <row r="32" spans="1:13" ht="14.25" customHeight="1" x14ac:dyDescent="0.2">
      <c r="A32" s="137">
        <v>31</v>
      </c>
      <c r="B32" s="19">
        <v>96757</v>
      </c>
      <c r="C32" s="126" t="s">
        <v>7070</v>
      </c>
      <c r="D32" s="18" t="s">
        <v>7071</v>
      </c>
      <c r="E32" s="19" t="s">
        <v>7072</v>
      </c>
      <c r="F32" s="20" t="s">
        <v>7073</v>
      </c>
      <c r="G32" s="18" t="s">
        <v>868</v>
      </c>
      <c r="H32" s="18" t="s">
        <v>869</v>
      </c>
      <c r="I32" s="21">
        <v>5116485</v>
      </c>
      <c r="J32" s="21">
        <f t="shared" si="0"/>
        <v>5116485</v>
      </c>
      <c r="K32" s="21"/>
      <c r="L32" s="21">
        <v>3581539</v>
      </c>
      <c r="M32" s="138">
        <f>L32</f>
        <v>3581539</v>
      </c>
    </row>
    <row r="33" spans="1:13" ht="14.25" customHeight="1" x14ac:dyDescent="0.2">
      <c r="A33" s="137">
        <v>32</v>
      </c>
      <c r="B33" s="19">
        <v>96424</v>
      </c>
      <c r="C33" s="126" t="s">
        <v>7066</v>
      </c>
      <c r="D33" s="18" t="s">
        <v>7067</v>
      </c>
      <c r="E33" s="19" t="s">
        <v>7068</v>
      </c>
      <c r="F33" s="20" t="s">
        <v>7069</v>
      </c>
      <c r="G33" s="18" t="s">
        <v>868</v>
      </c>
      <c r="H33" s="18" t="s">
        <v>869</v>
      </c>
      <c r="I33" s="21">
        <v>2769610</v>
      </c>
      <c r="J33" s="21">
        <f t="shared" si="0"/>
        <v>2769610</v>
      </c>
      <c r="K33" s="21"/>
      <c r="L33" s="21">
        <v>1938727</v>
      </c>
      <c r="M33" s="138">
        <f>L33</f>
        <v>1938727</v>
      </c>
    </row>
    <row r="34" spans="1:13" ht="14.25" customHeight="1" x14ac:dyDescent="0.2">
      <c r="A34" s="137">
        <v>33</v>
      </c>
      <c r="B34" s="19">
        <v>95713</v>
      </c>
      <c r="C34" s="126" t="s">
        <v>7060</v>
      </c>
      <c r="D34" s="18" t="s">
        <v>7061</v>
      </c>
      <c r="E34" s="19" t="s">
        <v>7062</v>
      </c>
      <c r="F34" s="20" t="s">
        <v>7063</v>
      </c>
      <c r="G34" s="18" t="s">
        <v>926</v>
      </c>
      <c r="H34" s="18" t="s">
        <v>869</v>
      </c>
      <c r="I34" s="21">
        <v>847662</v>
      </c>
      <c r="J34" s="21">
        <f t="shared" ref="J34:J61" si="3">I34-K34</f>
        <v>847662</v>
      </c>
      <c r="K34" s="21"/>
      <c r="L34" s="21">
        <v>593363</v>
      </c>
      <c r="M34" s="138">
        <f>L34</f>
        <v>593363</v>
      </c>
    </row>
    <row r="35" spans="1:13" ht="14.25" customHeight="1" x14ac:dyDescent="0.2">
      <c r="A35" s="137">
        <v>34</v>
      </c>
      <c r="B35" s="19">
        <v>94215</v>
      </c>
      <c r="C35" s="126" t="s">
        <v>7074</v>
      </c>
      <c r="D35" s="18" t="s">
        <v>7075</v>
      </c>
      <c r="E35" s="19" t="s">
        <v>3965</v>
      </c>
      <c r="F35" s="20" t="s">
        <v>3966</v>
      </c>
      <c r="G35" s="18" t="s">
        <v>947</v>
      </c>
      <c r="H35" s="18" t="s">
        <v>869</v>
      </c>
      <c r="I35" s="21">
        <v>1882017</v>
      </c>
      <c r="J35" s="21">
        <f t="shared" si="3"/>
        <v>1882017</v>
      </c>
      <c r="K35" s="21"/>
      <c r="L35" s="21">
        <v>1300000</v>
      </c>
      <c r="M35" s="138">
        <f>L35</f>
        <v>1300000</v>
      </c>
    </row>
    <row r="36" spans="1:13" ht="14.25" customHeight="1" x14ac:dyDescent="0.2">
      <c r="A36" s="137">
        <v>35</v>
      </c>
      <c r="B36" s="19">
        <v>95246</v>
      </c>
      <c r="C36" s="126" t="s">
        <v>7124</v>
      </c>
      <c r="D36" s="18" t="s">
        <v>7125</v>
      </c>
      <c r="E36" s="19" t="s">
        <v>7126</v>
      </c>
      <c r="F36" s="20" t="s">
        <v>1700</v>
      </c>
      <c r="G36" s="18" t="s">
        <v>1027</v>
      </c>
      <c r="H36" s="18" t="s">
        <v>979</v>
      </c>
      <c r="I36" s="21">
        <v>2800000</v>
      </c>
      <c r="J36" s="21">
        <f t="shared" si="3"/>
        <v>2800000</v>
      </c>
      <c r="K36" s="21"/>
      <c r="L36" s="21">
        <v>1960000</v>
      </c>
      <c r="M36" s="138">
        <f>L36</f>
        <v>1960000</v>
      </c>
    </row>
    <row r="37" spans="1:13" ht="14.25" customHeight="1" x14ac:dyDescent="0.2">
      <c r="A37" s="137">
        <v>36</v>
      </c>
      <c r="B37" s="19">
        <v>97299</v>
      </c>
      <c r="C37" s="126" t="s">
        <v>7175</v>
      </c>
      <c r="D37" s="18" t="s">
        <v>7176</v>
      </c>
      <c r="E37" s="19" t="s">
        <v>1067</v>
      </c>
      <c r="F37" s="20" t="s">
        <v>1068</v>
      </c>
      <c r="G37" s="18" t="s">
        <v>1069</v>
      </c>
      <c r="H37" s="18" t="s">
        <v>1070</v>
      </c>
      <c r="I37" s="21">
        <v>2305139</v>
      </c>
      <c r="J37" s="21">
        <f t="shared" si="3"/>
        <v>2226238.5299999998</v>
      </c>
      <c r="K37" s="21">
        <f>65207*1.21</f>
        <v>78900.47</v>
      </c>
      <c r="L37" s="21">
        <v>1613597</v>
      </c>
      <c r="M37" s="138">
        <f>J37*0.7</f>
        <v>1558366.9709999997</v>
      </c>
    </row>
    <row r="38" spans="1:13" ht="14.25" customHeight="1" x14ac:dyDescent="0.2">
      <c r="A38" s="137">
        <v>37</v>
      </c>
      <c r="B38" s="19">
        <v>94356</v>
      </c>
      <c r="C38" s="126" t="s">
        <v>7131</v>
      </c>
      <c r="D38" s="18" t="s">
        <v>7132</v>
      </c>
      <c r="E38" s="19" t="s">
        <v>7133</v>
      </c>
      <c r="F38" s="20" t="s">
        <v>7134</v>
      </c>
      <c r="G38" s="18" t="s">
        <v>1069</v>
      </c>
      <c r="H38" s="18" t="s">
        <v>1070</v>
      </c>
      <c r="I38" s="21">
        <v>2331715</v>
      </c>
      <c r="J38" s="21">
        <f t="shared" si="3"/>
        <v>2331715</v>
      </c>
      <c r="K38" s="21"/>
      <c r="L38" s="21">
        <v>1632000</v>
      </c>
      <c r="M38" s="138">
        <f>L38</f>
        <v>1632000</v>
      </c>
    </row>
    <row r="39" spans="1:13" ht="14.25" customHeight="1" x14ac:dyDescent="0.2">
      <c r="A39" s="137">
        <v>38</v>
      </c>
      <c r="B39" s="19">
        <v>94127</v>
      </c>
      <c r="C39" s="126" t="s">
        <v>7141</v>
      </c>
      <c r="D39" s="18" t="s">
        <v>7142</v>
      </c>
      <c r="E39" s="19" t="s">
        <v>7143</v>
      </c>
      <c r="F39" s="20" t="s">
        <v>5963</v>
      </c>
      <c r="G39" s="18" t="s">
        <v>1206</v>
      </c>
      <c r="H39" s="18" t="s">
        <v>1070</v>
      </c>
      <c r="I39" s="21">
        <v>1083693</v>
      </c>
      <c r="J39" s="21">
        <f t="shared" si="3"/>
        <v>1046183</v>
      </c>
      <c r="K39" s="21">
        <f>31000*1.21</f>
        <v>37510</v>
      </c>
      <c r="L39" s="21">
        <v>758585</v>
      </c>
      <c r="M39" s="138">
        <f>J39*0.7</f>
        <v>732328.1</v>
      </c>
    </row>
    <row r="40" spans="1:13" ht="14.25" customHeight="1" x14ac:dyDescent="0.2">
      <c r="A40" s="137">
        <v>39</v>
      </c>
      <c r="B40" s="19">
        <v>97634</v>
      </c>
      <c r="C40" s="126" t="s">
        <v>7044</v>
      </c>
      <c r="D40" s="18" t="s">
        <v>7045</v>
      </c>
      <c r="E40" s="19" t="s">
        <v>1291</v>
      </c>
      <c r="F40" s="20" t="s">
        <v>1292</v>
      </c>
      <c r="G40" s="18" t="s">
        <v>1262</v>
      </c>
      <c r="H40" s="18" t="s">
        <v>1070</v>
      </c>
      <c r="I40" s="21">
        <v>1265152</v>
      </c>
      <c r="J40" s="21">
        <f t="shared" si="3"/>
        <v>1265152</v>
      </c>
      <c r="K40" s="21"/>
      <c r="L40" s="21">
        <v>885606</v>
      </c>
      <c r="M40" s="138">
        <f>L40</f>
        <v>885606</v>
      </c>
    </row>
    <row r="41" spans="1:13" ht="14.25" customHeight="1" x14ac:dyDescent="0.2">
      <c r="A41" s="137">
        <v>40</v>
      </c>
      <c r="B41" s="19">
        <v>94888</v>
      </c>
      <c r="C41" s="126" t="s">
        <v>7194</v>
      </c>
      <c r="D41" s="18" t="s">
        <v>7195</v>
      </c>
      <c r="E41" s="19" t="s">
        <v>5626</v>
      </c>
      <c r="F41" s="20" t="s">
        <v>5627</v>
      </c>
      <c r="G41" s="18" t="s">
        <v>1298</v>
      </c>
      <c r="H41" s="18" t="s">
        <v>1070</v>
      </c>
      <c r="I41" s="21">
        <v>1998912</v>
      </c>
      <c r="J41" s="21">
        <f t="shared" si="3"/>
        <v>1978342</v>
      </c>
      <c r="K41" s="21">
        <f>17000*1.21</f>
        <v>20570</v>
      </c>
      <c r="L41" s="21">
        <v>1399238</v>
      </c>
      <c r="M41" s="138">
        <f>J41*0.7</f>
        <v>1384839.4</v>
      </c>
    </row>
    <row r="42" spans="1:13" ht="14.25" customHeight="1" x14ac:dyDescent="0.2">
      <c r="A42" s="137">
        <v>41</v>
      </c>
      <c r="B42" s="19">
        <v>94634</v>
      </c>
      <c r="C42" s="126" t="s">
        <v>7146</v>
      </c>
      <c r="D42" s="18" t="s">
        <v>7147</v>
      </c>
      <c r="E42" s="19" t="s">
        <v>7148</v>
      </c>
      <c r="F42" s="20" t="s">
        <v>7149</v>
      </c>
      <c r="G42" s="18" t="s">
        <v>1350</v>
      </c>
      <c r="H42" s="18" t="s">
        <v>1070</v>
      </c>
      <c r="I42" s="21">
        <v>2538685</v>
      </c>
      <c r="J42" s="21">
        <f t="shared" si="3"/>
        <v>2538685</v>
      </c>
      <c r="K42" s="21"/>
      <c r="L42" s="21">
        <v>1777079</v>
      </c>
      <c r="M42" s="138">
        <f>L42</f>
        <v>1777079</v>
      </c>
    </row>
    <row r="43" spans="1:13" ht="14.25" customHeight="1" x14ac:dyDescent="0.2">
      <c r="A43" s="137">
        <v>42</v>
      </c>
      <c r="B43" s="19">
        <v>97091</v>
      </c>
      <c r="C43" s="126" t="s">
        <v>7204</v>
      </c>
      <c r="D43" s="18" t="s">
        <v>7205</v>
      </c>
      <c r="E43" s="19" t="s">
        <v>2881</v>
      </c>
      <c r="F43" s="20" t="s">
        <v>2882</v>
      </c>
      <c r="G43" s="18" t="s">
        <v>1350</v>
      </c>
      <c r="H43" s="18" t="s">
        <v>1070</v>
      </c>
      <c r="I43" s="21">
        <v>986682</v>
      </c>
      <c r="J43" s="21">
        <f t="shared" si="3"/>
        <v>902345</v>
      </c>
      <c r="K43" s="21">
        <f>69700*1.21</f>
        <v>84337</v>
      </c>
      <c r="L43" s="21">
        <v>680000</v>
      </c>
      <c r="M43" s="138">
        <f>J43*0.7</f>
        <v>631641.5</v>
      </c>
    </row>
    <row r="44" spans="1:13" ht="14.25" customHeight="1" x14ac:dyDescent="0.2">
      <c r="A44" s="137">
        <v>43</v>
      </c>
      <c r="B44" s="19">
        <v>97547</v>
      </c>
      <c r="C44" s="126" t="s">
        <v>7183</v>
      </c>
      <c r="D44" s="18" t="s">
        <v>7184</v>
      </c>
      <c r="E44" s="19" t="s">
        <v>6275</v>
      </c>
      <c r="F44" s="20" t="s">
        <v>6276</v>
      </c>
      <c r="G44" s="18" t="s">
        <v>1350</v>
      </c>
      <c r="H44" s="18" t="s">
        <v>1070</v>
      </c>
      <c r="I44" s="21">
        <v>1160860</v>
      </c>
      <c r="J44" s="21">
        <f t="shared" si="3"/>
        <v>1105684</v>
      </c>
      <c r="K44" s="21">
        <f>45600*1.21</f>
        <v>55176</v>
      </c>
      <c r="L44" s="21">
        <v>812602</v>
      </c>
      <c r="M44" s="138">
        <f>J44*0.7</f>
        <v>773978.79999999993</v>
      </c>
    </row>
    <row r="45" spans="1:13" ht="14.25" customHeight="1" x14ac:dyDescent="0.2">
      <c r="A45" s="137">
        <v>44</v>
      </c>
      <c r="B45" s="19">
        <v>97657</v>
      </c>
      <c r="C45" s="126" t="s">
        <v>7185</v>
      </c>
      <c r="D45" s="18" t="s">
        <v>7186</v>
      </c>
      <c r="E45" s="19" t="s">
        <v>1485</v>
      </c>
      <c r="F45" s="20" t="s">
        <v>1486</v>
      </c>
      <c r="G45" s="18" t="s">
        <v>1440</v>
      </c>
      <c r="H45" s="18" t="s">
        <v>1441</v>
      </c>
      <c r="I45" s="21">
        <v>3190837</v>
      </c>
      <c r="J45" s="21">
        <f t="shared" si="3"/>
        <v>2881205.26</v>
      </c>
      <c r="K45" s="21">
        <f>255894*1.21</f>
        <v>309631.74</v>
      </c>
      <c r="L45" s="21">
        <v>2233586</v>
      </c>
      <c r="M45" s="138">
        <f>J45*0.7</f>
        <v>2016843.6819999998</v>
      </c>
    </row>
    <row r="46" spans="1:13" ht="14.25" customHeight="1" x14ac:dyDescent="0.2">
      <c r="A46" s="137">
        <v>45</v>
      </c>
      <c r="B46" s="19">
        <v>95152</v>
      </c>
      <c r="C46" s="126" t="s">
        <v>7173</v>
      </c>
      <c r="D46" s="18" t="s">
        <v>7174</v>
      </c>
      <c r="E46" s="19" t="s">
        <v>1515</v>
      </c>
      <c r="F46" s="20" t="s">
        <v>1516</v>
      </c>
      <c r="G46" s="18" t="s">
        <v>1501</v>
      </c>
      <c r="H46" s="18" t="s">
        <v>1441</v>
      </c>
      <c r="I46" s="21">
        <v>2509014</v>
      </c>
      <c r="J46" s="21">
        <f t="shared" si="3"/>
        <v>2509014</v>
      </c>
      <c r="K46" s="21"/>
      <c r="L46" s="21">
        <v>1531181</v>
      </c>
      <c r="M46" s="138">
        <f>L46</f>
        <v>1531181</v>
      </c>
    </row>
    <row r="47" spans="1:13" ht="14.25" customHeight="1" x14ac:dyDescent="0.2">
      <c r="A47" s="137">
        <v>46</v>
      </c>
      <c r="B47" s="19">
        <v>97340</v>
      </c>
      <c r="C47" s="126" t="s">
        <v>7109</v>
      </c>
      <c r="D47" s="18" t="s">
        <v>7110</v>
      </c>
      <c r="E47" s="19" t="s">
        <v>6729</v>
      </c>
      <c r="F47" s="20" t="s">
        <v>6730</v>
      </c>
      <c r="G47" s="18" t="s">
        <v>1548</v>
      </c>
      <c r="H47" s="18" t="s">
        <v>1441</v>
      </c>
      <c r="I47" s="21">
        <v>2200000</v>
      </c>
      <c r="J47" s="21">
        <f t="shared" si="3"/>
        <v>2200000</v>
      </c>
      <c r="K47" s="21"/>
      <c r="L47" s="21">
        <v>1540000</v>
      </c>
      <c r="M47" s="138">
        <f>L47</f>
        <v>1540000</v>
      </c>
    </row>
    <row r="48" spans="1:13" ht="14.25" customHeight="1" x14ac:dyDescent="0.2">
      <c r="A48" s="137">
        <v>47</v>
      </c>
      <c r="B48" s="19">
        <v>95195</v>
      </c>
      <c r="C48" s="126" t="s">
        <v>7117</v>
      </c>
      <c r="D48" s="18" t="s">
        <v>7118</v>
      </c>
      <c r="E48" s="19" t="s">
        <v>7119</v>
      </c>
      <c r="F48" s="20" t="s">
        <v>1965</v>
      </c>
      <c r="G48" s="18" t="s">
        <v>1642</v>
      </c>
      <c r="H48" s="18" t="s">
        <v>1643</v>
      </c>
      <c r="I48" s="21">
        <v>1007896</v>
      </c>
      <c r="J48" s="21">
        <f t="shared" si="3"/>
        <v>843578</v>
      </c>
      <c r="K48" s="21">
        <f>135800*1.21</f>
        <v>164318</v>
      </c>
      <c r="L48" s="21">
        <v>717312</v>
      </c>
      <c r="M48" s="138">
        <f>J48*0.7</f>
        <v>590504.6</v>
      </c>
    </row>
    <row r="49" spans="1:13" ht="14.25" customHeight="1" x14ac:dyDescent="0.2">
      <c r="A49" s="137">
        <v>48</v>
      </c>
      <c r="B49" s="19">
        <v>96601</v>
      </c>
      <c r="C49" s="126" t="s">
        <v>7052</v>
      </c>
      <c r="D49" s="18" t="s">
        <v>7053</v>
      </c>
      <c r="E49" s="19" t="s">
        <v>7054</v>
      </c>
      <c r="F49" s="20" t="s">
        <v>7055</v>
      </c>
      <c r="G49" s="18" t="s">
        <v>1695</v>
      </c>
      <c r="H49" s="18" t="s">
        <v>1643</v>
      </c>
      <c r="I49" s="21">
        <v>5864790</v>
      </c>
      <c r="J49" s="21">
        <f t="shared" si="3"/>
        <v>5864790</v>
      </c>
      <c r="K49" s="21"/>
      <c r="L49" s="21">
        <v>4105353</v>
      </c>
      <c r="M49" s="138">
        <f>L49</f>
        <v>4105353</v>
      </c>
    </row>
    <row r="50" spans="1:13" ht="14.25" customHeight="1" x14ac:dyDescent="0.2">
      <c r="A50" s="137">
        <v>49</v>
      </c>
      <c r="B50" s="19">
        <v>96846</v>
      </c>
      <c r="C50" s="126" t="s">
        <v>7087</v>
      </c>
      <c r="D50" s="18" t="s">
        <v>7088</v>
      </c>
      <c r="E50" s="19" t="s">
        <v>7089</v>
      </c>
      <c r="F50" s="20" t="s">
        <v>7090</v>
      </c>
      <c r="G50" s="18" t="s">
        <v>1706</v>
      </c>
      <c r="H50" s="18" t="s">
        <v>1643</v>
      </c>
      <c r="I50" s="21">
        <v>1478325</v>
      </c>
      <c r="J50" s="21">
        <f t="shared" si="3"/>
        <v>1478325</v>
      </c>
      <c r="K50" s="21"/>
      <c r="L50" s="21">
        <v>1034827</v>
      </c>
      <c r="M50" s="138">
        <f>L50</f>
        <v>1034827</v>
      </c>
    </row>
    <row r="51" spans="1:13" ht="14.25" customHeight="1" x14ac:dyDescent="0.2">
      <c r="A51" s="137">
        <v>50</v>
      </c>
      <c r="B51" s="19">
        <v>97051</v>
      </c>
      <c r="C51" s="126" t="s">
        <v>7200</v>
      </c>
      <c r="D51" s="18" t="s">
        <v>7201</v>
      </c>
      <c r="E51" s="19" t="s">
        <v>7202</v>
      </c>
      <c r="F51" s="20" t="s">
        <v>7203</v>
      </c>
      <c r="G51" s="18" t="s">
        <v>1706</v>
      </c>
      <c r="H51" s="18" t="s">
        <v>1643</v>
      </c>
      <c r="I51" s="21">
        <v>2387984</v>
      </c>
      <c r="J51" s="21">
        <f t="shared" si="3"/>
        <v>2314609.6</v>
      </c>
      <c r="K51" s="21">
        <f>60640*1.21</f>
        <v>73374.399999999994</v>
      </c>
      <c r="L51" s="21">
        <v>1600000</v>
      </c>
      <c r="M51" s="138">
        <v>1600000</v>
      </c>
    </row>
    <row r="52" spans="1:13" ht="14.25" customHeight="1" x14ac:dyDescent="0.2">
      <c r="A52" s="137">
        <v>51</v>
      </c>
      <c r="B52" s="19">
        <v>94135</v>
      </c>
      <c r="C52" s="126" t="s">
        <v>7097</v>
      </c>
      <c r="D52" s="18" t="s">
        <v>7098</v>
      </c>
      <c r="E52" s="19" t="s">
        <v>1729</v>
      </c>
      <c r="F52" s="20" t="s">
        <v>1730</v>
      </c>
      <c r="G52" s="18" t="s">
        <v>1706</v>
      </c>
      <c r="H52" s="18" t="s">
        <v>1643</v>
      </c>
      <c r="I52" s="21">
        <v>951705</v>
      </c>
      <c r="J52" s="21">
        <f t="shared" si="3"/>
        <v>313430</v>
      </c>
      <c r="K52" s="21">
        <f>527500*1.21</f>
        <v>638275</v>
      </c>
      <c r="L52" s="21">
        <v>666193</v>
      </c>
      <c r="M52" s="138">
        <f>J52*0.7</f>
        <v>219401</v>
      </c>
    </row>
    <row r="53" spans="1:13" ht="14.25" customHeight="1" x14ac:dyDescent="0.2">
      <c r="A53" s="137">
        <v>52</v>
      </c>
      <c r="B53" s="19">
        <v>95247</v>
      </c>
      <c r="C53" s="126" t="s">
        <v>7206</v>
      </c>
      <c r="D53" s="18" t="s">
        <v>7207</v>
      </c>
      <c r="E53" s="19" t="s">
        <v>2018</v>
      </c>
      <c r="F53" s="20" t="s">
        <v>2019</v>
      </c>
      <c r="G53" s="18" t="s">
        <v>1706</v>
      </c>
      <c r="H53" s="18" t="s">
        <v>1643</v>
      </c>
      <c r="I53" s="21">
        <v>1300835</v>
      </c>
      <c r="J53" s="21">
        <f t="shared" si="3"/>
        <v>1277845</v>
      </c>
      <c r="K53" s="21">
        <f>19000*1.21</f>
        <v>22990</v>
      </c>
      <c r="L53" s="21">
        <v>902538</v>
      </c>
      <c r="M53" s="138">
        <f>J53*0.7</f>
        <v>894491.5</v>
      </c>
    </row>
    <row r="54" spans="1:13" ht="14.25" customHeight="1" x14ac:dyDescent="0.2">
      <c r="A54" s="137">
        <v>53</v>
      </c>
      <c r="B54" s="19">
        <v>97111</v>
      </c>
      <c r="C54" s="126" t="s">
        <v>7158</v>
      </c>
      <c r="D54" s="18" t="s">
        <v>7159</v>
      </c>
      <c r="E54" s="19" t="s">
        <v>7160</v>
      </c>
      <c r="F54" s="20" t="s">
        <v>7161</v>
      </c>
      <c r="G54" s="18" t="s">
        <v>1751</v>
      </c>
      <c r="H54" s="18" t="s">
        <v>1643</v>
      </c>
      <c r="I54" s="21">
        <v>3270354</v>
      </c>
      <c r="J54" s="21">
        <f t="shared" si="3"/>
        <v>3138731.41</v>
      </c>
      <c r="K54" s="21">
        <f>108779*1.21</f>
        <v>131622.59</v>
      </c>
      <c r="L54" s="21">
        <v>2184247</v>
      </c>
      <c r="M54" s="138">
        <v>2184247</v>
      </c>
    </row>
    <row r="55" spans="1:13" ht="14.25" customHeight="1" x14ac:dyDescent="0.2">
      <c r="A55" s="137">
        <v>54</v>
      </c>
      <c r="B55" s="19">
        <v>94349</v>
      </c>
      <c r="C55" s="126" t="s">
        <v>7150</v>
      </c>
      <c r="D55" s="18" t="s">
        <v>7151</v>
      </c>
      <c r="E55" s="19" t="s">
        <v>7152</v>
      </c>
      <c r="F55" s="20" t="s">
        <v>7153</v>
      </c>
      <c r="G55" s="18" t="s">
        <v>1751</v>
      </c>
      <c r="H55" s="18" t="s">
        <v>1643</v>
      </c>
      <c r="I55" s="21">
        <v>917515</v>
      </c>
      <c r="J55" s="21">
        <f t="shared" si="3"/>
        <v>808243.53</v>
      </c>
      <c r="K55" s="21">
        <f>90307*1.21</f>
        <v>109271.47</v>
      </c>
      <c r="L55" s="21">
        <v>642260</v>
      </c>
      <c r="M55" s="138">
        <f>J55*0.7</f>
        <v>565770.47100000002</v>
      </c>
    </row>
    <row r="56" spans="1:13" ht="14.25" customHeight="1" x14ac:dyDescent="0.2">
      <c r="A56" s="137">
        <v>55</v>
      </c>
      <c r="B56" s="19">
        <v>96372</v>
      </c>
      <c r="C56" s="126" t="s">
        <v>7050</v>
      </c>
      <c r="D56" s="18" t="s">
        <v>7051</v>
      </c>
      <c r="E56" s="19" t="s">
        <v>3438</v>
      </c>
      <c r="F56" s="20" t="s">
        <v>3439</v>
      </c>
      <c r="G56" s="18" t="s">
        <v>1786</v>
      </c>
      <c r="H56" s="18" t="s">
        <v>1787</v>
      </c>
      <c r="I56" s="21">
        <v>1980281</v>
      </c>
      <c r="J56" s="21">
        <f t="shared" si="3"/>
        <v>1414364</v>
      </c>
      <c r="K56" s="21">
        <f>467700*1.21</f>
        <v>565917</v>
      </c>
      <c r="L56" s="21">
        <v>1386196</v>
      </c>
      <c r="M56" s="138">
        <f>J56*0.7</f>
        <v>990054.79999999993</v>
      </c>
    </row>
    <row r="57" spans="1:13" ht="14.25" customHeight="1" x14ac:dyDescent="0.2">
      <c r="A57" s="137">
        <v>56</v>
      </c>
      <c r="B57" s="19">
        <v>96250</v>
      </c>
      <c r="C57" s="126" t="s">
        <v>7103</v>
      </c>
      <c r="D57" s="18" t="s">
        <v>7104</v>
      </c>
      <c r="E57" s="19" t="s">
        <v>7105</v>
      </c>
      <c r="F57" s="20" t="s">
        <v>7106</v>
      </c>
      <c r="G57" s="18" t="s">
        <v>1786</v>
      </c>
      <c r="H57" s="18" t="s">
        <v>1787</v>
      </c>
      <c r="I57" s="21">
        <v>1777826</v>
      </c>
      <c r="J57" s="21">
        <f t="shared" si="3"/>
        <v>1777826</v>
      </c>
      <c r="K57" s="21"/>
      <c r="L57" s="21">
        <v>1244478</v>
      </c>
      <c r="M57" s="138">
        <f>L57</f>
        <v>1244478</v>
      </c>
    </row>
    <row r="58" spans="1:13" ht="14.25" customHeight="1" x14ac:dyDescent="0.2">
      <c r="A58" s="137">
        <v>57</v>
      </c>
      <c r="B58" s="19">
        <v>95685</v>
      </c>
      <c r="C58" s="126" t="s">
        <v>7107</v>
      </c>
      <c r="D58" s="18" t="s">
        <v>7108</v>
      </c>
      <c r="E58" s="19" t="s">
        <v>2916</v>
      </c>
      <c r="F58" s="20" t="s">
        <v>2917</v>
      </c>
      <c r="G58" s="18" t="s">
        <v>1803</v>
      </c>
      <c r="H58" s="18" t="s">
        <v>1787</v>
      </c>
      <c r="I58" s="21">
        <v>6044854</v>
      </c>
      <c r="J58" s="21">
        <f t="shared" si="3"/>
        <v>6044854</v>
      </c>
      <c r="K58" s="21"/>
      <c r="L58" s="21">
        <v>4231397</v>
      </c>
      <c r="M58" s="138">
        <f>L58</f>
        <v>4231397</v>
      </c>
    </row>
    <row r="59" spans="1:13" ht="14.25" customHeight="1" x14ac:dyDescent="0.2">
      <c r="A59" s="137">
        <v>58</v>
      </c>
      <c r="B59" s="19">
        <v>97087</v>
      </c>
      <c r="C59" s="126" t="s">
        <v>7091</v>
      </c>
      <c r="D59" s="18" t="s">
        <v>7092</v>
      </c>
      <c r="E59" s="19" t="s">
        <v>4803</v>
      </c>
      <c r="F59" s="20" t="s">
        <v>4804</v>
      </c>
      <c r="G59" s="18" t="s">
        <v>1803</v>
      </c>
      <c r="H59" s="18" t="s">
        <v>1787</v>
      </c>
      <c r="I59" s="21">
        <v>1553882</v>
      </c>
      <c r="J59" s="21">
        <f t="shared" si="3"/>
        <v>1522809.2</v>
      </c>
      <c r="K59" s="21">
        <f>25680*1.21</f>
        <v>31072.799999999999</v>
      </c>
      <c r="L59" s="21">
        <v>1087717</v>
      </c>
      <c r="M59" s="138">
        <f>J59*0.7</f>
        <v>1065966.44</v>
      </c>
    </row>
    <row r="60" spans="1:13" ht="14.25" customHeight="1" x14ac:dyDescent="0.2">
      <c r="A60" s="137">
        <v>59</v>
      </c>
      <c r="B60" s="19">
        <v>95854</v>
      </c>
      <c r="C60" s="126" t="s">
        <v>7111</v>
      </c>
      <c r="D60" s="18" t="s">
        <v>7112</v>
      </c>
      <c r="E60" s="19" t="s">
        <v>2727</v>
      </c>
      <c r="F60" s="20" t="s">
        <v>2728</v>
      </c>
      <c r="G60" s="18" t="s">
        <v>1829</v>
      </c>
      <c r="H60" s="18" t="s">
        <v>1787</v>
      </c>
      <c r="I60" s="21">
        <v>1474462</v>
      </c>
      <c r="J60" s="21">
        <f t="shared" si="3"/>
        <v>1474462</v>
      </c>
      <c r="K60" s="21"/>
      <c r="L60" s="21">
        <v>1032123</v>
      </c>
      <c r="M60" s="138">
        <f>L60</f>
        <v>1032123</v>
      </c>
    </row>
    <row r="61" spans="1:13" ht="14.25" customHeight="1" x14ac:dyDescent="0.2">
      <c r="A61" s="137">
        <v>60</v>
      </c>
      <c r="B61" s="24">
        <v>95284</v>
      </c>
      <c r="C61" s="128" t="s">
        <v>7046</v>
      </c>
      <c r="D61" s="26" t="s">
        <v>7047</v>
      </c>
      <c r="E61" s="24" t="s">
        <v>7048</v>
      </c>
      <c r="F61" s="27" t="s">
        <v>7049</v>
      </c>
      <c r="G61" s="26" t="s">
        <v>1829</v>
      </c>
      <c r="H61" s="26" t="s">
        <v>1787</v>
      </c>
      <c r="I61" s="28">
        <v>1849763</v>
      </c>
      <c r="J61" s="28">
        <f t="shared" si="3"/>
        <v>1849763</v>
      </c>
      <c r="K61" s="28"/>
      <c r="L61" s="28">
        <v>1019331</v>
      </c>
      <c r="M61" s="139">
        <f>L61</f>
        <v>1019331</v>
      </c>
    </row>
    <row r="62" spans="1:13" ht="16.5" customHeight="1" x14ac:dyDescent="0.2">
      <c r="A62" s="182" t="s">
        <v>1869</v>
      </c>
      <c r="B62" s="183"/>
      <c r="C62" s="183"/>
      <c r="D62" s="183"/>
      <c r="E62" s="183"/>
      <c r="F62" s="183"/>
      <c r="G62" s="183"/>
      <c r="H62" s="183"/>
      <c r="I62" s="184"/>
      <c r="J62" s="129"/>
      <c r="K62" s="129"/>
      <c r="L62" s="129"/>
      <c r="M62" s="31">
        <f>SUM(M2:M61)</f>
        <v>101297041.47199997</v>
      </c>
    </row>
  </sheetData>
  <sortState ref="A2:M61">
    <sortCondition ref="H2:H61"/>
    <sortCondition ref="G2:G61"/>
    <sortCondition ref="F2:F61"/>
  </sortState>
  <printOptions horizontalCentered="1" gridLines="1" gridLinesSet="0"/>
  <pageMargins left="0.39370078740157483" right="0.39370078740157483" top="1.1811023622047245" bottom="0.55118110236220474" header="0.31496062992125984" footer="0.31496062992125984"/>
  <pageSetup paperSize="9" scale="95" fitToHeight="0" orientation="landscape" r:id="rId1"/>
  <headerFooter>
    <oddHeader>&amp;L&amp;G
Seznam akcí doporučených k financování&amp;C&amp;"Arial,Tučné"
Podpora obnovy a rozvoje venkova 2018
DT č. 6&amp;"Arial,Obyčejné"
&amp;R
Příloha č. 11  RM  č. 22/2018</oddHeader>
    <oddFooter>&amp;C&amp;8Stránka &amp;P z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3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28515625" style="69" customWidth="1"/>
    <col min="2" max="2" width="6.42578125" style="69" customWidth="1"/>
    <col min="3" max="3" width="16.42578125" style="69" hidden="1" customWidth="1"/>
    <col min="4" max="4" width="65.7109375" customWidth="1"/>
    <col min="5" max="5" width="8.7109375" style="69" hidden="1" customWidth="1"/>
    <col min="6" max="6" width="22.5703125" customWidth="1"/>
    <col min="7" max="7" width="16" customWidth="1"/>
    <col min="8" max="8" width="12.5703125" customWidth="1"/>
    <col min="9" max="9" width="10.5703125" customWidth="1"/>
    <col min="10" max="10" width="11" hidden="1" customWidth="1"/>
    <col min="11" max="12" width="9" hidden="1" customWidth="1"/>
    <col min="13" max="13" width="10.140625" customWidth="1"/>
  </cols>
  <sheetData>
    <row r="1" spans="1:13" s="15" customFormat="1" ht="22.5" customHeight="1" x14ac:dyDescent="0.2">
      <c r="A1" s="140" t="s">
        <v>1870</v>
      </c>
      <c r="B1" s="140" t="s">
        <v>4486</v>
      </c>
      <c r="C1" s="140" t="s">
        <v>3</v>
      </c>
      <c r="D1" s="140" t="s">
        <v>4</v>
      </c>
      <c r="E1" s="140" t="s">
        <v>5</v>
      </c>
      <c r="F1" s="140" t="s">
        <v>6</v>
      </c>
      <c r="G1" s="140" t="s">
        <v>7</v>
      </c>
      <c r="H1" s="140" t="s">
        <v>8</v>
      </c>
      <c r="I1" s="140" t="s">
        <v>9</v>
      </c>
      <c r="J1" s="141" t="s">
        <v>4490</v>
      </c>
      <c r="K1" s="141" t="s">
        <v>4489</v>
      </c>
      <c r="L1" s="140" t="s">
        <v>4302</v>
      </c>
      <c r="M1" s="140" t="s">
        <v>11</v>
      </c>
    </row>
    <row r="2" spans="1:13" ht="14.25" customHeight="1" x14ac:dyDescent="0.2">
      <c r="A2" s="125">
        <v>1</v>
      </c>
      <c r="B2" s="19">
        <v>96454</v>
      </c>
      <c r="C2" s="126" t="s">
        <v>7210</v>
      </c>
      <c r="D2" s="18" t="s">
        <v>7211</v>
      </c>
      <c r="E2" s="19" t="s">
        <v>7212</v>
      </c>
      <c r="F2" s="20" t="s">
        <v>7213</v>
      </c>
      <c r="G2" s="18" t="s">
        <v>678</v>
      </c>
      <c r="H2" s="18" t="s">
        <v>627</v>
      </c>
      <c r="I2" s="21">
        <v>4758144</v>
      </c>
      <c r="J2" s="21">
        <f t="shared" ref="J2:J33" si="0">I2-K2</f>
        <v>4758144</v>
      </c>
      <c r="K2" s="21"/>
      <c r="L2" s="21">
        <v>3305036</v>
      </c>
      <c r="M2" s="21">
        <f>L2</f>
        <v>3305036</v>
      </c>
    </row>
    <row r="3" spans="1:13" ht="14.25" customHeight="1" x14ac:dyDescent="0.2">
      <c r="A3" s="125">
        <v>2</v>
      </c>
      <c r="B3" s="19">
        <v>95655</v>
      </c>
      <c r="C3" s="126" t="s">
        <v>7214</v>
      </c>
      <c r="D3" s="18" t="s">
        <v>7215</v>
      </c>
      <c r="E3" s="19" t="s">
        <v>7216</v>
      </c>
      <c r="F3" s="20" t="s">
        <v>7217</v>
      </c>
      <c r="G3" s="18" t="s">
        <v>275</v>
      </c>
      <c r="H3" s="18" t="s">
        <v>183</v>
      </c>
      <c r="I3" s="21">
        <v>1490247</v>
      </c>
      <c r="J3" s="21">
        <f t="shared" si="0"/>
        <v>1490247</v>
      </c>
      <c r="K3" s="21"/>
      <c r="L3" s="21">
        <v>1032672</v>
      </c>
      <c r="M3" s="21">
        <f>L3</f>
        <v>1032672</v>
      </c>
    </row>
    <row r="4" spans="1:13" ht="14.25" customHeight="1" x14ac:dyDescent="0.2">
      <c r="A4" s="125">
        <v>3</v>
      </c>
      <c r="B4" s="19">
        <v>96838</v>
      </c>
      <c r="C4" s="126" t="s">
        <v>7218</v>
      </c>
      <c r="D4" s="18" t="s">
        <v>7219</v>
      </c>
      <c r="E4" s="19" t="s">
        <v>7220</v>
      </c>
      <c r="F4" s="20" t="s">
        <v>7221</v>
      </c>
      <c r="G4" s="18" t="s">
        <v>1548</v>
      </c>
      <c r="H4" s="18" t="s">
        <v>1441</v>
      </c>
      <c r="I4" s="21">
        <v>3947404</v>
      </c>
      <c r="J4" s="21">
        <f t="shared" si="0"/>
        <v>3859074</v>
      </c>
      <c r="K4" s="21">
        <f>73000*1.21</f>
        <v>88330</v>
      </c>
      <c r="L4" s="21">
        <v>2763182</v>
      </c>
      <c r="M4" s="21">
        <f>J4*0.7</f>
        <v>2701351.8</v>
      </c>
    </row>
    <row r="5" spans="1:13" ht="14.25" customHeight="1" x14ac:dyDescent="0.2">
      <c r="A5" s="125">
        <v>4</v>
      </c>
      <c r="B5" s="19">
        <v>94878</v>
      </c>
      <c r="C5" s="126" t="s">
        <v>7222</v>
      </c>
      <c r="D5" s="18" t="s">
        <v>7223</v>
      </c>
      <c r="E5" s="19" t="s">
        <v>7224</v>
      </c>
      <c r="F5" s="20" t="s">
        <v>7225</v>
      </c>
      <c r="G5" s="18" t="s">
        <v>1642</v>
      </c>
      <c r="H5" s="18" t="s">
        <v>1643</v>
      </c>
      <c r="I5" s="21">
        <v>3841878</v>
      </c>
      <c r="J5" s="21">
        <f t="shared" si="0"/>
        <v>3713022.68</v>
      </c>
      <c r="K5" s="21">
        <f>106492*1.21</f>
        <v>128855.31999999999</v>
      </c>
      <c r="L5" s="21">
        <v>2689300</v>
      </c>
      <c r="M5" s="21">
        <f>J5*0.7</f>
        <v>2599115.8760000002</v>
      </c>
    </row>
    <row r="6" spans="1:13" ht="14.25" customHeight="1" x14ac:dyDescent="0.2">
      <c r="A6" s="125">
        <v>5</v>
      </c>
      <c r="B6" s="19">
        <v>97360</v>
      </c>
      <c r="C6" s="126" t="s">
        <v>7226</v>
      </c>
      <c r="D6" s="18" t="s">
        <v>7227</v>
      </c>
      <c r="E6" s="19" t="s">
        <v>7228</v>
      </c>
      <c r="F6" s="20" t="s">
        <v>7229</v>
      </c>
      <c r="G6" s="18" t="s">
        <v>1069</v>
      </c>
      <c r="H6" s="18" t="s">
        <v>1070</v>
      </c>
      <c r="I6" s="21">
        <v>5341247</v>
      </c>
      <c r="J6" s="21">
        <f t="shared" si="0"/>
        <v>5341247</v>
      </c>
      <c r="K6" s="21"/>
      <c r="L6" s="21">
        <v>3738872</v>
      </c>
      <c r="M6" s="21">
        <f>L6</f>
        <v>3738872</v>
      </c>
    </row>
    <row r="7" spans="1:13" ht="14.25" customHeight="1" x14ac:dyDescent="0.2">
      <c r="A7" s="125">
        <v>6</v>
      </c>
      <c r="B7" s="19">
        <v>97663</v>
      </c>
      <c r="C7" s="126" t="s">
        <v>7230</v>
      </c>
      <c r="D7" s="18" t="s">
        <v>7231</v>
      </c>
      <c r="E7" s="19" t="s">
        <v>3915</v>
      </c>
      <c r="F7" s="20" t="s">
        <v>3916</v>
      </c>
      <c r="G7" s="18" t="s">
        <v>1440</v>
      </c>
      <c r="H7" s="18" t="s">
        <v>1441</v>
      </c>
      <c r="I7" s="21">
        <v>773190</v>
      </c>
      <c r="J7" s="21">
        <f t="shared" si="0"/>
        <v>773190</v>
      </c>
      <c r="K7" s="21"/>
      <c r="L7" s="21">
        <v>541000</v>
      </c>
      <c r="M7" s="21">
        <f>L7</f>
        <v>541000</v>
      </c>
    </row>
    <row r="8" spans="1:13" ht="14.25" customHeight="1" x14ac:dyDescent="0.2">
      <c r="A8" s="125">
        <v>7</v>
      </c>
      <c r="B8" s="19">
        <v>95249</v>
      </c>
      <c r="C8" s="126" t="s">
        <v>7232</v>
      </c>
      <c r="D8" s="18" t="s">
        <v>7233</v>
      </c>
      <c r="E8" s="19" t="s">
        <v>2142</v>
      </c>
      <c r="F8" s="20" t="s">
        <v>2143</v>
      </c>
      <c r="G8" s="18" t="s">
        <v>1829</v>
      </c>
      <c r="H8" s="18" t="s">
        <v>1787</v>
      </c>
      <c r="I8" s="21">
        <v>3586168</v>
      </c>
      <c r="J8" s="21">
        <f t="shared" si="0"/>
        <v>3586168</v>
      </c>
      <c r="K8" s="21"/>
      <c r="L8" s="21">
        <v>2510318</v>
      </c>
      <c r="M8" s="21">
        <f>L8</f>
        <v>2510318</v>
      </c>
    </row>
    <row r="9" spans="1:13" ht="14.25" customHeight="1" x14ac:dyDescent="0.2">
      <c r="A9" s="125">
        <v>8</v>
      </c>
      <c r="B9" s="19">
        <v>97522</v>
      </c>
      <c r="C9" s="126" t="s">
        <v>7234</v>
      </c>
      <c r="D9" s="18" t="s">
        <v>7235</v>
      </c>
      <c r="E9" s="19" t="s">
        <v>2852</v>
      </c>
      <c r="F9" s="20" t="s">
        <v>2853</v>
      </c>
      <c r="G9" s="18" t="s">
        <v>136</v>
      </c>
      <c r="H9" s="18" t="s">
        <v>18</v>
      </c>
      <c r="I9" s="21">
        <v>3055032</v>
      </c>
      <c r="J9" s="21">
        <f t="shared" si="0"/>
        <v>2924352</v>
      </c>
      <c r="K9" s="21">
        <f>108000*1.21</f>
        <v>130680</v>
      </c>
      <c r="L9" s="21">
        <v>2138522</v>
      </c>
      <c r="M9" s="21">
        <f>J9*0.7</f>
        <v>2047046.4</v>
      </c>
    </row>
    <row r="10" spans="1:13" ht="14.25" customHeight="1" x14ac:dyDescent="0.2">
      <c r="A10" s="125">
        <v>9</v>
      </c>
      <c r="B10" s="19">
        <v>97194</v>
      </c>
      <c r="C10" s="126" t="s">
        <v>7236</v>
      </c>
      <c r="D10" s="18" t="s">
        <v>7237</v>
      </c>
      <c r="E10" s="19" t="s">
        <v>1074</v>
      </c>
      <c r="F10" s="20" t="s">
        <v>1075</v>
      </c>
      <c r="G10" s="18" t="s">
        <v>1069</v>
      </c>
      <c r="H10" s="18" t="s">
        <v>1070</v>
      </c>
      <c r="I10" s="21">
        <v>2250520</v>
      </c>
      <c r="J10" s="21">
        <f t="shared" si="0"/>
        <v>2136780</v>
      </c>
      <c r="K10" s="21">
        <f>94000*1.21</f>
        <v>113740</v>
      </c>
      <c r="L10" s="21">
        <v>1575000</v>
      </c>
      <c r="M10" s="21">
        <f>J10*0.7</f>
        <v>1495746</v>
      </c>
    </row>
    <row r="11" spans="1:13" ht="14.25" customHeight="1" x14ac:dyDescent="0.2">
      <c r="A11" s="125">
        <v>10</v>
      </c>
      <c r="B11" s="19">
        <v>96574</v>
      </c>
      <c r="C11" s="126" t="s">
        <v>7238</v>
      </c>
      <c r="D11" s="18" t="s">
        <v>7239</v>
      </c>
      <c r="E11" s="19" t="s">
        <v>2747</v>
      </c>
      <c r="F11" s="20" t="s">
        <v>2748</v>
      </c>
      <c r="G11" s="18" t="s">
        <v>550</v>
      </c>
      <c r="H11" s="18" t="s">
        <v>497</v>
      </c>
      <c r="I11" s="21">
        <v>2653005</v>
      </c>
      <c r="J11" s="21">
        <f t="shared" si="0"/>
        <v>2653005</v>
      </c>
      <c r="K11" s="21"/>
      <c r="L11" s="21">
        <v>1857103</v>
      </c>
      <c r="M11" s="21">
        <f>L11</f>
        <v>1857103</v>
      </c>
    </row>
    <row r="12" spans="1:13" ht="14.25" customHeight="1" x14ac:dyDescent="0.2">
      <c r="A12" s="125">
        <v>11</v>
      </c>
      <c r="B12" s="19">
        <v>97666</v>
      </c>
      <c r="C12" s="126" t="s">
        <v>7240</v>
      </c>
      <c r="D12" s="18" t="s">
        <v>7241</v>
      </c>
      <c r="E12" s="19" t="s">
        <v>1250</v>
      </c>
      <c r="F12" s="20" t="s">
        <v>1251</v>
      </c>
      <c r="G12" s="18" t="s">
        <v>1206</v>
      </c>
      <c r="H12" s="18" t="s">
        <v>1070</v>
      </c>
      <c r="I12" s="21">
        <v>9758886</v>
      </c>
      <c r="J12" s="21">
        <f t="shared" si="0"/>
        <v>9758886</v>
      </c>
      <c r="K12" s="21"/>
      <c r="L12" s="21">
        <v>3333611</v>
      </c>
      <c r="M12" s="21">
        <f>L12</f>
        <v>3333611</v>
      </c>
    </row>
    <row r="13" spans="1:13" ht="14.25" customHeight="1" x14ac:dyDescent="0.2">
      <c r="A13" s="125">
        <v>12</v>
      </c>
      <c r="B13" s="19">
        <v>94889</v>
      </c>
      <c r="C13" s="126" t="s">
        <v>7242</v>
      </c>
      <c r="D13" s="18" t="s">
        <v>7243</v>
      </c>
      <c r="E13" s="19" t="s">
        <v>7244</v>
      </c>
      <c r="F13" s="20" t="s">
        <v>7245</v>
      </c>
      <c r="G13" s="18" t="s">
        <v>1429</v>
      </c>
      <c r="H13" s="18" t="s">
        <v>1070</v>
      </c>
      <c r="I13" s="21">
        <v>6491827</v>
      </c>
      <c r="J13" s="21">
        <f t="shared" si="0"/>
        <v>6491827</v>
      </c>
      <c r="K13" s="21"/>
      <c r="L13" s="21">
        <v>4544278</v>
      </c>
      <c r="M13" s="21">
        <f>L13</f>
        <v>4544278</v>
      </c>
    </row>
    <row r="14" spans="1:13" ht="14.25" customHeight="1" x14ac:dyDescent="0.2">
      <c r="A14" s="125">
        <v>13</v>
      </c>
      <c r="B14" s="19">
        <v>95064</v>
      </c>
      <c r="C14" s="126" t="s">
        <v>7246</v>
      </c>
      <c r="D14" s="18" t="s">
        <v>7247</v>
      </c>
      <c r="E14" s="19" t="s">
        <v>336</v>
      </c>
      <c r="F14" s="20" t="s">
        <v>337</v>
      </c>
      <c r="G14" s="18" t="s">
        <v>327</v>
      </c>
      <c r="H14" s="18" t="s">
        <v>183</v>
      </c>
      <c r="I14" s="21">
        <v>6289125</v>
      </c>
      <c r="J14" s="21">
        <f t="shared" si="0"/>
        <v>6246291</v>
      </c>
      <c r="K14" s="21">
        <f>35400*1.21</f>
        <v>42834</v>
      </c>
      <c r="L14" s="21">
        <v>4402000</v>
      </c>
      <c r="M14" s="21">
        <f>J14*0.7</f>
        <v>4372403.7</v>
      </c>
    </row>
    <row r="15" spans="1:13" ht="14.25" customHeight="1" x14ac:dyDescent="0.2">
      <c r="A15" s="125">
        <v>14</v>
      </c>
      <c r="B15" s="19">
        <v>96245</v>
      </c>
      <c r="C15" s="126" t="s">
        <v>7248</v>
      </c>
      <c r="D15" s="18" t="s">
        <v>7249</v>
      </c>
      <c r="E15" s="19" t="s">
        <v>6319</v>
      </c>
      <c r="F15" s="20" t="s">
        <v>6320</v>
      </c>
      <c r="G15" s="18" t="s">
        <v>722</v>
      </c>
      <c r="H15" s="18" t="s">
        <v>723</v>
      </c>
      <c r="I15" s="21">
        <v>6745965</v>
      </c>
      <c r="J15" s="21">
        <f t="shared" si="0"/>
        <v>6745965</v>
      </c>
      <c r="K15" s="21"/>
      <c r="L15" s="21">
        <v>4722175</v>
      </c>
      <c r="M15" s="21">
        <f t="shared" ref="M15:M23" si="1">L15</f>
        <v>4722175</v>
      </c>
    </row>
    <row r="16" spans="1:13" ht="14.25" customHeight="1" x14ac:dyDescent="0.2">
      <c r="A16" s="125">
        <v>15</v>
      </c>
      <c r="B16" s="19">
        <v>93906</v>
      </c>
      <c r="C16" s="126" t="s">
        <v>7250</v>
      </c>
      <c r="D16" s="18" t="s">
        <v>7251</v>
      </c>
      <c r="E16" s="19" t="s">
        <v>7252</v>
      </c>
      <c r="F16" s="20" t="s">
        <v>7253</v>
      </c>
      <c r="G16" s="18" t="s">
        <v>826</v>
      </c>
      <c r="H16" s="18" t="s">
        <v>723</v>
      </c>
      <c r="I16" s="21">
        <v>6752294</v>
      </c>
      <c r="J16" s="21">
        <f t="shared" si="0"/>
        <v>6752294</v>
      </c>
      <c r="K16" s="21"/>
      <c r="L16" s="21">
        <v>4649444</v>
      </c>
      <c r="M16" s="21">
        <f t="shared" si="1"/>
        <v>4649444</v>
      </c>
    </row>
    <row r="17" spans="1:13" ht="14.25" customHeight="1" x14ac:dyDescent="0.2">
      <c r="A17" s="125">
        <v>16</v>
      </c>
      <c r="B17" s="19">
        <v>97216</v>
      </c>
      <c r="C17" s="126" t="s">
        <v>7254</v>
      </c>
      <c r="D17" s="18" t="s">
        <v>7255</v>
      </c>
      <c r="E17" s="19" t="s">
        <v>7256</v>
      </c>
      <c r="F17" s="20" t="s">
        <v>7257</v>
      </c>
      <c r="G17" s="18" t="s">
        <v>1419</v>
      </c>
      <c r="H17" s="18" t="s">
        <v>1070</v>
      </c>
      <c r="I17" s="21">
        <v>734560</v>
      </c>
      <c r="J17" s="21">
        <f t="shared" si="0"/>
        <v>734560</v>
      </c>
      <c r="K17" s="21"/>
      <c r="L17" s="21">
        <v>514192</v>
      </c>
      <c r="M17" s="21">
        <f t="shared" si="1"/>
        <v>514192</v>
      </c>
    </row>
    <row r="18" spans="1:13" ht="14.25" customHeight="1" x14ac:dyDescent="0.2">
      <c r="A18" s="125">
        <v>17</v>
      </c>
      <c r="B18" s="19">
        <v>96468</v>
      </c>
      <c r="C18" s="126" t="s">
        <v>7258</v>
      </c>
      <c r="D18" s="18" t="s">
        <v>7259</v>
      </c>
      <c r="E18" s="19" t="s">
        <v>2742</v>
      </c>
      <c r="F18" s="20" t="s">
        <v>2743</v>
      </c>
      <c r="G18" s="18" t="s">
        <v>31</v>
      </c>
      <c r="H18" s="18" t="s">
        <v>18</v>
      </c>
      <c r="I18" s="21">
        <v>3006988</v>
      </c>
      <c r="J18" s="21">
        <f t="shared" si="0"/>
        <v>3006988</v>
      </c>
      <c r="K18" s="21"/>
      <c r="L18" s="21">
        <v>2104892</v>
      </c>
      <c r="M18" s="21">
        <f t="shared" si="1"/>
        <v>2104892</v>
      </c>
    </row>
    <row r="19" spans="1:13" ht="14.25" customHeight="1" x14ac:dyDescent="0.2">
      <c r="A19" s="125">
        <v>18</v>
      </c>
      <c r="B19" s="19">
        <v>93982</v>
      </c>
      <c r="C19" s="126" t="s">
        <v>7260</v>
      </c>
      <c r="D19" s="18" t="s">
        <v>7261</v>
      </c>
      <c r="E19" s="19" t="s">
        <v>7262</v>
      </c>
      <c r="F19" s="20" t="s">
        <v>7263</v>
      </c>
      <c r="G19" s="18" t="s">
        <v>857</v>
      </c>
      <c r="H19" s="18" t="s">
        <v>723</v>
      </c>
      <c r="I19" s="21">
        <v>1357954</v>
      </c>
      <c r="J19" s="21">
        <f t="shared" si="0"/>
        <v>1357954</v>
      </c>
      <c r="K19" s="21"/>
      <c r="L19" s="21">
        <v>912402</v>
      </c>
      <c r="M19" s="21">
        <f t="shared" si="1"/>
        <v>912402</v>
      </c>
    </row>
    <row r="20" spans="1:13" ht="14.25" customHeight="1" x14ac:dyDescent="0.2">
      <c r="A20" s="125">
        <v>19</v>
      </c>
      <c r="B20" s="19">
        <v>95222</v>
      </c>
      <c r="C20" s="126" t="s">
        <v>7264</v>
      </c>
      <c r="D20" s="18" t="s">
        <v>7265</v>
      </c>
      <c r="E20" s="19" t="s">
        <v>7266</v>
      </c>
      <c r="F20" s="20" t="s">
        <v>7267</v>
      </c>
      <c r="G20" s="18" t="s">
        <v>311</v>
      </c>
      <c r="H20" s="18" t="s">
        <v>183</v>
      </c>
      <c r="I20" s="21">
        <v>3793176</v>
      </c>
      <c r="J20" s="21">
        <f t="shared" si="0"/>
        <v>3793176</v>
      </c>
      <c r="K20" s="21"/>
      <c r="L20" s="21">
        <v>2366906</v>
      </c>
      <c r="M20" s="21">
        <f t="shared" si="1"/>
        <v>2366906</v>
      </c>
    </row>
    <row r="21" spans="1:13" ht="14.25" customHeight="1" x14ac:dyDescent="0.2">
      <c r="A21" s="125">
        <v>20</v>
      </c>
      <c r="B21" s="19">
        <v>96380</v>
      </c>
      <c r="C21" s="126" t="s">
        <v>7268</v>
      </c>
      <c r="D21" s="18" t="s">
        <v>7269</v>
      </c>
      <c r="E21" s="19" t="s">
        <v>7270</v>
      </c>
      <c r="F21" s="20" t="s">
        <v>7271</v>
      </c>
      <c r="G21" s="18" t="s">
        <v>1695</v>
      </c>
      <c r="H21" s="18" t="s">
        <v>1643</v>
      </c>
      <c r="I21" s="21">
        <v>5460380</v>
      </c>
      <c r="J21" s="21">
        <f t="shared" si="0"/>
        <v>5460380</v>
      </c>
      <c r="K21" s="21"/>
      <c r="L21" s="21">
        <v>3822264</v>
      </c>
      <c r="M21" s="21">
        <f t="shared" si="1"/>
        <v>3822264</v>
      </c>
    </row>
    <row r="22" spans="1:13" ht="14.25" customHeight="1" x14ac:dyDescent="0.2">
      <c r="A22" s="125">
        <v>21</v>
      </c>
      <c r="B22" s="19">
        <v>95464</v>
      </c>
      <c r="C22" s="126" t="s">
        <v>7272</v>
      </c>
      <c r="D22" s="18" t="s">
        <v>7273</v>
      </c>
      <c r="E22" s="19" t="s">
        <v>3627</v>
      </c>
      <c r="F22" s="20" t="s">
        <v>3628</v>
      </c>
      <c r="G22" s="18" t="s">
        <v>311</v>
      </c>
      <c r="H22" s="18" t="s">
        <v>183</v>
      </c>
      <c r="I22" s="21">
        <v>1978607</v>
      </c>
      <c r="J22" s="21">
        <f t="shared" si="0"/>
        <v>1978607</v>
      </c>
      <c r="K22" s="21"/>
      <c r="L22" s="21">
        <v>1385024</v>
      </c>
      <c r="M22" s="21">
        <f t="shared" si="1"/>
        <v>1385024</v>
      </c>
    </row>
    <row r="23" spans="1:13" ht="14.25" customHeight="1" x14ac:dyDescent="0.2">
      <c r="A23" s="125">
        <v>22</v>
      </c>
      <c r="B23" s="19">
        <v>97133</v>
      </c>
      <c r="C23" s="126" t="s">
        <v>7274</v>
      </c>
      <c r="D23" s="18" t="s">
        <v>7275</v>
      </c>
      <c r="E23" s="19" t="s">
        <v>7276</v>
      </c>
      <c r="F23" s="20" t="s">
        <v>7277</v>
      </c>
      <c r="G23" s="18" t="s">
        <v>1786</v>
      </c>
      <c r="H23" s="18" t="s">
        <v>1787</v>
      </c>
      <c r="I23" s="21">
        <v>1346609</v>
      </c>
      <c r="J23" s="21">
        <f t="shared" si="0"/>
        <v>1346609</v>
      </c>
      <c r="K23" s="21"/>
      <c r="L23" s="21">
        <v>942626</v>
      </c>
      <c r="M23" s="21">
        <f t="shared" si="1"/>
        <v>942626</v>
      </c>
    </row>
    <row r="24" spans="1:13" ht="14.25" customHeight="1" x14ac:dyDescent="0.2">
      <c r="A24" s="125">
        <v>23</v>
      </c>
      <c r="B24" s="19">
        <v>97396</v>
      </c>
      <c r="C24" s="126" t="s">
        <v>7278</v>
      </c>
      <c r="D24" s="18" t="s">
        <v>7279</v>
      </c>
      <c r="E24" s="19" t="s">
        <v>7280</v>
      </c>
      <c r="F24" s="20" t="s">
        <v>7281</v>
      </c>
      <c r="G24" s="18" t="s">
        <v>48</v>
      </c>
      <c r="H24" s="18" t="s">
        <v>18</v>
      </c>
      <c r="I24" s="21">
        <v>5531804</v>
      </c>
      <c r="J24" s="21">
        <f t="shared" si="0"/>
        <v>5354539</v>
      </c>
      <c r="K24" s="21">
        <f>146500*1.21</f>
        <v>177265</v>
      </c>
      <c r="L24" s="21">
        <v>3872262</v>
      </c>
      <c r="M24" s="21">
        <f>J24*0.7</f>
        <v>3748177.3</v>
      </c>
    </row>
    <row r="25" spans="1:13" ht="14.25" customHeight="1" x14ac:dyDescent="0.2">
      <c r="A25" s="125">
        <v>24</v>
      </c>
      <c r="B25" s="19">
        <v>95899</v>
      </c>
      <c r="C25" s="126" t="s">
        <v>7282</v>
      </c>
      <c r="D25" s="18" t="s">
        <v>7283</v>
      </c>
      <c r="E25" s="19" t="s">
        <v>7284</v>
      </c>
      <c r="F25" s="20" t="s">
        <v>7285</v>
      </c>
      <c r="G25" s="18" t="s">
        <v>926</v>
      </c>
      <c r="H25" s="18" t="s">
        <v>869</v>
      </c>
      <c r="I25" s="21">
        <v>1594780</v>
      </c>
      <c r="J25" s="21">
        <f t="shared" si="0"/>
        <v>1504030</v>
      </c>
      <c r="K25" s="21">
        <f>75000*1.21</f>
        <v>90750</v>
      </c>
      <c r="L25" s="21">
        <v>1116346</v>
      </c>
      <c r="M25" s="21">
        <f>J25*0.7</f>
        <v>1052821</v>
      </c>
    </row>
    <row r="26" spans="1:13" ht="14.25" customHeight="1" x14ac:dyDescent="0.2">
      <c r="A26" s="125">
        <v>25</v>
      </c>
      <c r="B26" s="19">
        <v>95497</v>
      </c>
      <c r="C26" s="126" t="s">
        <v>7286</v>
      </c>
      <c r="D26" s="18" t="s">
        <v>7287</v>
      </c>
      <c r="E26" s="19" t="s">
        <v>7288</v>
      </c>
      <c r="F26" s="20" t="s">
        <v>7289</v>
      </c>
      <c r="G26" s="18" t="s">
        <v>2644</v>
      </c>
      <c r="H26" s="18" t="s">
        <v>497</v>
      </c>
      <c r="I26" s="21">
        <v>719645</v>
      </c>
      <c r="J26" s="21">
        <f t="shared" si="0"/>
        <v>719645</v>
      </c>
      <c r="K26" s="21"/>
      <c r="L26" s="21">
        <v>503751</v>
      </c>
      <c r="M26" s="21">
        <f>L26</f>
        <v>503751</v>
      </c>
    </row>
    <row r="27" spans="1:13" ht="14.25" customHeight="1" x14ac:dyDescent="0.2">
      <c r="A27" s="125">
        <v>26</v>
      </c>
      <c r="B27" s="19">
        <v>97100</v>
      </c>
      <c r="C27" s="126" t="s">
        <v>7290</v>
      </c>
      <c r="D27" s="18" t="s">
        <v>7291</v>
      </c>
      <c r="E27" s="19" t="s">
        <v>7292</v>
      </c>
      <c r="F27" s="20" t="s">
        <v>3265</v>
      </c>
      <c r="G27" s="18" t="s">
        <v>795</v>
      </c>
      <c r="H27" s="18" t="s">
        <v>723</v>
      </c>
      <c r="I27" s="21">
        <v>3267739</v>
      </c>
      <c r="J27" s="21">
        <f t="shared" si="0"/>
        <v>3113585</v>
      </c>
      <c r="K27" s="21">
        <f>127400*1.21</f>
        <v>154154</v>
      </c>
      <c r="L27" s="21">
        <v>2287417</v>
      </c>
      <c r="M27" s="21">
        <f>J27*0.7</f>
        <v>2179509.5</v>
      </c>
    </row>
    <row r="28" spans="1:13" ht="14.25" customHeight="1" x14ac:dyDescent="0.2">
      <c r="A28" s="125">
        <v>27</v>
      </c>
      <c r="B28" s="19">
        <v>93887</v>
      </c>
      <c r="C28" s="126" t="s">
        <v>7293</v>
      </c>
      <c r="D28" s="18" t="s">
        <v>7294</v>
      </c>
      <c r="E28" s="19" t="s">
        <v>7295</v>
      </c>
      <c r="F28" s="20" t="s">
        <v>7296</v>
      </c>
      <c r="G28" s="18" t="s">
        <v>1548</v>
      </c>
      <c r="H28" s="18" t="s">
        <v>1441</v>
      </c>
      <c r="I28" s="21">
        <v>1305465</v>
      </c>
      <c r="J28" s="21">
        <f t="shared" si="0"/>
        <v>1217135</v>
      </c>
      <c r="K28" s="21">
        <f>73000*1.21</f>
        <v>88330</v>
      </c>
      <c r="L28" s="21">
        <v>913825</v>
      </c>
      <c r="M28" s="21">
        <f>J28*0.7</f>
        <v>851994.5</v>
      </c>
    </row>
    <row r="29" spans="1:13" ht="14.25" customHeight="1" x14ac:dyDescent="0.2">
      <c r="A29" s="125">
        <v>28</v>
      </c>
      <c r="B29" s="19">
        <v>96955</v>
      </c>
      <c r="C29" s="126" t="s">
        <v>7297</v>
      </c>
      <c r="D29" s="18" t="s">
        <v>7298</v>
      </c>
      <c r="E29" s="19" t="s">
        <v>7299</v>
      </c>
      <c r="F29" s="20" t="s">
        <v>7300</v>
      </c>
      <c r="G29" s="18" t="s">
        <v>716</v>
      </c>
      <c r="H29" s="18" t="s">
        <v>627</v>
      </c>
      <c r="I29" s="21">
        <v>3394042</v>
      </c>
      <c r="J29" s="21">
        <f t="shared" si="0"/>
        <v>3394042</v>
      </c>
      <c r="K29" s="21"/>
      <c r="L29" s="21">
        <v>2375829</v>
      </c>
      <c r="M29" s="21">
        <f>L29</f>
        <v>2375829</v>
      </c>
    </row>
    <row r="30" spans="1:13" ht="14.25" customHeight="1" x14ac:dyDescent="0.2">
      <c r="A30" s="125">
        <v>29</v>
      </c>
      <c r="B30" s="19">
        <v>96827</v>
      </c>
      <c r="C30" s="126" t="s">
        <v>7301</v>
      </c>
      <c r="D30" s="18" t="s">
        <v>7302</v>
      </c>
      <c r="E30" s="19" t="s">
        <v>4034</v>
      </c>
      <c r="F30" s="20" t="s">
        <v>4035</v>
      </c>
      <c r="G30" s="18" t="s">
        <v>1786</v>
      </c>
      <c r="H30" s="18" t="s">
        <v>1787</v>
      </c>
      <c r="I30" s="21">
        <v>3110955</v>
      </c>
      <c r="J30" s="21">
        <f t="shared" si="0"/>
        <v>3050334</v>
      </c>
      <c r="K30" s="21">
        <f>50100*1.21</f>
        <v>60621</v>
      </c>
      <c r="L30" s="21">
        <v>2135233</v>
      </c>
      <c r="M30" s="21">
        <f>L30</f>
        <v>2135233</v>
      </c>
    </row>
    <row r="31" spans="1:13" ht="14.25" customHeight="1" x14ac:dyDescent="0.2">
      <c r="A31" s="125">
        <v>30</v>
      </c>
      <c r="B31" s="19">
        <v>97162</v>
      </c>
      <c r="C31" s="126" t="s">
        <v>7303</v>
      </c>
      <c r="D31" s="18" t="s">
        <v>7304</v>
      </c>
      <c r="E31" s="19" t="s">
        <v>2617</v>
      </c>
      <c r="F31" s="20" t="s">
        <v>2618</v>
      </c>
      <c r="G31" s="18" t="s">
        <v>1350</v>
      </c>
      <c r="H31" s="18" t="s">
        <v>1070</v>
      </c>
      <c r="I31" s="21">
        <v>1221930</v>
      </c>
      <c r="J31" s="21">
        <f t="shared" si="0"/>
        <v>1158344.5</v>
      </c>
      <c r="K31" s="21">
        <f>52550*1.21</f>
        <v>63585.5</v>
      </c>
      <c r="L31" s="21">
        <v>855351</v>
      </c>
      <c r="M31" s="21">
        <f>J31*0.7</f>
        <v>810841.14999999991</v>
      </c>
    </row>
    <row r="32" spans="1:13" ht="14.25" customHeight="1" x14ac:dyDescent="0.2">
      <c r="A32" s="125">
        <v>31</v>
      </c>
      <c r="B32" s="19">
        <v>93976</v>
      </c>
      <c r="C32" s="126" t="s">
        <v>7305</v>
      </c>
      <c r="D32" s="18" t="s">
        <v>7306</v>
      </c>
      <c r="E32" s="19" t="s">
        <v>3846</v>
      </c>
      <c r="F32" s="20" t="s">
        <v>3847</v>
      </c>
      <c r="G32" s="18" t="s">
        <v>857</v>
      </c>
      <c r="H32" s="18" t="s">
        <v>723</v>
      </c>
      <c r="I32" s="21">
        <v>4420999</v>
      </c>
      <c r="J32" s="21">
        <f t="shared" si="0"/>
        <v>3613182.43</v>
      </c>
      <c r="K32" s="21">
        <f>(601117 + 66500)*1.21</f>
        <v>807816.57</v>
      </c>
      <c r="L32" s="21">
        <v>3094699</v>
      </c>
      <c r="M32" s="21">
        <f>J32*0.7</f>
        <v>2529227.7009999999</v>
      </c>
    </row>
    <row r="33" spans="1:13" ht="14.25" customHeight="1" x14ac:dyDescent="0.2">
      <c r="A33" s="125">
        <v>32</v>
      </c>
      <c r="B33" s="19">
        <v>95530</v>
      </c>
      <c r="C33" s="126" t="s">
        <v>7307</v>
      </c>
      <c r="D33" s="18" t="s">
        <v>7308</v>
      </c>
      <c r="E33" s="19" t="s">
        <v>6206</v>
      </c>
      <c r="F33" s="20" t="s">
        <v>6207</v>
      </c>
      <c r="G33" s="18" t="s">
        <v>17</v>
      </c>
      <c r="H33" s="18" t="s">
        <v>18</v>
      </c>
      <c r="I33" s="21">
        <v>2553972</v>
      </c>
      <c r="J33" s="21">
        <f t="shared" si="0"/>
        <v>2553972</v>
      </c>
      <c r="K33" s="21"/>
      <c r="L33" s="21">
        <v>1770162</v>
      </c>
      <c r="M33" s="21">
        <f t="shared" ref="M33:M38" si="2">L33</f>
        <v>1770162</v>
      </c>
    </row>
    <row r="34" spans="1:13" ht="14.25" customHeight="1" x14ac:dyDescent="0.2">
      <c r="A34" s="125">
        <v>33</v>
      </c>
      <c r="B34" s="19">
        <v>94195</v>
      </c>
      <c r="C34" s="126" t="s">
        <v>7309</v>
      </c>
      <c r="D34" s="18" t="s">
        <v>7310</v>
      </c>
      <c r="E34" s="19" t="s">
        <v>7311</v>
      </c>
      <c r="F34" s="20" t="s">
        <v>7312</v>
      </c>
      <c r="G34" s="18" t="s">
        <v>2354</v>
      </c>
      <c r="H34" s="18" t="s">
        <v>183</v>
      </c>
      <c r="I34" s="21">
        <v>4717522</v>
      </c>
      <c r="J34" s="21">
        <f t="shared" ref="J34:J65" si="3">I34-K34</f>
        <v>4717522</v>
      </c>
      <c r="K34" s="21"/>
      <c r="L34" s="21">
        <v>3134644</v>
      </c>
      <c r="M34" s="21">
        <f t="shared" si="2"/>
        <v>3134644</v>
      </c>
    </row>
    <row r="35" spans="1:13" ht="14.25" customHeight="1" x14ac:dyDescent="0.2">
      <c r="A35" s="125">
        <v>34</v>
      </c>
      <c r="B35" s="19">
        <v>93952</v>
      </c>
      <c r="C35" s="126" t="s">
        <v>7313</v>
      </c>
      <c r="D35" s="18" t="s">
        <v>7314</v>
      </c>
      <c r="E35" s="19" t="s">
        <v>6514</v>
      </c>
      <c r="F35" s="20" t="s">
        <v>6515</v>
      </c>
      <c r="G35" s="18" t="s">
        <v>600</v>
      </c>
      <c r="H35" s="18" t="s">
        <v>557</v>
      </c>
      <c r="I35" s="21">
        <v>1437404</v>
      </c>
      <c r="J35" s="21">
        <f t="shared" si="3"/>
        <v>1437404</v>
      </c>
      <c r="K35" s="21"/>
      <c r="L35" s="21">
        <v>1006182</v>
      </c>
      <c r="M35" s="21">
        <f t="shared" si="2"/>
        <v>1006182</v>
      </c>
    </row>
    <row r="36" spans="1:13" ht="14.25" customHeight="1" x14ac:dyDescent="0.2">
      <c r="A36" s="125">
        <v>35</v>
      </c>
      <c r="B36" s="19">
        <v>96393</v>
      </c>
      <c r="C36" s="126" t="s">
        <v>7315</v>
      </c>
      <c r="D36" s="18" t="s">
        <v>7316</v>
      </c>
      <c r="E36" s="19" t="s">
        <v>7317</v>
      </c>
      <c r="F36" s="20" t="s">
        <v>7318</v>
      </c>
      <c r="G36" s="18" t="s">
        <v>978</v>
      </c>
      <c r="H36" s="18" t="s">
        <v>979</v>
      </c>
      <c r="I36" s="21">
        <v>2067278</v>
      </c>
      <c r="J36" s="21">
        <f t="shared" si="3"/>
        <v>2067278</v>
      </c>
      <c r="K36" s="21"/>
      <c r="L36" s="21">
        <v>1407794</v>
      </c>
      <c r="M36" s="21">
        <f t="shared" si="2"/>
        <v>1407794</v>
      </c>
    </row>
    <row r="37" spans="1:13" ht="14.25" customHeight="1" x14ac:dyDescent="0.2">
      <c r="A37" s="125">
        <v>36</v>
      </c>
      <c r="B37" s="19">
        <v>94348</v>
      </c>
      <c r="C37" s="126" t="s">
        <v>7319</v>
      </c>
      <c r="D37" s="18" t="s">
        <v>7320</v>
      </c>
      <c r="E37" s="19" t="s">
        <v>3955</v>
      </c>
      <c r="F37" s="20" t="s">
        <v>3956</v>
      </c>
      <c r="G37" s="18" t="s">
        <v>1527</v>
      </c>
      <c r="H37" s="18" t="s">
        <v>1441</v>
      </c>
      <c r="I37" s="21">
        <v>720642</v>
      </c>
      <c r="J37" s="21">
        <f t="shared" si="3"/>
        <v>720642</v>
      </c>
      <c r="K37" s="21"/>
      <c r="L37" s="21">
        <v>504450</v>
      </c>
      <c r="M37" s="21">
        <f t="shared" si="2"/>
        <v>504450</v>
      </c>
    </row>
    <row r="38" spans="1:13" ht="14.25" customHeight="1" x14ac:dyDescent="0.2">
      <c r="A38" s="125">
        <v>37</v>
      </c>
      <c r="B38" s="19">
        <v>95542</v>
      </c>
      <c r="C38" s="126" t="s">
        <v>7321</v>
      </c>
      <c r="D38" s="18" t="s">
        <v>7322</v>
      </c>
      <c r="E38" s="19" t="s">
        <v>7323</v>
      </c>
      <c r="F38" s="20" t="s">
        <v>7324</v>
      </c>
      <c r="G38" s="18" t="s">
        <v>249</v>
      </c>
      <c r="H38" s="18" t="s">
        <v>183</v>
      </c>
      <c r="I38" s="21">
        <v>3709503</v>
      </c>
      <c r="J38" s="21">
        <f t="shared" si="3"/>
        <v>3709503</v>
      </c>
      <c r="K38" s="21"/>
      <c r="L38" s="21">
        <v>2596652</v>
      </c>
      <c r="M38" s="21">
        <f t="shared" si="2"/>
        <v>2596652</v>
      </c>
    </row>
    <row r="39" spans="1:13" ht="14.25" customHeight="1" x14ac:dyDescent="0.2">
      <c r="A39" s="125">
        <v>38</v>
      </c>
      <c r="B39" s="19">
        <v>95315</v>
      </c>
      <c r="C39" s="126" t="s">
        <v>7325</v>
      </c>
      <c r="D39" s="18" t="s">
        <v>7326</v>
      </c>
      <c r="E39" s="19" t="s">
        <v>2787</v>
      </c>
      <c r="F39" s="20" t="s">
        <v>2788</v>
      </c>
      <c r="G39" s="18" t="s">
        <v>1803</v>
      </c>
      <c r="H39" s="18" t="s">
        <v>1787</v>
      </c>
      <c r="I39" s="21">
        <v>7173424</v>
      </c>
      <c r="J39" s="21">
        <f t="shared" si="3"/>
        <v>6540533.5</v>
      </c>
      <c r="K39" s="21">
        <f>523050*1.21</f>
        <v>632890.5</v>
      </c>
      <c r="L39" s="21">
        <v>5000000</v>
      </c>
      <c r="M39" s="21">
        <f>J39*0.7</f>
        <v>4578373.4499999993</v>
      </c>
    </row>
    <row r="40" spans="1:13" ht="14.25" customHeight="1" x14ac:dyDescent="0.2">
      <c r="A40" s="125">
        <v>39</v>
      </c>
      <c r="B40" s="19">
        <v>96509</v>
      </c>
      <c r="C40" s="126" t="s">
        <v>7327</v>
      </c>
      <c r="D40" s="18" t="s">
        <v>7328</v>
      </c>
      <c r="E40" s="19" t="s">
        <v>6799</v>
      </c>
      <c r="F40" s="20" t="s">
        <v>6800</v>
      </c>
      <c r="G40" s="18" t="s">
        <v>1548</v>
      </c>
      <c r="H40" s="18" t="s">
        <v>1441</v>
      </c>
      <c r="I40" s="21">
        <v>2675995</v>
      </c>
      <c r="J40" s="21">
        <f t="shared" si="3"/>
        <v>2218434.71</v>
      </c>
      <c r="K40" s="21">
        <f>(279858+26561+71730)*1.21</f>
        <v>457560.29</v>
      </c>
      <c r="L40" s="21">
        <v>1873196</v>
      </c>
      <c r="M40" s="21">
        <f>J40*0.7</f>
        <v>1552904.2969999998</v>
      </c>
    </row>
    <row r="41" spans="1:13" ht="14.25" customHeight="1" x14ac:dyDescent="0.2">
      <c r="A41" s="125">
        <v>40</v>
      </c>
      <c r="B41" s="19">
        <v>94797</v>
      </c>
      <c r="C41" s="126" t="s">
        <v>7329</v>
      </c>
      <c r="D41" s="18" t="s">
        <v>7330</v>
      </c>
      <c r="E41" s="19" t="s">
        <v>7331</v>
      </c>
      <c r="F41" s="20" t="s">
        <v>7332</v>
      </c>
      <c r="G41" s="18" t="s">
        <v>64</v>
      </c>
      <c r="H41" s="18" t="s">
        <v>18</v>
      </c>
      <c r="I41" s="21">
        <v>885123</v>
      </c>
      <c r="J41" s="21">
        <f t="shared" si="3"/>
        <v>885123</v>
      </c>
      <c r="K41" s="21"/>
      <c r="L41" s="21">
        <v>619586</v>
      </c>
      <c r="M41" s="21">
        <f>L41</f>
        <v>619586</v>
      </c>
    </row>
    <row r="42" spans="1:13" ht="14.25" customHeight="1" x14ac:dyDescent="0.2">
      <c r="A42" s="125">
        <v>41</v>
      </c>
      <c r="B42" s="19">
        <v>96221</v>
      </c>
      <c r="C42" s="126" t="s">
        <v>7333</v>
      </c>
      <c r="D42" s="18" t="s">
        <v>7334</v>
      </c>
      <c r="E42" s="19" t="s">
        <v>3472</v>
      </c>
      <c r="F42" s="20" t="s">
        <v>3473</v>
      </c>
      <c r="G42" s="18" t="s">
        <v>275</v>
      </c>
      <c r="H42" s="18" t="s">
        <v>183</v>
      </c>
      <c r="I42" s="21">
        <v>1030145</v>
      </c>
      <c r="J42" s="21">
        <f t="shared" si="3"/>
        <v>1030145</v>
      </c>
      <c r="K42" s="21"/>
      <c r="L42" s="21">
        <v>721101</v>
      </c>
      <c r="M42" s="21">
        <f>L42</f>
        <v>721101</v>
      </c>
    </row>
    <row r="43" spans="1:13" ht="14.25" customHeight="1" x14ac:dyDescent="0.2">
      <c r="A43" s="125">
        <v>42</v>
      </c>
      <c r="B43" s="19">
        <v>95295</v>
      </c>
      <c r="C43" s="126" t="s">
        <v>7335</v>
      </c>
      <c r="D43" s="18" t="s">
        <v>7336</v>
      </c>
      <c r="E43" s="19" t="s">
        <v>7337</v>
      </c>
      <c r="F43" s="20" t="s">
        <v>7338</v>
      </c>
      <c r="G43" s="18" t="s">
        <v>42</v>
      </c>
      <c r="H43" s="18" t="s">
        <v>18</v>
      </c>
      <c r="I43" s="21">
        <v>1026673</v>
      </c>
      <c r="J43" s="21">
        <f t="shared" si="3"/>
        <v>1026673</v>
      </c>
      <c r="K43" s="21"/>
      <c r="L43" s="21">
        <v>657000</v>
      </c>
      <c r="M43" s="21">
        <f>L43</f>
        <v>657000</v>
      </c>
    </row>
    <row r="44" spans="1:13" ht="14.25" customHeight="1" x14ac:dyDescent="0.2">
      <c r="A44" s="125">
        <v>43</v>
      </c>
      <c r="B44" s="19">
        <v>96946</v>
      </c>
      <c r="C44" s="126" t="s">
        <v>7339</v>
      </c>
      <c r="D44" s="18" t="s">
        <v>7340</v>
      </c>
      <c r="E44" s="19" t="s">
        <v>7341</v>
      </c>
      <c r="F44" s="20" t="s">
        <v>7342</v>
      </c>
      <c r="G44" s="18" t="s">
        <v>1361</v>
      </c>
      <c r="H44" s="18" t="s">
        <v>1070</v>
      </c>
      <c r="I44" s="21">
        <v>1341202</v>
      </c>
      <c r="J44" s="21">
        <f t="shared" si="3"/>
        <v>1213407.8500000001</v>
      </c>
      <c r="K44" s="21">
        <f>105615*1.21</f>
        <v>127794.15</v>
      </c>
      <c r="L44" s="21">
        <v>938841</v>
      </c>
      <c r="M44" s="21">
        <f>J44*0.7</f>
        <v>849385.495</v>
      </c>
    </row>
    <row r="45" spans="1:13" ht="14.25" customHeight="1" x14ac:dyDescent="0.2">
      <c r="A45" s="125">
        <v>44</v>
      </c>
      <c r="B45" s="19">
        <v>97435</v>
      </c>
      <c r="C45" s="126" t="s">
        <v>7343</v>
      </c>
      <c r="D45" s="18" t="s">
        <v>7344</v>
      </c>
      <c r="E45" s="19" t="s">
        <v>7345</v>
      </c>
      <c r="F45" s="20" t="s">
        <v>7346</v>
      </c>
      <c r="G45" s="18" t="s">
        <v>1695</v>
      </c>
      <c r="H45" s="18" t="s">
        <v>1643</v>
      </c>
      <c r="I45" s="21">
        <v>714552</v>
      </c>
      <c r="J45" s="21">
        <f t="shared" si="3"/>
        <v>714552</v>
      </c>
      <c r="K45" s="21"/>
      <c r="L45" s="21">
        <v>500000</v>
      </c>
      <c r="M45" s="21">
        <f>L45</f>
        <v>500000</v>
      </c>
    </row>
    <row r="46" spans="1:13" ht="14.25" customHeight="1" x14ac:dyDescent="0.2">
      <c r="A46" s="125">
        <v>45</v>
      </c>
      <c r="B46" s="19">
        <v>93740</v>
      </c>
      <c r="C46" s="126" t="s">
        <v>7347</v>
      </c>
      <c r="D46" s="18" t="s">
        <v>7348</v>
      </c>
      <c r="E46" s="19" t="s">
        <v>5807</v>
      </c>
      <c r="F46" s="20" t="s">
        <v>5808</v>
      </c>
      <c r="G46" s="18" t="s">
        <v>573</v>
      </c>
      <c r="H46" s="18" t="s">
        <v>557</v>
      </c>
      <c r="I46" s="21">
        <v>4880845</v>
      </c>
      <c r="J46" s="21">
        <f t="shared" si="3"/>
        <v>4804212.07</v>
      </c>
      <c r="K46" s="21">
        <f>63333*1.21</f>
        <v>76632.929999999993</v>
      </c>
      <c r="L46" s="21">
        <v>3416591</v>
      </c>
      <c r="M46" s="21">
        <f>J46*0.7</f>
        <v>3362948.449</v>
      </c>
    </row>
    <row r="47" spans="1:13" ht="14.25" customHeight="1" x14ac:dyDescent="0.2">
      <c r="A47" s="125">
        <v>46</v>
      </c>
      <c r="B47" s="19">
        <v>96604</v>
      </c>
      <c r="C47" s="126" t="s">
        <v>7349</v>
      </c>
      <c r="D47" s="18" t="s">
        <v>7350</v>
      </c>
      <c r="E47" s="19" t="s">
        <v>7351</v>
      </c>
      <c r="F47" s="20" t="s">
        <v>7352</v>
      </c>
      <c r="G47" s="18" t="s">
        <v>716</v>
      </c>
      <c r="H47" s="18" t="s">
        <v>627</v>
      </c>
      <c r="I47" s="21">
        <v>5581472</v>
      </c>
      <c r="J47" s="21">
        <f t="shared" si="3"/>
        <v>5581472</v>
      </c>
      <c r="K47" s="21"/>
      <c r="L47" s="21">
        <v>3754570</v>
      </c>
      <c r="M47" s="21">
        <f>L47</f>
        <v>3754570</v>
      </c>
    </row>
    <row r="48" spans="1:13" ht="14.25" customHeight="1" x14ac:dyDescent="0.2">
      <c r="A48" s="125">
        <v>47</v>
      </c>
      <c r="B48" s="19">
        <v>95156</v>
      </c>
      <c r="C48" s="126" t="s">
        <v>7353</v>
      </c>
      <c r="D48" s="18" t="s">
        <v>7354</v>
      </c>
      <c r="E48" s="19" t="s">
        <v>6327</v>
      </c>
      <c r="F48" s="20" t="s">
        <v>6328</v>
      </c>
      <c r="G48" s="18" t="s">
        <v>678</v>
      </c>
      <c r="H48" s="18" t="s">
        <v>627</v>
      </c>
      <c r="I48" s="21">
        <v>1002814</v>
      </c>
      <c r="J48" s="21">
        <f t="shared" si="3"/>
        <v>1002814</v>
      </c>
      <c r="K48" s="21"/>
      <c r="L48" s="21">
        <v>701969</v>
      </c>
      <c r="M48" s="21">
        <f>L48</f>
        <v>701969</v>
      </c>
    </row>
    <row r="49" spans="1:13" ht="14.25" customHeight="1" x14ac:dyDescent="0.2">
      <c r="A49" s="125">
        <v>48</v>
      </c>
      <c r="B49" s="19">
        <v>97512</v>
      </c>
      <c r="C49" s="126" t="s">
        <v>7355</v>
      </c>
      <c r="D49" s="18" t="s">
        <v>7356</v>
      </c>
      <c r="E49" s="19" t="s">
        <v>7018</v>
      </c>
      <c r="F49" s="20" t="s">
        <v>7019</v>
      </c>
      <c r="G49" s="18" t="s">
        <v>100</v>
      </c>
      <c r="H49" s="18" t="s">
        <v>18</v>
      </c>
      <c r="I49" s="21">
        <v>2307829</v>
      </c>
      <c r="J49" s="21">
        <f t="shared" si="3"/>
        <v>2307829</v>
      </c>
      <c r="K49" s="21"/>
      <c r="L49" s="21">
        <v>1615480</v>
      </c>
      <c r="M49" s="21">
        <f>L49</f>
        <v>1615480</v>
      </c>
    </row>
    <row r="50" spans="1:13" ht="14.25" customHeight="1" x14ac:dyDescent="0.2">
      <c r="A50" s="125">
        <v>49</v>
      </c>
      <c r="B50" s="19">
        <v>95779</v>
      </c>
      <c r="C50" s="126" t="s">
        <v>7357</v>
      </c>
      <c r="D50" s="18" t="s">
        <v>7358</v>
      </c>
      <c r="E50" s="19" t="s">
        <v>7359</v>
      </c>
      <c r="F50" s="20" t="s">
        <v>7360</v>
      </c>
      <c r="G50" s="18" t="s">
        <v>1674</v>
      </c>
      <c r="H50" s="18" t="s">
        <v>1643</v>
      </c>
      <c r="I50" s="21">
        <v>2059678</v>
      </c>
      <c r="J50" s="21">
        <f t="shared" si="3"/>
        <v>1938678</v>
      </c>
      <c r="K50" s="21">
        <f>100000*1.21</f>
        <v>121000</v>
      </c>
      <c r="L50" s="21">
        <v>1441775</v>
      </c>
      <c r="M50" s="21">
        <f>J50*0.7</f>
        <v>1357074.5999999999</v>
      </c>
    </row>
    <row r="51" spans="1:13" ht="14.25" customHeight="1" x14ac:dyDescent="0.2">
      <c r="A51" s="125">
        <v>50</v>
      </c>
      <c r="B51" s="19">
        <v>94360</v>
      </c>
      <c r="C51" s="126" t="s">
        <v>7361</v>
      </c>
      <c r="D51" s="18" t="s">
        <v>7362</v>
      </c>
      <c r="E51" s="19" t="s">
        <v>2777</v>
      </c>
      <c r="F51" s="20" t="s">
        <v>2778</v>
      </c>
      <c r="G51" s="18" t="s">
        <v>1069</v>
      </c>
      <c r="H51" s="18" t="s">
        <v>1070</v>
      </c>
      <c r="I51" s="21">
        <v>5850600</v>
      </c>
      <c r="J51" s="21">
        <f t="shared" si="3"/>
        <v>5850600</v>
      </c>
      <c r="K51" s="21"/>
      <c r="L51" s="21">
        <v>4095000</v>
      </c>
      <c r="M51" s="21">
        <f t="shared" ref="M51:M60" si="4">L51</f>
        <v>4095000</v>
      </c>
    </row>
    <row r="52" spans="1:13" ht="14.25" customHeight="1" x14ac:dyDescent="0.2">
      <c r="A52" s="125">
        <v>51</v>
      </c>
      <c r="B52" s="19">
        <v>93738</v>
      </c>
      <c r="C52" s="126" t="s">
        <v>7363</v>
      </c>
      <c r="D52" s="18" t="s">
        <v>7364</v>
      </c>
      <c r="E52" s="19" t="s">
        <v>1984</v>
      </c>
      <c r="F52" s="20" t="s">
        <v>5915</v>
      </c>
      <c r="G52" s="18" t="s">
        <v>100</v>
      </c>
      <c r="H52" s="18" t="s">
        <v>18</v>
      </c>
      <c r="I52" s="21">
        <v>2652017</v>
      </c>
      <c r="J52" s="21">
        <f t="shared" si="3"/>
        <v>2652017</v>
      </c>
      <c r="K52" s="21"/>
      <c r="L52" s="21">
        <v>1856411</v>
      </c>
      <c r="M52" s="21">
        <f t="shared" si="4"/>
        <v>1856411</v>
      </c>
    </row>
    <row r="53" spans="1:13" ht="14.25" customHeight="1" x14ac:dyDescent="0.2">
      <c r="A53" s="125">
        <v>52</v>
      </c>
      <c r="B53" s="19">
        <v>97068</v>
      </c>
      <c r="C53" s="126" t="s">
        <v>7365</v>
      </c>
      <c r="D53" s="18" t="s">
        <v>7366</v>
      </c>
      <c r="E53" s="19" t="s">
        <v>4835</v>
      </c>
      <c r="F53" s="20" t="s">
        <v>4836</v>
      </c>
      <c r="G53" s="18" t="s">
        <v>1751</v>
      </c>
      <c r="H53" s="18" t="s">
        <v>1643</v>
      </c>
      <c r="I53" s="21">
        <v>3965516</v>
      </c>
      <c r="J53" s="21">
        <f t="shared" si="3"/>
        <v>3965516</v>
      </c>
      <c r="K53" s="21"/>
      <c r="L53" s="21">
        <v>2775861</v>
      </c>
      <c r="M53" s="21">
        <f t="shared" si="4"/>
        <v>2775861</v>
      </c>
    </row>
    <row r="54" spans="1:13" ht="14.25" customHeight="1" x14ac:dyDescent="0.2">
      <c r="A54" s="125">
        <v>53</v>
      </c>
      <c r="B54" s="19">
        <v>96686</v>
      </c>
      <c r="C54" s="126" t="s">
        <v>7367</v>
      </c>
      <c r="D54" s="18" t="s">
        <v>7368</v>
      </c>
      <c r="E54" s="19" t="s">
        <v>3050</v>
      </c>
      <c r="F54" s="20" t="s">
        <v>3051</v>
      </c>
      <c r="G54" s="18" t="s">
        <v>2598</v>
      </c>
      <c r="H54" s="18" t="s">
        <v>1787</v>
      </c>
      <c r="I54" s="21">
        <v>1213787</v>
      </c>
      <c r="J54" s="21">
        <f t="shared" si="3"/>
        <v>1213787</v>
      </c>
      <c r="K54" s="21"/>
      <c r="L54" s="21">
        <v>849000</v>
      </c>
      <c r="M54" s="21">
        <f t="shared" si="4"/>
        <v>849000</v>
      </c>
    </row>
    <row r="55" spans="1:13" ht="14.25" customHeight="1" x14ac:dyDescent="0.2">
      <c r="A55" s="125">
        <v>54</v>
      </c>
      <c r="B55" s="19">
        <v>93689</v>
      </c>
      <c r="C55" s="126" t="s">
        <v>7369</v>
      </c>
      <c r="D55" s="18" t="s">
        <v>7370</v>
      </c>
      <c r="E55" s="19" t="s">
        <v>165</v>
      </c>
      <c r="F55" s="20" t="s">
        <v>166</v>
      </c>
      <c r="G55" s="18" t="s">
        <v>136</v>
      </c>
      <c r="H55" s="18" t="s">
        <v>18</v>
      </c>
      <c r="I55" s="21">
        <v>7345647</v>
      </c>
      <c r="J55" s="21">
        <f t="shared" si="3"/>
        <v>7345647</v>
      </c>
      <c r="K55" s="21"/>
      <c r="L55" s="21">
        <v>4977211</v>
      </c>
      <c r="M55" s="21">
        <f t="shared" si="4"/>
        <v>4977211</v>
      </c>
    </row>
    <row r="56" spans="1:13" ht="14.25" customHeight="1" x14ac:dyDescent="0.2">
      <c r="A56" s="125">
        <v>55</v>
      </c>
      <c r="B56" s="19">
        <v>96402</v>
      </c>
      <c r="C56" s="126" t="s">
        <v>7371</v>
      </c>
      <c r="D56" s="18" t="s">
        <v>7372</v>
      </c>
      <c r="E56" s="19" t="s">
        <v>2911</v>
      </c>
      <c r="F56" s="20" t="s">
        <v>2912</v>
      </c>
      <c r="G56" s="18" t="s">
        <v>1548</v>
      </c>
      <c r="H56" s="18" t="s">
        <v>1441</v>
      </c>
      <c r="I56" s="21">
        <v>3154227</v>
      </c>
      <c r="J56" s="21">
        <f t="shared" si="3"/>
        <v>3154227</v>
      </c>
      <c r="K56" s="21"/>
      <c r="L56" s="21">
        <v>2207958</v>
      </c>
      <c r="M56" s="21">
        <f t="shared" si="4"/>
        <v>2207958</v>
      </c>
    </row>
    <row r="57" spans="1:13" ht="14.25" customHeight="1" x14ac:dyDescent="0.2">
      <c r="A57" s="125">
        <v>56</v>
      </c>
      <c r="B57" s="19">
        <v>96222</v>
      </c>
      <c r="C57" s="126" t="s">
        <v>7373</v>
      </c>
      <c r="D57" s="18" t="s">
        <v>7374</v>
      </c>
      <c r="E57" s="19" t="s">
        <v>2477</v>
      </c>
      <c r="F57" s="20" t="s">
        <v>2478</v>
      </c>
      <c r="G57" s="18" t="s">
        <v>64</v>
      </c>
      <c r="H57" s="18" t="s">
        <v>18</v>
      </c>
      <c r="I57" s="21">
        <v>2031016</v>
      </c>
      <c r="J57" s="21">
        <f t="shared" si="3"/>
        <v>2031016</v>
      </c>
      <c r="K57" s="21"/>
      <c r="L57" s="21">
        <v>1389186</v>
      </c>
      <c r="M57" s="21">
        <f t="shared" si="4"/>
        <v>1389186</v>
      </c>
    </row>
    <row r="58" spans="1:13" ht="14.25" customHeight="1" x14ac:dyDescent="0.2">
      <c r="A58" s="125">
        <v>57</v>
      </c>
      <c r="B58" s="19">
        <v>97131</v>
      </c>
      <c r="C58" s="126" t="s">
        <v>7375</v>
      </c>
      <c r="D58" s="18" t="s">
        <v>7376</v>
      </c>
      <c r="E58" s="19" t="s">
        <v>2642</v>
      </c>
      <c r="F58" s="20" t="s">
        <v>2643</v>
      </c>
      <c r="G58" s="18" t="s">
        <v>2644</v>
      </c>
      <c r="H58" s="18" t="s">
        <v>497</v>
      </c>
      <c r="I58" s="21">
        <v>1626927</v>
      </c>
      <c r="J58" s="21">
        <f t="shared" si="3"/>
        <v>1626927</v>
      </c>
      <c r="K58" s="21"/>
      <c r="L58" s="21">
        <v>1138848</v>
      </c>
      <c r="M58" s="21">
        <f t="shared" si="4"/>
        <v>1138848</v>
      </c>
    </row>
    <row r="59" spans="1:13" ht="14.25" customHeight="1" x14ac:dyDescent="0.2">
      <c r="A59" s="125">
        <v>58</v>
      </c>
      <c r="B59" s="19">
        <v>96885</v>
      </c>
      <c r="C59" s="126" t="s">
        <v>7377</v>
      </c>
      <c r="D59" s="18" t="s">
        <v>7378</v>
      </c>
      <c r="E59" s="19" t="s">
        <v>7379</v>
      </c>
      <c r="F59" s="20" t="s">
        <v>7380</v>
      </c>
      <c r="G59" s="18" t="s">
        <v>1527</v>
      </c>
      <c r="H59" s="18" t="s">
        <v>1441</v>
      </c>
      <c r="I59" s="21">
        <v>11542190</v>
      </c>
      <c r="J59" s="21">
        <f t="shared" si="3"/>
        <v>11542190</v>
      </c>
      <c r="K59" s="21"/>
      <c r="L59" s="21">
        <v>5000000</v>
      </c>
      <c r="M59" s="21">
        <f t="shared" si="4"/>
        <v>5000000</v>
      </c>
    </row>
    <row r="60" spans="1:13" ht="14.25" customHeight="1" x14ac:dyDescent="0.2">
      <c r="A60" s="125">
        <v>59</v>
      </c>
      <c r="B60" s="19">
        <v>95690</v>
      </c>
      <c r="C60" s="126" t="s">
        <v>7381</v>
      </c>
      <c r="D60" s="18" t="s">
        <v>7382</v>
      </c>
      <c r="E60" s="19" t="s">
        <v>7383</v>
      </c>
      <c r="F60" s="20" t="s">
        <v>7384</v>
      </c>
      <c r="G60" s="18" t="s">
        <v>1829</v>
      </c>
      <c r="H60" s="18" t="s">
        <v>1787</v>
      </c>
      <c r="I60" s="21">
        <v>4907230</v>
      </c>
      <c r="J60" s="21">
        <f t="shared" si="3"/>
        <v>4907230</v>
      </c>
      <c r="K60" s="21"/>
      <c r="L60" s="21">
        <v>3435061</v>
      </c>
      <c r="M60" s="21">
        <f t="shared" si="4"/>
        <v>3435061</v>
      </c>
    </row>
    <row r="61" spans="1:13" ht="14.25" customHeight="1" x14ac:dyDescent="0.2">
      <c r="A61" s="125">
        <v>60</v>
      </c>
      <c r="B61" s="19">
        <v>96817</v>
      </c>
      <c r="C61" s="126" t="s">
        <v>7385</v>
      </c>
      <c r="D61" s="18" t="s">
        <v>7386</v>
      </c>
      <c r="E61" s="19" t="s">
        <v>7387</v>
      </c>
      <c r="F61" s="20" t="s">
        <v>7388</v>
      </c>
      <c r="G61" s="18" t="s">
        <v>947</v>
      </c>
      <c r="H61" s="18" t="s">
        <v>869</v>
      </c>
      <c r="I61" s="21">
        <v>1614588</v>
      </c>
      <c r="J61" s="21">
        <f t="shared" si="3"/>
        <v>1436935.8</v>
      </c>
      <c r="K61" s="21">
        <f>146820*1.21</f>
        <v>177652.19999999998</v>
      </c>
      <c r="L61" s="21">
        <v>1130212</v>
      </c>
      <c r="M61" s="21">
        <f>J61*0.7</f>
        <v>1005855.0599999999</v>
      </c>
    </row>
    <row r="62" spans="1:13" ht="14.25" customHeight="1" x14ac:dyDescent="0.2">
      <c r="A62" s="125">
        <v>61</v>
      </c>
      <c r="B62" s="19">
        <v>96560</v>
      </c>
      <c r="C62" s="126" t="s">
        <v>7389</v>
      </c>
      <c r="D62" s="18" t="s">
        <v>7390</v>
      </c>
      <c r="E62" s="19" t="s">
        <v>6464</v>
      </c>
      <c r="F62" s="20" t="s">
        <v>6465</v>
      </c>
      <c r="G62" s="18" t="s">
        <v>311</v>
      </c>
      <c r="H62" s="18" t="s">
        <v>183</v>
      </c>
      <c r="I62" s="21">
        <v>2596043</v>
      </c>
      <c r="J62" s="21">
        <f t="shared" si="3"/>
        <v>2596043</v>
      </c>
      <c r="K62" s="21"/>
      <c r="L62" s="21">
        <v>1817000</v>
      </c>
      <c r="M62" s="21">
        <f>L62</f>
        <v>1817000</v>
      </c>
    </row>
    <row r="63" spans="1:13" ht="14.25" customHeight="1" x14ac:dyDescent="0.2">
      <c r="A63" s="125">
        <v>62</v>
      </c>
      <c r="B63" s="19">
        <v>94794</v>
      </c>
      <c r="C63" s="126" t="s">
        <v>7391</v>
      </c>
      <c r="D63" s="18" t="s">
        <v>7392</v>
      </c>
      <c r="E63" s="19" t="s">
        <v>7393</v>
      </c>
      <c r="F63" s="20" t="s">
        <v>7394</v>
      </c>
      <c r="G63" s="18" t="s">
        <v>249</v>
      </c>
      <c r="H63" s="18" t="s">
        <v>183</v>
      </c>
      <c r="I63" s="21">
        <v>903415</v>
      </c>
      <c r="J63" s="21">
        <f t="shared" si="3"/>
        <v>903415</v>
      </c>
      <c r="K63" s="21"/>
      <c r="L63" s="21">
        <v>632390</v>
      </c>
      <c r="M63" s="21">
        <f>L63</f>
        <v>632390</v>
      </c>
    </row>
    <row r="64" spans="1:13" ht="14.25" customHeight="1" x14ac:dyDescent="0.2">
      <c r="A64" s="125">
        <v>63</v>
      </c>
      <c r="B64" s="19">
        <v>94174</v>
      </c>
      <c r="C64" s="126" t="s">
        <v>7395</v>
      </c>
      <c r="D64" s="18" t="s">
        <v>7396</v>
      </c>
      <c r="E64" s="19" t="s">
        <v>6335</v>
      </c>
      <c r="F64" s="20" t="s">
        <v>6336</v>
      </c>
      <c r="G64" s="18" t="s">
        <v>689</v>
      </c>
      <c r="H64" s="18" t="s">
        <v>627</v>
      </c>
      <c r="I64" s="21">
        <v>8027405</v>
      </c>
      <c r="J64" s="21">
        <f t="shared" si="3"/>
        <v>8027405</v>
      </c>
      <c r="K64" s="21"/>
      <c r="L64" s="21">
        <v>5000000</v>
      </c>
      <c r="M64" s="21">
        <f>L64</f>
        <v>5000000</v>
      </c>
    </row>
    <row r="65" spans="1:13" ht="14.25" customHeight="1" x14ac:dyDescent="0.2">
      <c r="A65" s="125">
        <v>64</v>
      </c>
      <c r="B65" s="19">
        <v>97385</v>
      </c>
      <c r="C65" s="126" t="s">
        <v>7397</v>
      </c>
      <c r="D65" s="18" t="s">
        <v>7398</v>
      </c>
      <c r="E65" s="19" t="s">
        <v>7399</v>
      </c>
      <c r="F65" s="20" t="s">
        <v>7400</v>
      </c>
      <c r="G65" s="18" t="s">
        <v>1408</v>
      </c>
      <c r="H65" s="18" t="s">
        <v>1070</v>
      </c>
      <c r="I65" s="21">
        <v>5548235</v>
      </c>
      <c r="J65" s="21">
        <f t="shared" si="3"/>
        <v>5548235</v>
      </c>
      <c r="K65" s="21"/>
      <c r="L65" s="21">
        <v>3754817</v>
      </c>
      <c r="M65" s="21">
        <f>L65</f>
        <v>3754817</v>
      </c>
    </row>
    <row r="66" spans="1:13" ht="14.25" customHeight="1" x14ac:dyDescent="0.2">
      <c r="A66" s="125">
        <v>65</v>
      </c>
      <c r="B66" s="19">
        <v>93681</v>
      </c>
      <c r="C66" s="126" t="s">
        <v>7401</v>
      </c>
      <c r="D66" s="18" t="s">
        <v>7402</v>
      </c>
      <c r="E66" s="19" t="s">
        <v>7403</v>
      </c>
      <c r="F66" s="20" t="s">
        <v>7404</v>
      </c>
      <c r="G66" s="18" t="s">
        <v>689</v>
      </c>
      <c r="H66" s="18" t="s">
        <v>627</v>
      </c>
      <c r="I66" s="21">
        <v>1486872</v>
      </c>
      <c r="J66" s="21">
        <f t="shared" ref="J66:J97" si="5">I66-K66</f>
        <v>1486872</v>
      </c>
      <c r="K66" s="21"/>
      <c r="L66" s="21">
        <v>1040810</v>
      </c>
      <c r="M66" s="21">
        <f>L66</f>
        <v>1040810</v>
      </c>
    </row>
    <row r="67" spans="1:13" ht="14.25" customHeight="1" x14ac:dyDescent="0.2">
      <c r="A67" s="125">
        <v>66</v>
      </c>
      <c r="B67" s="19">
        <v>97524</v>
      </c>
      <c r="C67" s="126" t="s">
        <v>7405</v>
      </c>
      <c r="D67" s="18" t="s">
        <v>7406</v>
      </c>
      <c r="E67" s="19" t="s">
        <v>7407</v>
      </c>
      <c r="F67" s="20" t="s">
        <v>7408</v>
      </c>
      <c r="G67" s="18" t="s">
        <v>1786</v>
      </c>
      <c r="H67" s="18" t="s">
        <v>1787</v>
      </c>
      <c r="I67" s="21">
        <v>5729927</v>
      </c>
      <c r="J67" s="21">
        <f t="shared" si="5"/>
        <v>5496130.7999999998</v>
      </c>
      <c r="K67" s="21">
        <f>193220*1.21</f>
        <v>233796.19999999998</v>
      </c>
      <c r="L67" s="21">
        <v>4583942</v>
      </c>
      <c r="M67" s="21">
        <f>J67*0.7</f>
        <v>3847291.5599999996</v>
      </c>
    </row>
    <row r="68" spans="1:13" ht="14.25" customHeight="1" x14ac:dyDescent="0.2">
      <c r="A68" s="125">
        <v>67</v>
      </c>
      <c r="B68" s="19">
        <v>93728</v>
      </c>
      <c r="C68" s="126" t="s">
        <v>7409</v>
      </c>
      <c r="D68" s="18" t="s">
        <v>7410</v>
      </c>
      <c r="E68" s="19" t="s">
        <v>7411</v>
      </c>
      <c r="F68" s="20" t="s">
        <v>7412</v>
      </c>
      <c r="G68" s="18" t="s">
        <v>734</v>
      </c>
      <c r="H68" s="18" t="s">
        <v>723</v>
      </c>
      <c r="I68" s="21">
        <v>5197041</v>
      </c>
      <c r="J68" s="21">
        <f t="shared" si="5"/>
        <v>5197041</v>
      </c>
      <c r="K68" s="21"/>
      <c r="L68" s="21">
        <v>3637928</v>
      </c>
      <c r="M68" s="21">
        <f t="shared" ref="M68:M73" si="6">L68</f>
        <v>3637928</v>
      </c>
    </row>
    <row r="69" spans="1:13" ht="14.25" customHeight="1" x14ac:dyDescent="0.2">
      <c r="A69" s="125">
        <v>68</v>
      </c>
      <c r="B69" s="19">
        <v>97429</v>
      </c>
      <c r="C69" s="126" t="s">
        <v>7413</v>
      </c>
      <c r="D69" s="18" t="s">
        <v>7414</v>
      </c>
      <c r="E69" s="19" t="s">
        <v>7415</v>
      </c>
      <c r="F69" s="20" t="s">
        <v>7416</v>
      </c>
      <c r="G69" s="18" t="s">
        <v>705</v>
      </c>
      <c r="H69" s="18" t="s">
        <v>627</v>
      </c>
      <c r="I69" s="21">
        <v>5254175</v>
      </c>
      <c r="J69" s="21">
        <f t="shared" si="5"/>
        <v>5254175</v>
      </c>
      <c r="K69" s="21"/>
      <c r="L69" s="21">
        <v>3677922</v>
      </c>
      <c r="M69" s="21">
        <f t="shared" si="6"/>
        <v>3677922</v>
      </c>
    </row>
    <row r="70" spans="1:13" ht="14.25" customHeight="1" x14ac:dyDescent="0.2">
      <c r="A70" s="125">
        <v>69</v>
      </c>
      <c r="B70" s="19">
        <v>96775</v>
      </c>
      <c r="C70" s="126" t="s">
        <v>7417</v>
      </c>
      <c r="D70" s="18" t="s">
        <v>7418</v>
      </c>
      <c r="E70" s="19" t="s">
        <v>7419</v>
      </c>
      <c r="F70" s="20" t="s">
        <v>7420</v>
      </c>
      <c r="G70" s="18" t="s">
        <v>1674</v>
      </c>
      <c r="H70" s="18" t="s">
        <v>1643</v>
      </c>
      <c r="I70" s="21">
        <v>3107342</v>
      </c>
      <c r="J70" s="21">
        <f t="shared" si="5"/>
        <v>3107342</v>
      </c>
      <c r="K70" s="21"/>
      <c r="L70" s="21">
        <v>2175139</v>
      </c>
      <c r="M70" s="21">
        <f t="shared" si="6"/>
        <v>2175139</v>
      </c>
    </row>
    <row r="71" spans="1:13" ht="14.25" customHeight="1" x14ac:dyDescent="0.2">
      <c r="A71" s="125">
        <v>70</v>
      </c>
      <c r="B71" s="19">
        <v>93922</v>
      </c>
      <c r="C71" s="126" t="s">
        <v>7421</v>
      </c>
      <c r="D71" s="18" t="s">
        <v>7422</v>
      </c>
      <c r="E71" s="19" t="s">
        <v>4440</v>
      </c>
      <c r="F71" s="20" t="s">
        <v>4441</v>
      </c>
      <c r="G71" s="18" t="s">
        <v>1829</v>
      </c>
      <c r="H71" s="18" t="s">
        <v>1787</v>
      </c>
      <c r="I71" s="21">
        <v>7296300</v>
      </c>
      <c r="J71" s="21">
        <f t="shared" si="5"/>
        <v>7296300</v>
      </c>
      <c r="K71" s="21"/>
      <c r="L71" s="21">
        <v>4895660</v>
      </c>
      <c r="M71" s="21">
        <f t="shared" si="6"/>
        <v>4895660</v>
      </c>
    </row>
    <row r="72" spans="1:13" ht="14.25" customHeight="1" x14ac:dyDescent="0.2">
      <c r="A72" s="125">
        <v>71</v>
      </c>
      <c r="B72" s="19">
        <v>96700</v>
      </c>
      <c r="C72" s="126" t="s">
        <v>7423</v>
      </c>
      <c r="D72" s="18" t="s">
        <v>7424</v>
      </c>
      <c r="E72" s="19" t="s">
        <v>3975</v>
      </c>
      <c r="F72" s="20" t="s">
        <v>3976</v>
      </c>
      <c r="G72" s="18" t="s">
        <v>1706</v>
      </c>
      <c r="H72" s="18" t="s">
        <v>1643</v>
      </c>
      <c r="I72" s="21">
        <v>1434436</v>
      </c>
      <c r="J72" s="21">
        <f t="shared" si="5"/>
        <v>1434436</v>
      </c>
      <c r="K72" s="21"/>
      <c r="L72" s="21">
        <v>900000</v>
      </c>
      <c r="M72" s="21">
        <f t="shared" si="6"/>
        <v>900000</v>
      </c>
    </row>
    <row r="73" spans="1:13" ht="14.25" customHeight="1" x14ac:dyDescent="0.2">
      <c r="A73" s="125">
        <v>72</v>
      </c>
      <c r="B73" s="19">
        <v>97085</v>
      </c>
      <c r="C73" s="126" t="s">
        <v>7425</v>
      </c>
      <c r="D73" s="18" t="s">
        <v>7426</v>
      </c>
      <c r="E73" s="19" t="s">
        <v>23</v>
      </c>
      <c r="F73" s="20" t="s">
        <v>24</v>
      </c>
      <c r="G73" s="18" t="s">
        <v>17</v>
      </c>
      <c r="H73" s="18" t="s">
        <v>18</v>
      </c>
      <c r="I73" s="21">
        <v>1687397</v>
      </c>
      <c r="J73" s="21">
        <f t="shared" si="5"/>
        <v>1687397</v>
      </c>
      <c r="K73" s="21"/>
      <c r="L73" s="21">
        <v>1181177</v>
      </c>
      <c r="M73" s="21">
        <f t="shared" si="6"/>
        <v>1181177</v>
      </c>
    </row>
    <row r="74" spans="1:13" ht="14.25" customHeight="1" x14ac:dyDescent="0.2">
      <c r="A74" s="125">
        <v>73</v>
      </c>
      <c r="B74" s="19">
        <v>96185</v>
      </c>
      <c r="C74" s="126" t="s">
        <v>7427</v>
      </c>
      <c r="D74" s="18" t="s">
        <v>7428</v>
      </c>
      <c r="E74" s="19" t="s">
        <v>7429</v>
      </c>
      <c r="F74" s="20" t="s">
        <v>7430</v>
      </c>
      <c r="G74" s="18" t="s">
        <v>1262</v>
      </c>
      <c r="H74" s="18" t="s">
        <v>1070</v>
      </c>
      <c r="I74" s="21">
        <v>1797900</v>
      </c>
      <c r="J74" s="21">
        <f t="shared" si="5"/>
        <v>1670525.72</v>
      </c>
      <c r="K74" s="21">
        <f>105268*1.21</f>
        <v>127374.28</v>
      </c>
      <c r="L74" s="21">
        <v>1258530</v>
      </c>
      <c r="M74" s="21">
        <f>J74*0.7</f>
        <v>1169368.004</v>
      </c>
    </row>
    <row r="75" spans="1:13" ht="14.25" customHeight="1" x14ac:dyDescent="0.2">
      <c r="A75" s="125">
        <v>74</v>
      </c>
      <c r="B75" s="19">
        <v>96900</v>
      </c>
      <c r="C75" s="126" t="s">
        <v>7431</v>
      </c>
      <c r="D75" s="18" t="s">
        <v>7432</v>
      </c>
      <c r="E75" s="19" t="s">
        <v>7433</v>
      </c>
      <c r="F75" s="20" t="s">
        <v>7434</v>
      </c>
      <c r="G75" s="18" t="s">
        <v>2644</v>
      </c>
      <c r="H75" s="18" t="s">
        <v>497</v>
      </c>
      <c r="I75" s="21">
        <v>6072840</v>
      </c>
      <c r="J75" s="21">
        <f t="shared" si="5"/>
        <v>6072840</v>
      </c>
      <c r="K75" s="21"/>
      <c r="L75" s="21">
        <v>3000000</v>
      </c>
      <c r="M75" s="21">
        <f t="shared" ref="M75:M87" si="7">L75</f>
        <v>3000000</v>
      </c>
    </row>
    <row r="76" spans="1:13" ht="14.25" customHeight="1" x14ac:dyDescent="0.2">
      <c r="A76" s="125">
        <v>75</v>
      </c>
      <c r="B76" s="19">
        <v>94307</v>
      </c>
      <c r="C76" s="126" t="s">
        <v>7435</v>
      </c>
      <c r="D76" s="18" t="s">
        <v>7436</v>
      </c>
      <c r="E76" s="19" t="s">
        <v>7437</v>
      </c>
      <c r="F76" s="20" t="s">
        <v>7438</v>
      </c>
      <c r="G76" s="18" t="s">
        <v>795</v>
      </c>
      <c r="H76" s="18" t="s">
        <v>723</v>
      </c>
      <c r="I76" s="21">
        <v>23379335</v>
      </c>
      <c r="J76" s="21">
        <f t="shared" si="5"/>
        <v>23379335</v>
      </c>
      <c r="K76" s="21"/>
      <c r="L76" s="21">
        <v>5000000</v>
      </c>
      <c r="M76" s="21">
        <f t="shared" si="7"/>
        <v>5000000</v>
      </c>
    </row>
    <row r="77" spans="1:13" ht="14.25" customHeight="1" x14ac:dyDescent="0.2">
      <c r="A77" s="125">
        <v>76</v>
      </c>
      <c r="B77" s="19">
        <v>94118</v>
      </c>
      <c r="C77" s="126" t="s">
        <v>7439</v>
      </c>
      <c r="D77" s="18" t="s">
        <v>7440</v>
      </c>
      <c r="E77" s="19" t="s">
        <v>7441</v>
      </c>
      <c r="F77" s="20" t="s">
        <v>7442</v>
      </c>
      <c r="G77" s="18" t="s">
        <v>678</v>
      </c>
      <c r="H77" s="18" t="s">
        <v>627</v>
      </c>
      <c r="I77" s="21">
        <v>8401810</v>
      </c>
      <c r="J77" s="21">
        <f t="shared" si="5"/>
        <v>8401810</v>
      </c>
      <c r="K77" s="21"/>
      <c r="L77" s="21">
        <v>5000000</v>
      </c>
      <c r="M77" s="21">
        <f t="shared" si="7"/>
        <v>5000000</v>
      </c>
    </row>
    <row r="78" spans="1:13" ht="14.25" customHeight="1" x14ac:dyDescent="0.2">
      <c r="A78" s="125">
        <v>77</v>
      </c>
      <c r="B78" s="19">
        <v>96942</v>
      </c>
      <c r="C78" s="126" t="s">
        <v>7443</v>
      </c>
      <c r="D78" s="18" t="s">
        <v>7444</v>
      </c>
      <c r="E78" s="19" t="s">
        <v>1598</v>
      </c>
      <c r="F78" s="20" t="s">
        <v>1599</v>
      </c>
      <c r="G78" s="18" t="s">
        <v>1600</v>
      </c>
      <c r="H78" s="18" t="s">
        <v>1441</v>
      </c>
      <c r="I78" s="21">
        <v>39519158</v>
      </c>
      <c r="J78" s="21">
        <f t="shared" si="5"/>
        <v>39519158</v>
      </c>
      <c r="K78" s="21"/>
      <c r="L78" s="21">
        <v>5000000</v>
      </c>
      <c r="M78" s="21">
        <f t="shared" si="7"/>
        <v>5000000</v>
      </c>
    </row>
    <row r="79" spans="1:13" ht="14.25" customHeight="1" x14ac:dyDescent="0.2">
      <c r="A79" s="125">
        <v>78</v>
      </c>
      <c r="B79" s="19">
        <v>95652</v>
      </c>
      <c r="C79" s="126" t="s">
        <v>7445</v>
      </c>
      <c r="D79" s="18" t="s">
        <v>7446</v>
      </c>
      <c r="E79" s="19" t="s">
        <v>7447</v>
      </c>
      <c r="F79" s="20" t="s">
        <v>2019</v>
      </c>
      <c r="G79" s="18" t="s">
        <v>1829</v>
      </c>
      <c r="H79" s="18" t="s">
        <v>1787</v>
      </c>
      <c r="I79" s="21">
        <v>1189761</v>
      </c>
      <c r="J79" s="21">
        <f t="shared" si="5"/>
        <v>1189761</v>
      </c>
      <c r="K79" s="21"/>
      <c r="L79" s="21">
        <v>832832</v>
      </c>
      <c r="M79" s="21">
        <f t="shared" si="7"/>
        <v>832832</v>
      </c>
    </row>
    <row r="80" spans="1:13" ht="14.25" customHeight="1" x14ac:dyDescent="0.2">
      <c r="A80" s="125">
        <v>79</v>
      </c>
      <c r="B80" s="19">
        <v>96673</v>
      </c>
      <c r="C80" s="126" t="s">
        <v>7448</v>
      </c>
      <c r="D80" s="18" t="s">
        <v>7449</v>
      </c>
      <c r="E80" s="19" t="s">
        <v>3199</v>
      </c>
      <c r="F80" s="20" t="s">
        <v>3200</v>
      </c>
      <c r="G80" s="18" t="s">
        <v>1429</v>
      </c>
      <c r="H80" s="18" t="s">
        <v>1070</v>
      </c>
      <c r="I80" s="21">
        <v>6505923</v>
      </c>
      <c r="J80" s="21">
        <f t="shared" si="5"/>
        <v>6505923</v>
      </c>
      <c r="K80" s="21"/>
      <c r="L80" s="21">
        <v>4554145</v>
      </c>
      <c r="M80" s="21">
        <f t="shared" si="7"/>
        <v>4554145</v>
      </c>
    </row>
    <row r="81" spans="1:13" ht="14.25" customHeight="1" x14ac:dyDescent="0.2">
      <c r="A81" s="125">
        <v>80</v>
      </c>
      <c r="B81" s="19">
        <v>97291</v>
      </c>
      <c r="C81" s="126" t="s">
        <v>7450</v>
      </c>
      <c r="D81" s="18" t="s">
        <v>7451</v>
      </c>
      <c r="E81" s="19" t="s">
        <v>6566</v>
      </c>
      <c r="F81" s="20" t="s">
        <v>6567</v>
      </c>
      <c r="G81" s="18" t="s">
        <v>826</v>
      </c>
      <c r="H81" s="18" t="s">
        <v>723</v>
      </c>
      <c r="I81" s="21">
        <v>724129</v>
      </c>
      <c r="J81" s="21">
        <f t="shared" si="5"/>
        <v>724129</v>
      </c>
      <c r="K81" s="21"/>
      <c r="L81" s="21">
        <v>506890</v>
      </c>
      <c r="M81" s="21">
        <f t="shared" si="7"/>
        <v>506890</v>
      </c>
    </row>
    <row r="82" spans="1:13" ht="14.25" customHeight="1" x14ac:dyDescent="0.2">
      <c r="A82" s="125">
        <v>81</v>
      </c>
      <c r="B82" s="19">
        <v>97289</v>
      </c>
      <c r="C82" s="126" t="s">
        <v>7452</v>
      </c>
      <c r="D82" s="18" t="s">
        <v>7453</v>
      </c>
      <c r="E82" s="19" t="s">
        <v>6239</v>
      </c>
      <c r="F82" s="20" t="s">
        <v>6240</v>
      </c>
      <c r="G82" s="18" t="s">
        <v>1324</v>
      </c>
      <c r="H82" s="18" t="s">
        <v>1070</v>
      </c>
      <c r="I82" s="21">
        <v>2884034</v>
      </c>
      <c r="J82" s="21">
        <f t="shared" si="5"/>
        <v>2884034</v>
      </c>
      <c r="K82" s="21"/>
      <c r="L82" s="21">
        <v>2018823</v>
      </c>
      <c r="M82" s="21">
        <f t="shared" si="7"/>
        <v>2018823</v>
      </c>
    </row>
    <row r="83" spans="1:13" ht="14.25" customHeight="1" x14ac:dyDescent="0.2">
      <c r="A83" s="125">
        <v>82</v>
      </c>
      <c r="B83" s="19">
        <v>95248</v>
      </c>
      <c r="C83" s="126" t="s">
        <v>7454</v>
      </c>
      <c r="D83" s="18" t="s">
        <v>7455</v>
      </c>
      <c r="E83" s="19" t="s">
        <v>7456</v>
      </c>
      <c r="F83" s="20" t="s">
        <v>7457</v>
      </c>
      <c r="G83" s="18" t="s">
        <v>327</v>
      </c>
      <c r="H83" s="18" t="s">
        <v>183</v>
      </c>
      <c r="I83" s="21">
        <v>2054388</v>
      </c>
      <c r="J83" s="21">
        <f t="shared" si="5"/>
        <v>2054388</v>
      </c>
      <c r="K83" s="21"/>
      <c r="L83" s="21">
        <v>1438072</v>
      </c>
      <c r="M83" s="21">
        <f t="shared" si="7"/>
        <v>1438072</v>
      </c>
    </row>
    <row r="84" spans="1:13" ht="14.25" customHeight="1" x14ac:dyDescent="0.2">
      <c r="A84" s="125">
        <v>83</v>
      </c>
      <c r="B84" s="19">
        <v>97033</v>
      </c>
      <c r="C84" s="126" t="s">
        <v>7458</v>
      </c>
      <c r="D84" s="18" t="s">
        <v>7459</v>
      </c>
      <c r="E84" s="19" t="s">
        <v>7460</v>
      </c>
      <c r="F84" s="20" t="s">
        <v>7461</v>
      </c>
      <c r="G84" s="18" t="s">
        <v>2598</v>
      </c>
      <c r="H84" s="18" t="s">
        <v>1787</v>
      </c>
      <c r="I84" s="21">
        <v>7387507</v>
      </c>
      <c r="J84" s="21">
        <f t="shared" si="5"/>
        <v>7387507</v>
      </c>
      <c r="K84" s="21"/>
      <c r="L84" s="21">
        <v>5000000</v>
      </c>
      <c r="M84" s="21">
        <f t="shared" si="7"/>
        <v>5000000</v>
      </c>
    </row>
    <row r="85" spans="1:13" ht="14.25" customHeight="1" x14ac:dyDescent="0.2">
      <c r="A85" s="125">
        <v>84</v>
      </c>
      <c r="B85" s="19">
        <v>94159</v>
      </c>
      <c r="C85" s="126" t="s">
        <v>7462</v>
      </c>
      <c r="D85" s="18" t="s">
        <v>7463</v>
      </c>
      <c r="E85" s="19" t="s">
        <v>7464</v>
      </c>
      <c r="F85" s="20" t="s">
        <v>7465</v>
      </c>
      <c r="G85" s="18" t="s">
        <v>249</v>
      </c>
      <c r="H85" s="18" t="s">
        <v>183</v>
      </c>
      <c r="I85" s="21">
        <v>1504451</v>
      </c>
      <c r="J85" s="21">
        <f t="shared" si="5"/>
        <v>1504451</v>
      </c>
      <c r="K85" s="21"/>
      <c r="L85" s="21">
        <v>1053116</v>
      </c>
      <c r="M85" s="21">
        <f t="shared" si="7"/>
        <v>1053116</v>
      </c>
    </row>
    <row r="86" spans="1:13" ht="14.25" customHeight="1" x14ac:dyDescent="0.2">
      <c r="A86" s="125">
        <v>85</v>
      </c>
      <c r="B86" s="19">
        <v>95710</v>
      </c>
      <c r="C86" s="126" t="s">
        <v>7466</v>
      </c>
      <c r="D86" s="18" t="s">
        <v>7467</v>
      </c>
      <c r="E86" s="19" t="s">
        <v>3582</v>
      </c>
      <c r="F86" s="20" t="s">
        <v>3583</v>
      </c>
      <c r="G86" s="18" t="s">
        <v>1206</v>
      </c>
      <c r="H86" s="18" t="s">
        <v>1070</v>
      </c>
      <c r="I86" s="21">
        <v>4300262</v>
      </c>
      <c r="J86" s="21">
        <f t="shared" si="5"/>
        <v>4300262</v>
      </c>
      <c r="K86" s="21"/>
      <c r="L86" s="21">
        <v>3010183</v>
      </c>
      <c r="M86" s="21">
        <f t="shared" si="7"/>
        <v>3010183</v>
      </c>
    </row>
    <row r="87" spans="1:13" ht="14.25" customHeight="1" x14ac:dyDescent="0.2">
      <c r="A87" s="125">
        <v>86</v>
      </c>
      <c r="B87" s="19">
        <v>96313</v>
      </c>
      <c r="C87" s="126" t="s">
        <v>7468</v>
      </c>
      <c r="D87" s="18" t="s">
        <v>7469</v>
      </c>
      <c r="E87" s="19" t="s">
        <v>7470</v>
      </c>
      <c r="F87" s="20" t="s">
        <v>7471</v>
      </c>
      <c r="G87" s="18" t="s">
        <v>678</v>
      </c>
      <c r="H87" s="18" t="s">
        <v>627</v>
      </c>
      <c r="I87" s="21">
        <v>1001818</v>
      </c>
      <c r="J87" s="21">
        <f t="shared" si="5"/>
        <v>1001818</v>
      </c>
      <c r="K87" s="21"/>
      <c r="L87" s="21">
        <v>701272</v>
      </c>
      <c r="M87" s="21">
        <f t="shared" si="7"/>
        <v>701272</v>
      </c>
    </row>
    <row r="88" spans="1:13" ht="14.25" customHeight="1" x14ac:dyDescent="0.2">
      <c r="A88" s="125">
        <v>87</v>
      </c>
      <c r="B88" s="19">
        <v>97089</v>
      </c>
      <c r="C88" s="126" t="s">
        <v>7472</v>
      </c>
      <c r="D88" s="18" t="s">
        <v>7473</v>
      </c>
      <c r="E88" s="19" t="s">
        <v>7474</v>
      </c>
      <c r="F88" s="20" t="s">
        <v>7475</v>
      </c>
      <c r="G88" s="18" t="s">
        <v>1298</v>
      </c>
      <c r="H88" s="18" t="s">
        <v>1070</v>
      </c>
      <c r="I88" s="21">
        <v>1693475</v>
      </c>
      <c r="J88" s="21">
        <f t="shared" si="5"/>
        <v>1639630</v>
      </c>
      <c r="K88" s="21">
        <f>44500*1.21</f>
        <v>53845</v>
      </c>
      <c r="L88" s="21">
        <v>1185432</v>
      </c>
      <c r="M88" s="21">
        <f>J88*0.7</f>
        <v>1147741</v>
      </c>
    </row>
    <row r="89" spans="1:13" ht="14.25" customHeight="1" x14ac:dyDescent="0.2">
      <c r="A89" s="125">
        <v>88</v>
      </c>
      <c r="B89" s="19">
        <v>95345</v>
      </c>
      <c r="C89" s="126" t="s">
        <v>7476</v>
      </c>
      <c r="D89" s="18" t="s">
        <v>7477</v>
      </c>
      <c r="E89" s="19" t="s">
        <v>7478</v>
      </c>
      <c r="F89" s="20" t="s">
        <v>7479</v>
      </c>
      <c r="G89" s="18" t="s">
        <v>978</v>
      </c>
      <c r="H89" s="18" t="s">
        <v>979</v>
      </c>
      <c r="I89" s="21">
        <v>4597999</v>
      </c>
      <c r="J89" s="21">
        <f t="shared" si="5"/>
        <v>4597999</v>
      </c>
      <c r="K89" s="21"/>
      <c r="L89" s="21">
        <v>3150000</v>
      </c>
      <c r="M89" s="21">
        <f t="shared" ref="M89:M98" si="8">L89</f>
        <v>3150000</v>
      </c>
    </row>
    <row r="90" spans="1:13" ht="14.25" customHeight="1" x14ac:dyDescent="0.2">
      <c r="A90" s="125">
        <v>89</v>
      </c>
      <c r="B90" s="19">
        <v>95386</v>
      </c>
      <c r="C90" s="126" t="s">
        <v>7480</v>
      </c>
      <c r="D90" s="18" t="s">
        <v>7481</v>
      </c>
      <c r="E90" s="19" t="s">
        <v>7482</v>
      </c>
      <c r="F90" s="20" t="s">
        <v>7483</v>
      </c>
      <c r="G90" s="18" t="s">
        <v>600</v>
      </c>
      <c r="H90" s="18" t="s">
        <v>557</v>
      </c>
      <c r="I90" s="21">
        <v>947804</v>
      </c>
      <c r="J90" s="21">
        <f t="shared" si="5"/>
        <v>947804</v>
      </c>
      <c r="K90" s="21"/>
      <c r="L90" s="21">
        <v>663462</v>
      </c>
      <c r="M90" s="21">
        <f t="shared" si="8"/>
        <v>663462</v>
      </c>
    </row>
    <row r="91" spans="1:13" ht="14.25" customHeight="1" x14ac:dyDescent="0.2">
      <c r="A91" s="125">
        <v>90</v>
      </c>
      <c r="B91" s="19">
        <v>97127</v>
      </c>
      <c r="C91" s="126" t="s">
        <v>7484</v>
      </c>
      <c r="D91" s="18" t="s">
        <v>7485</v>
      </c>
      <c r="E91" s="19" t="s">
        <v>6316</v>
      </c>
      <c r="F91" s="20" t="s">
        <v>4221</v>
      </c>
      <c r="G91" s="18" t="s">
        <v>249</v>
      </c>
      <c r="H91" s="18" t="s">
        <v>183</v>
      </c>
      <c r="I91" s="21">
        <v>3692579</v>
      </c>
      <c r="J91" s="21">
        <f t="shared" si="5"/>
        <v>3692579</v>
      </c>
      <c r="K91" s="21"/>
      <c r="L91" s="21">
        <v>2584805</v>
      </c>
      <c r="M91" s="21">
        <f t="shared" si="8"/>
        <v>2584805</v>
      </c>
    </row>
    <row r="92" spans="1:13" ht="14.25" customHeight="1" x14ac:dyDescent="0.2">
      <c r="A92" s="125">
        <v>91</v>
      </c>
      <c r="B92" s="19">
        <v>96244</v>
      </c>
      <c r="C92" s="126" t="s">
        <v>7486</v>
      </c>
      <c r="D92" s="18" t="s">
        <v>7487</v>
      </c>
      <c r="E92" s="19" t="s">
        <v>4168</v>
      </c>
      <c r="F92" s="20" t="s">
        <v>4169</v>
      </c>
      <c r="G92" s="18" t="s">
        <v>2184</v>
      </c>
      <c r="H92" s="18" t="s">
        <v>979</v>
      </c>
      <c r="I92" s="21">
        <v>2532316</v>
      </c>
      <c r="J92" s="21">
        <f t="shared" si="5"/>
        <v>2532316</v>
      </c>
      <c r="K92" s="21"/>
      <c r="L92" s="21">
        <v>1772620</v>
      </c>
      <c r="M92" s="21">
        <f t="shared" si="8"/>
        <v>1772620</v>
      </c>
    </row>
    <row r="93" spans="1:13" ht="14.25" customHeight="1" x14ac:dyDescent="0.2">
      <c r="A93" s="125">
        <v>92</v>
      </c>
      <c r="B93" s="19">
        <v>96911</v>
      </c>
      <c r="C93" s="126" t="s">
        <v>7488</v>
      </c>
      <c r="D93" s="18" t="s">
        <v>7489</v>
      </c>
      <c r="E93" s="19" t="s">
        <v>7490</v>
      </c>
      <c r="F93" s="20" t="s">
        <v>7491</v>
      </c>
      <c r="G93" s="18" t="s">
        <v>31</v>
      </c>
      <c r="H93" s="18" t="s">
        <v>18</v>
      </c>
      <c r="I93" s="21">
        <v>1779247</v>
      </c>
      <c r="J93" s="21">
        <f t="shared" si="5"/>
        <v>1779247</v>
      </c>
      <c r="K93" s="21"/>
      <c r="L93" s="21">
        <v>1221164</v>
      </c>
      <c r="M93" s="21">
        <f t="shared" si="8"/>
        <v>1221164</v>
      </c>
    </row>
    <row r="94" spans="1:13" ht="14.25" customHeight="1" x14ac:dyDescent="0.2">
      <c r="A94" s="125">
        <v>93</v>
      </c>
      <c r="B94" s="19">
        <v>95961</v>
      </c>
      <c r="C94" s="126" t="s">
        <v>7492</v>
      </c>
      <c r="D94" s="18" t="s">
        <v>7493</v>
      </c>
      <c r="E94" s="19" t="s">
        <v>2577</v>
      </c>
      <c r="F94" s="20" t="s">
        <v>2578</v>
      </c>
      <c r="G94" s="18" t="s">
        <v>626</v>
      </c>
      <c r="H94" s="18" t="s">
        <v>627</v>
      </c>
      <c r="I94" s="21">
        <v>723592</v>
      </c>
      <c r="J94" s="21">
        <f t="shared" si="5"/>
        <v>723592</v>
      </c>
      <c r="K94" s="21"/>
      <c r="L94" s="21">
        <v>506514</v>
      </c>
      <c r="M94" s="21">
        <f t="shared" si="8"/>
        <v>506514</v>
      </c>
    </row>
    <row r="95" spans="1:13" ht="14.25" customHeight="1" x14ac:dyDescent="0.2">
      <c r="A95" s="125">
        <v>94</v>
      </c>
      <c r="B95" s="19">
        <v>96350</v>
      </c>
      <c r="C95" s="126" t="s">
        <v>7494</v>
      </c>
      <c r="D95" s="18" t="s">
        <v>7495</v>
      </c>
      <c r="E95" s="19" t="s">
        <v>7496</v>
      </c>
      <c r="F95" s="20" t="s">
        <v>7497</v>
      </c>
      <c r="G95" s="18" t="s">
        <v>734</v>
      </c>
      <c r="H95" s="18" t="s">
        <v>723</v>
      </c>
      <c r="I95" s="21">
        <v>2328516</v>
      </c>
      <c r="J95" s="21">
        <f t="shared" si="5"/>
        <v>2328516</v>
      </c>
      <c r="K95" s="21"/>
      <c r="L95" s="21">
        <v>1508917</v>
      </c>
      <c r="M95" s="21">
        <f t="shared" si="8"/>
        <v>1508917</v>
      </c>
    </row>
    <row r="96" spans="1:13" ht="14.25" customHeight="1" x14ac:dyDescent="0.2">
      <c r="A96" s="125">
        <v>95</v>
      </c>
      <c r="B96" s="19">
        <v>97637</v>
      </c>
      <c r="C96" s="126" t="s">
        <v>7498</v>
      </c>
      <c r="D96" s="18" t="s">
        <v>7499</v>
      </c>
      <c r="E96" s="19" t="s">
        <v>2757</v>
      </c>
      <c r="F96" s="20" t="s">
        <v>2758</v>
      </c>
      <c r="G96" s="18" t="s">
        <v>1262</v>
      </c>
      <c r="H96" s="18" t="s">
        <v>1070</v>
      </c>
      <c r="I96" s="21">
        <v>4184606</v>
      </c>
      <c r="J96" s="21">
        <f t="shared" si="5"/>
        <v>4184606</v>
      </c>
      <c r="K96" s="21"/>
      <c r="L96" s="21">
        <v>2929224</v>
      </c>
      <c r="M96" s="21">
        <f t="shared" si="8"/>
        <v>2929224</v>
      </c>
    </row>
    <row r="97" spans="1:13" ht="14.25" customHeight="1" x14ac:dyDescent="0.2">
      <c r="A97" s="125">
        <v>96</v>
      </c>
      <c r="B97" s="19">
        <v>97325</v>
      </c>
      <c r="C97" s="126" t="s">
        <v>7500</v>
      </c>
      <c r="D97" s="18" t="s">
        <v>7501</v>
      </c>
      <c r="E97" s="19" t="s">
        <v>7502</v>
      </c>
      <c r="F97" s="20" t="s">
        <v>7503</v>
      </c>
      <c r="G97" s="18" t="s">
        <v>1361</v>
      </c>
      <c r="H97" s="18" t="s">
        <v>1070</v>
      </c>
      <c r="I97" s="21">
        <v>7906088</v>
      </c>
      <c r="J97" s="21">
        <f t="shared" si="5"/>
        <v>7906088</v>
      </c>
      <c r="K97" s="21"/>
      <c r="L97" s="21">
        <v>4939500</v>
      </c>
      <c r="M97" s="21">
        <f t="shared" si="8"/>
        <v>4939500</v>
      </c>
    </row>
    <row r="98" spans="1:13" ht="14.25" customHeight="1" x14ac:dyDescent="0.2">
      <c r="A98" s="125">
        <v>97</v>
      </c>
      <c r="B98" s="19">
        <v>97269</v>
      </c>
      <c r="C98" s="126" t="s">
        <v>7504</v>
      </c>
      <c r="D98" s="18" t="s">
        <v>7505</v>
      </c>
      <c r="E98" s="19" t="s">
        <v>7506</v>
      </c>
      <c r="F98" s="20" t="s">
        <v>7507</v>
      </c>
      <c r="G98" s="18" t="s">
        <v>1262</v>
      </c>
      <c r="H98" s="18" t="s">
        <v>1070</v>
      </c>
      <c r="I98" s="21">
        <v>6160349</v>
      </c>
      <c r="J98" s="21">
        <f t="shared" ref="J98:J129" si="9">I98-K98</f>
        <v>6160349</v>
      </c>
      <c r="K98" s="21"/>
      <c r="L98" s="21">
        <v>4312244</v>
      </c>
      <c r="M98" s="21">
        <f t="shared" si="8"/>
        <v>4312244</v>
      </c>
    </row>
    <row r="99" spans="1:13" ht="14.25" customHeight="1" x14ac:dyDescent="0.2">
      <c r="A99" s="125">
        <v>98</v>
      </c>
      <c r="B99" s="19">
        <v>94087</v>
      </c>
      <c r="C99" s="126" t="s">
        <v>7508</v>
      </c>
      <c r="D99" s="18" t="s">
        <v>7509</v>
      </c>
      <c r="E99" s="19" t="s">
        <v>7510</v>
      </c>
      <c r="F99" s="20" t="s">
        <v>7511</v>
      </c>
      <c r="G99" s="18" t="s">
        <v>2354</v>
      </c>
      <c r="H99" s="18" t="s">
        <v>183</v>
      </c>
      <c r="I99" s="21">
        <v>7394808</v>
      </c>
      <c r="J99" s="21">
        <f t="shared" si="9"/>
        <v>7305576.5499999998</v>
      </c>
      <c r="K99" s="21">
        <f>73745*1.21</f>
        <v>89231.45</v>
      </c>
      <c r="L99" s="21">
        <v>5000000</v>
      </c>
      <c r="M99" s="21">
        <v>5000000</v>
      </c>
    </row>
    <row r="100" spans="1:13" ht="14.25" customHeight="1" x14ac:dyDescent="0.2">
      <c r="A100" s="125">
        <v>99</v>
      </c>
      <c r="B100" s="19">
        <v>94418</v>
      </c>
      <c r="C100" s="126" t="s">
        <v>7512</v>
      </c>
      <c r="D100" s="18" t="s">
        <v>7513</v>
      </c>
      <c r="E100" s="19" t="s">
        <v>7514</v>
      </c>
      <c r="F100" s="20" t="s">
        <v>7515</v>
      </c>
      <c r="G100" s="18" t="s">
        <v>2713</v>
      </c>
      <c r="H100" s="18" t="s">
        <v>627</v>
      </c>
      <c r="I100" s="21">
        <v>1709493</v>
      </c>
      <c r="J100" s="21">
        <f t="shared" si="9"/>
        <v>1709493</v>
      </c>
      <c r="K100" s="21"/>
      <c r="L100" s="21">
        <v>1196645</v>
      </c>
      <c r="M100" s="21">
        <f>L100</f>
        <v>1196645</v>
      </c>
    </row>
    <row r="101" spans="1:13" ht="14.25" customHeight="1" x14ac:dyDescent="0.2">
      <c r="A101" s="125">
        <v>100</v>
      </c>
      <c r="B101" s="19">
        <v>96470</v>
      </c>
      <c r="C101" s="126" t="s">
        <v>7516</v>
      </c>
      <c r="D101" s="18" t="s">
        <v>7517</v>
      </c>
      <c r="E101" s="19" t="s">
        <v>7518</v>
      </c>
      <c r="F101" s="20" t="s">
        <v>7519</v>
      </c>
      <c r="G101" s="18" t="s">
        <v>2644</v>
      </c>
      <c r="H101" s="18" t="s">
        <v>497</v>
      </c>
      <c r="I101" s="21">
        <v>5472296</v>
      </c>
      <c r="J101" s="21">
        <f t="shared" si="9"/>
        <v>5472296</v>
      </c>
      <c r="K101" s="21"/>
      <c r="L101" s="21">
        <v>3772926</v>
      </c>
      <c r="M101" s="21">
        <f>L101</f>
        <v>3772926</v>
      </c>
    </row>
    <row r="102" spans="1:13" ht="14.25" customHeight="1" x14ac:dyDescent="0.2">
      <c r="A102" s="125">
        <v>101</v>
      </c>
      <c r="B102" s="19">
        <v>95311</v>
      </c>
      <c r="C102" s="126" t="s">
        <v>7520</v>
      </c>
      <c r="D102" s="18" t="s">
        <v>7521</v>
      </c>
      <c r="E102" s="19" t="s">
        <v>6961</v>
      </c>
      <c r="F102" s="20" t="s">
        <v>6962</v>
      </c>
      <c r="G102" s="18" t="s">
        <v>249</v>
      </c>
      <c r="H102" s="18" t="s">
        <v>183</v>
      </c>
      <c r="I102" s="21">
        <v>2202148</v>
      </c>
      <c r="J102" s="21">
        <f t="shared" si="9"/>
        <v>2202148</v>
      </c>
      <c r="K102" s="21"/>
      <c r="L102" s="21">
        <v>1400000</v>
      </c>
      <c r="M102" s="21">
        <f>L102</f>
        <v>1400000</v>
      </c>
    </row>
    <row r="103" spans="1:13" ht="14.25" customHeight="1" x14ac:dyDescent="0.2">
      <c r="A103" s="125">
        <v>102</v>
      </c>
      <c r="B103" s="19">
        <v>96675</v>
      </c>
      <c r="C103" s="126" t="s">
        <v>7522</v>
      </c>
      <c r="D103" s="18" t="s">
        <v>7523</v>
      </c>
      <c r="E103" s="19" t="s">
        <v>3752</v>
      </c>
      <c r="F103" s="20" t="s">
        <v>3753</v>
      </c>
      <c r="G103" s="18" t="s">
        <v>64</v>
      </c>
      <c r="H103" s="18" t="s">
        <v>18</v>
      </c>
      <c r="I103" s="21">
        <v>1721087</v>
      </c>
      <c r="J103" s="21">
        <f t="shared" si="9"/>
        <v>1721087</v>
      </c>
      <c r="K103" s="21"/>
      <c r="L103" s="21">
        <v>1204760</v>
      </c>
      <c r="M103" s="21">
        <f>L103</f>
        <v>1204760</v>
      </c>
    </row>
    <row r="104" spans="1:13" ht="14.25" customHeight="1" x14ac:dyDescent="0.2">
      <c r="A104" s="125">
        <v>103</v>
      </c>
      <c r="B104" s="19">
        <v>94150</v>
      </c>
      <c r="C104" s="126" t="s">
        <v>7524</v>
      </c>
      <c r="D104" s="18" t="s">
        <v>7525</v>
      </c>
      <c r="E104" s="19" t="s">
        <v>2527</v>
      </c>
      <c r="F104" s="20" t="s">
        <v>2528</v>
      </c>
      <c r="G104" s="18" t="s">
        <v>868</v>
      </c>
      <c r="H104" s="18" t="s">
        <v>869</v>
      </c>
      <c r="I104" s="21">
        <v>1298238</v>
      </c>
      <c r="J104" s="21">
        <f t="shared" si="9"/>
        <v>1298238</v>
      </c>
      <c r="K104" s="21"/>
      <c r="L104" s="21">
        <v>908767</v>
      </c>
      <c r="M104" s="21">
        <f>L104</f>
        <v>908767</v>
      </c>
    </row>
    <row r="105" spans="1:13" ht="14.25" customHeight="1" x14ac:dyDescent="0.2">
      <c r="A105" s="125">
        <v>104</v>
      </c>
      <c r="B105" s="19">
        <v>95442</v>
      </c>
      <c r="C105" s="126" t="s">
        <v>7526</v>
      </c>
      <c r="D105" s="18" t="s">
        <v>7527</v>
      </c>
      <c r="E105" s="19" t="s">
        <v>4084</v>
      </c>
      <c r="F105" s="20" t="s">
        <v>4085</v>
      </c>
      <c r="G105" s="18" t="s">
        <v>1021</v>
      </c>
      <c r="H105" s="18" t="s">
        <v>979</v>
      </c>
      <c r="I105" s="21">
        <v>1694830</v>
      </c>
      <c r="J105" s="21">
        <f t="shared" si="9"/>
        <v>1583564.45</v>
      </c>
      <c r="K105" s="21">
        <f>91955*1.21</f>
        <v>111265.55</v>
      </c>
      <c r="L105" s="21">
        <v>1186381</v>
      </c>
      <c r="M105" s="21">
        <f>J105*0.7</f>
        <v>1108495.115</v>
      </c>
    </row>
    <row r="106" spans="1:13" ht="14.25" customHeight="1" x14ac:dyDescent="0.2">
      <c r="A106" s="125">
        <v>105</v>
      </c>
      <c r="B106" s="19">
        <v>97025</v>
      </c>
      <c r="C106" s="126" t="s">
        <v>7528</v>
      </c>
      <c r="D106" s="18" t="s">
        <v>7529</v>
      </c>
      <c r="E106" s="19" t="s">
        <v>7530</v>
      </c>
      <c r="F106" s="20" t="s">
        <v>7531</v>
      </c>
      <c r="G106" s="18" t="s">
        <v>1803</v>
      </c>
      <c r="H106" s="18" t="s">
        <v>1787</v>
      </c>
      <c r="I106" s="21">
        <v>4936879</v>
      </c>
      <c r="J106" s="21">
        <f t="shared" si="9"/>
        <v>4860134.75</v>
      </c>
      <c r="K106" s="21">
        <f>63425*1.21</f>
        <v>76744.25</v>
      </c>
      <c r="L106" s="21">
        <v>3391593</v>
      </c>
      <c r="M106" s="21">
        <f>L106</f>
        <v>3391593</v>
      </c>
    </row>
    <row r="107" spans="1:13" ht="14.25" customHeight="1" x14ac:dyDescent="0.2">
      <c r="A107" s="125">
        <v>106</v>
      </c>
      <c r="B107" s="19">
        <v>94681</v>
      </c>
      <c r="C107" s="126" t="s">
        <v>7532</v>
      </c>
      <c r="D107" s="18" t="s">
        <v>7533</v>
      </c>
      <c r="E107" s="19" t="s">
        <v>2591</v>
      </c>
      <c r="F107" s="20" t="s">
        <v>2592</v>
      </c>
      <c r="G107" s="18" t="s">
        <v>31</v>
      </c>
      <c r="H107" s="18" t="s">
        <v>18</v>
      </c>
      <c r="I107" s="21">
        <v>722340</v>
      </c>
      <c r="J107" s="21">
        <f t="shared" si="9"/>
        <v>722340</v>
      </c>
      <c r="K107" s="21"/>
      <c r="L107" s="21">
        <v>505638</v>
      </c>
      <c r="M107" s="21">
        <f>L107</f>
        <v>505638</v>
      </c>
    </row>
    <row r="108" spans="1:13" ht="14.25" customHeight="1" x14ac:dyDescent="0.2">
      <c r="A108" s="125">
        <v>107</v>
      </c>
      <c r="B108" s="19">
        <v>97625</v>
      </c>
      <c r="C108" s="126" t="s">
        <v>7534</v>
      </c>
      <c r="D108" s="18" t="s">
        <v>7455</v>
      </c>
      <c r="E108" s="19" t="s">
        <v>7535</v>
      </c>
      <c r="F108" s="20" t="s">
        <v>198</v>
      </c>
      <c r="G108" s="18" t="s">
        <v>1387</v>
      </c>
      <c r="H108" s="18" t="s">
        <v>1070</v>
      </c>
      <c r="I108" s="21">
        <v>3709979</v>
      </c>
      <c r="J108" s="21">
        <f t="shared" si="9"/>
        <v>3709979</v>
      </c>
      <c r="K108" s="21"/>
      <c r="L108" s="21">
        <v>2596985</v>
      </c>
      <c r="M108" s="21">
        <f>L108</f>
        <v>2596985</v>
      </c>
    </row>
    <row r="109" spans="1:13" ht="14.25" customHeight="1" x14ac:dyDescent="0.2">
      <c r="A109" s="125">
        <v>108</v>
      </c>
      <c r="B109" s="19">
        <v>95277</v>
      </c>
      <c r="C109" s="126" t="s">
        <v>7536</v>
      </c>
      <c r="D109" s="18" t="s">
        <v>7537</v>
      </c>
      <c r="E109" s="19" t="s">
        <v>3910</v>
      </c>
      <c r="F109" s="20" t="s">
        <v>3911</v>
      </c>
      <c r="G109" s="18" t="s">
        <v>1674</v>
      </c>
      <c r="H109" s="18" t="s">
        <v>1643</v>
      </c>
      <c r="I109" s="21">
        <v>3335346</v>
      </c>
      <c r="J109" s="21">
        <f t="shared" si="9"/>
        <v>3335346</v>
      </c>
      <c r="K109" s="21"/>
      <c r="L109" s="21">
        <v>2334742</v>
      </c>
      <c r="M109" s="21">
        <f>L109</f>
        <v>2334742</v>
      </c>
    </row>
    <row r="110" spans="1:13" ht="14.25" customHeight="1" x14ac:dyDescent="0.2">
      <c r="A110" s="125">
        <v>109</v>
      </c>
      <c r="B110" s="19">
        <v>94890</v>
      </c>
      <c r="C110" s="126" t="s">
        <v>7538</v>
      </c>
      <c r="D110" s="18" t="s">
        <v>7539</v>
      </c>
      <c r="E110" s="19" t="s">
        <v>7540</v>
      </c>
      <c r="F110" s="20" t="s">
        <v>7541</v>
      </c>
      <c r="G110" s="18" t="s">
        <v>1387</v>
      </c>
      <c r="H110" s="18" t="s">
        <v>1070</v>
      </c>
      <c r="I110" s="21">
        <v>5765005</v>
      </c>
      <c r="J110" s="21">
        <f t="shared" si="9"/>
        <v>5506670</v>
      </c>
      <c r="K110" s="21">
        <f>(95500+118000)*1.21</f>
        <v>258335</v>
      </c>
      <c r="L110" s="21">
        <v>4035500</v>
      </c>
      <c r="M110" s="21">
        <f>J110*0.7</f>
        <v>3854668.9999999995</v>
      </c>
    </row>
    <row r="111" spans="1:13" ht="14.25" customHeight="1" x14ac:dyDescent="0.2">
      <c r="A111" s="125">
        <v>110</v>
      </c>
      <c r="B111" s="19">
        <v>96484</v>
      </c>
      <c r="C111" s="126" t="s">
        <v>7542</v>
      </c>
      <c r="D111" s="18" t="s">
        <v>7543</v>
      </c>
      <c r="E111" s="19" t="s">
        <v>3970</v>
      </c>
      <c r="F111" s="20" t="s">
        <v>3971</v>
      </c>
      <c r="G111" s="18" t="s">
        <v>556</v>
      </c>
      <c r="H111" s="18" t="s">
        <v>557</v>
      </c>
      <c r="I111" s="21">
        <v>7137879</v>
      </c>
      <c r="J111" s="21">
        <f t="shared" si="9"/>
        <v>7137879</v>
      </c>
      <c r="K111" s="21"/>
      <c r="L111" s="21">
        <v>4811286</v>
      </c>
      <c r="M111" s="21">
        <f>L111</f>
        <v>4811286</v>
      </c>
    </row>
    <row r="112" spans="1:13" ht="14.25" customHeight="1" x14ac:dyDescent="0.2">
      <c r="A112" s="125">
        <v>111</v>
      </c>
      <c r="B112" s="19">
        <v>96217</v>
      </c>
      <c r="C112" s="126" t="s">
        <v>7544</v>
      </c>
      <c r="D112" s="18" t="s">
        <v>7545</v>
      </c>
      <c r="E112" s="19" t="s">
        <v>7546</v>
      </c>
      <c r="F112" s="20" t="s">
        <v>3837</v>
      </c>
      <c r="G112" s="18" t="s">
        <v>905</v>
      </c>
      <c r="H112" s="18" t="s">
        <v>869</v>
      </c>
      <c r="I112" s="21">
        <v>1807821</v>
      </c>
      <c r="J112" s="21">
        <f t="shared" si="9"/>
        <v>1807821</v>
      </c>
      <c r="K112" s="21"/>
      <c r="L112" s="21">
        <v>1233026</v>
      </c>
      <c r="M112" s="21">
        <f>L112</f>
        <v>1233026</v>
      </c>
    </row>
    <row r="113" spans="1:13" ht="14.25" customHeight="1" x14ac:dyDescent="0.2">
      <c r="A113" s="125">
        <v>112</v>
      </c>
      <c r="B113" s="19">
        <v>97527</v>
      </c>
      <c r="C113" s="126" t="s">
        <v>7547</v>
      </c>
      <c r="D113" s="18" t="s">
        <v>7548</v>
      </c>
      <c r="E113" s="19" t="s">
        <v>3383</v>
      </c>
      <c r="F113" s="20" t="s">
        <v>3384</v>
      </c>
      <c r="G113" s="18" t="s">
        <v>1695</v>
      </c>
      <c r="H113" s="18" t="s">
        <v>1643</v>
      </c>
      <c r="I113" s="21">
        <v>1340757</v>
      </c>
      <c r="J113" s="21">
        <f t="shared" si="9"/>
        <v>1340757</v>
      </c>
      <c r="K113" s="21"/>
      <c r="L113" s="21">
        <v>938530</v>
      </c>
      <c r="M113" s="21">
        <f>L113</f>
        <v>938530</v>
      </c>
    </row>
    <row r="114" spans="1:13" ht="14.25" customHeight="1" x14ac:dyDescent="0.2">
      <c r="A114" s="125">
        <v>113</v>
      </c>
      <c r="B114" s="19">
        <v>96876</v>
      </c>
      <c r="C114" s="126" t="s">
        <v>7549</v>
      </c>
      <c r="D114" s="18" t="s">
        <v>7550</v>
      </c>
      <c r="E114" s="19" t="s">
        <v>2653</v>
      </c>
      <c r="F114" s="20" t="s">
        <v>2654</v>
      </c>
      <c r="G114" s="18" t="s">
        <v>1527</v>
      </c>
      <c r="H114" s="18" t="s">
        <v>1441</v>
      </c>
      <c r="I114" s="21">
        <v>1016293</v>
      </c>
      <c r="J114" s="21">
        <f t="shared" si="9"/>
        <v>1016293</v>
      </c>
      <c r="K114" s="21"/>
      <c r="L114" s="21">
        <v>711405</v>
      </c>
      <c r="M114" s="21">
        <f>L114</f>
        <v>711405</v>
      </c>
    </row>
    <row r="115" spans="1:13" ht="14.25" customHeight="1" x14ac:dyDescent="0.2">
      <c r="A115" s="125">
        <v>114</v>
      </c>
      <c r="B115" s="19">
        <v>96378</v>
      </c>
      <c r="C115" s="126" t="s">
        <v>7551</v>
      </c>
      <c r="D115" s="18" t="s">
        <v>7552</v>
      </c>
      <c r="E115" s="19" t="s">
        <v>7553</v>
      </c>
      <c r="F115" s="20" t="s">
        <v>7554</v>
      </c>
      <c r="G115" s="18" t="s">
        <v>311</v>
      </c>
      <c r="H115" s="18" t="s">
        <v>183</v>
      </c>
      <c r="I115" s="21">
        <v>8596846</v>
      </c>
      <c r="J115" s="21">
        <f t="shared" si="9"/>
        <v>8445856.1500000004</v>
      </c>
      <c r="K115" s="21">
        <f>(58985+65800)*1.21</f>
        <v>150989.85</v>
      </c>
      <c r="L115" s="21">
        <v>4990000</v>
      </c>
      <c r="M115" s="21">
        <v>4990000</v>
      </c>
    </row>
    <row r="116" spans="1:13" ht="14.25" customHeight="1" x14ac:dyDescent="0.2">
      <c r="A116" s="125">
        <v>115</v>
      </c>
      <c r="B116" s="19">
        <v>96503</v>
      </c>
      <c r="C116" s="126" t="s">
        <v>7555</v>
      </c>
      <c r="D116" s="18" t="s">
        <v>7556</v>
      </c>
      <c r="E116" s="19" t="s">
        <v>2433</v>
      </c>
      <c r="F116" s="20" t="s">
        <v>2434</v>
      </c>
      <c r="G116" s="18" t="s">
        <v>42</v>
      </c>
      <c r="H116" s="18" t="s">
        <v>18</v>
      </c>
      <c r="I116" s="21">
        <v>3438385</v>
      </c>
      <c r="J116" s="21">
        <f t="shared" si="9"/>
        <v>3438385</v>
      </c>
      <c r="K116" s="21"/>
      <c r="L116" s="21">
        <v>2400000</v>
      </c>
      <c r="M116" s="21">
        <f>L116</f>
        <v>2400000</v>
      </c>
    </row>
    <row r="117" spans="1:13" ht="14.25" customHeight="1" x14ac:dyDescent="0.2">
      <c r="A117" s="125">
        <v>116</v>
      </c>
      <c r="B117" s="19">
        <v>95333</v>
      </c>
      <c r="C117" s="126" t="s">
        <v>7557</v>
      </c>
      <c r="D117" s="18" t="s">
        <v>7558</v>
      </c>
      <c r="E117" s="19" t="s">
        <v>7559</v>
      </c>
      <c r="F117" s="20" t="s">
        <v>7560</v>
      </c>
      <c r="G117" s="18" t="s">
        <v>1298</v>
      </c>
      <c r="H117" s="18" t="s">
        <v>1070</v>
      </c>
      <c r="I117" s="21">
        <v>1208010</v>
      </c>
      <c r="J117" s="21">
        <f t="shared" si="9"/>
        <v>1208010</v>
      </c>
      <c r="K117" s="21"/>
      <c r="L117" s="21">
        <v>845607</v>
      </c>
      <c r="M117" s="21">
        <f>L117</f>
        <v>845607</v>
      </c>
    </row>
    <row r="118" spans="1:13" ht="14.25" customHeight="1" x14ac:dyDescent="0.2">
      <c r="A118" s="125">
        <v>117</v>
      </c>
      <c r="B118" s="19">
        <v>97332</v>
      </c>
      <c r="C118" s="126" t="s">
        <v>7561</v>
      </c>
      <c r="D118" s="18" t="s">
        <v>7562</v>
      </c>
      <c r="E118" s="19" t="s">
        <v>7563</v>
      </c>
      <c r="F118" s="20" t="s">
        <v>7564</v>
      </c>
      <c r="G118" s="18" t="s">
        <v>1642</v>
      </c>
      <c r="H118" s="18" t="s">
        <v>1643</v>
      </c>
      <c r="I118" s="21">
        <v>1283608</v>
      </c>
      <c r="J118" s="21">
        <f t="shared" si="9"/>
        <v>1283608</v>
      </c>
      <c r="K118" s="21"/>
      <c r="L118" s="21">
        <v>898525</v>
      </c>
      <c r="M118" s="21">
        <f>L118</f>
        <v>898525</v>
      </c>
    </row>
    <row r="119" spans="1:13" ht="14.25" customHeight="1" x14ac:dyDescent="0.2">
      <c r="A119" s="125">
        <v>118</v>
      </c>
      <c r="B119" s="19">
        <v>96487</v>
      </c>
      <c r="C119" s="126" t="s">
        <v>7565</v>
      </c>
      <c r="D119" s="18" t="s">
        <v>7566</v>
      </c>
      <c r="E119" s="19" t="s">
        <v>4128</v>
      </c>
      <c r="F119" s="20" t="s">
        <v>4129</v>
      </c>
      <c r="G119" s="18" t="s">
        <v>1387</v>
      </c>
      <c r="H119" s="18" t="s">
        <v>1070</v>
      </c>
      <c r="I119" s="21">
        <v>3183000</v>
      </c>
      <c r="J119" s="21">
        <f t="shared" si="9"/>
        <v>3124920</v>
      </c>
      <c r="K119" s="21">
        <f>48000*1.21</f>
        <v>58080</v>
      </c>
      <c r="L119" s="21">
        <v>2000000</v>
      </c>
      <c r="M119" s="21">
        <f>L119</f>
        <v>2000000</v>
      </c>
    </row>
    <row r="120" spans="1:13" ht="14.25" customHeight="1" x14ac:dyDescent="0.2">
      <c r="A120" s="125">
        <v>119</v>
      </c>
      <c r="B120" s="19">
        <v>97531</v>
      </c>
      <c r="C120" s="126" t="s">
        <v>7567</v>
      </c>
      <c r="D120" s="18" t="s">
        <v>7568</v>
      </c>
      <c r="E120" s="19" t="s">
        <v>6196</v>
      </c>
      <c r="F120" s="20" t="s">
        <v>6197</v>
      </c>
      <c r="G120" s="18" t="s">
        <v>2354</v>
      </c>
      <c r="H120" s="18" t="s">
        <v>183</v>
      </c>
      <c r="I120" s="21">
        <v>4895213</v>
      </c>
      <c r="J120" s="21">
        <f t="shared" si="9"/>
        <v>4895213</v>
      </c>
      <c r="K120" s="21"/>
      <c r="L120" s="21">
        <v>3426649</v>
      </c>
      <c r="M120" s="21">
        <f>L120</f>
        <v>3426649</v>
      </c>
    </row>
    <row r="121" spans="1:13" ht="14.25" customHeight="1" x14ac:dyDescent="0.2">
      <c r="A121" s="125">
        <v>120</v>
      </c>
      <c r="B121" s="19">
        <v>96129</v>
      </c>
      <c r="C121" s="126" t="s">
        <v>7569</v>
      </c>
      <c r="D121" s="18" t="s">
        <v>7570</v>
      </c>
      <c r="E121" s="19" t="s">
        <v>2807</v>
      </c>
      <c r="F121" s="20" t="s">
        <v>2808</v>
      </c>
      <c r="G121" s="18" t="s">
        <v>722</v>
      </c>
      <c r="H121" s="18" t="s">
        <v>723</v>
      </c>
      <c r="I121" s="21">
        <v>7008216</v>
      </c>
      <c r="J121" s="21">
        <f t="shared" si="9"/>
        <v>6864974.9900000002</v>
      </c>
      <c r="K121" s="21">
        <f>118381*1.21</f>
        <v>143241.01</v>
      </c>
      <c r="L121" s="21">
        <v>4905751</v>
      </c>
      <c r="M121" s="21">
        <f>J121*0.7</f>
        <v>4805482.4929999998</v>
      </c>
    </row>
    <row r="122" spans="1:13" ht="14.25" customHeight="1" x14ac:dyDescent="0.2">
      <c r="A122" s="125">
        <v>121</v>
      </c>
      <c r="B122" s="19">
        <v>94301</v>
      </c>
      <c r="C122" s="126" t="s">
        <v>7571</v>
      </c>
      <c r="D122" s="18" t="s">
        <v>7572</v>
      </c>
      <c r="E122" s="19" t="s">
        <v>7573</v>
      </c>
      <c r="F122" s="20" t="s">
        <v>7574</v>
      </c>
      <c r="G122" s="18" t="s">
        <v>275</v>
      </c>
      <c r="H122" s="18" t="s">
        <v>183</v>
      </c>
      <c r="I122" s="21">
        <v>1376569</v>
      </c>
      <c r="J122" s="21">
        <f t="shared" si="9"/>
        <v>1376569</v>
      </c>
      <c r="K122" s="21"/>
      <c r="L122" s="21">
        <v>963598</v>
      </c>
      <c r="M122" s="21">
        <f t="shared" ref="M122:M134" si="10">L122</f>
        <v>963598</v>
      </c>
    </row>
    <row r="123" spans="1:13" ht="14.25" customHeight="1" x14ac:dyDescent="0.2">
      <c r="A123" s="125">
        <v>122</v>
      </c>
      <c r="B123" s="19">
        <v>97342</v>
      </c>
      <c r="C123" s="126" t="s">
        <v>7575</v>
      </c>
      <c r="D123" s="18" t="s">
        <v>7576</v>
      </c>
      <c r="E123" s="19" t="s">
        <v>7577</v>
      </c>
      <c r="F123" s="20" t="s">
        <v>7578</v>
      </c>
      <c r="G123" s="18" t="s">
        <v>795</v>
      </c>
      <c r="H123" s="18" t="s">
        <v>723</v>
      </c>
      <c r="I123" s="21">
        <v>12230123</v>
      </c>
      <c r="J123" s="21">
        <f t="shared" si="9"/>
        <v>12230123</v>
      </c>
      <c r="K123" s="21"/>
      <c r="L123" s="21">
        <v>5000000</v>
      </c>
      <c r="M123" s="21">
        <f t="shared" si="10"/>
        <v>5000000</v>
      </c>
    </row>
    <row r="124" spans="1:13" ht="14.25" customHeight="1" x14ac:dyDescent="0.2">
      <c r="A124" s="125">
        <v>123</v>
      </c>
      <c r="B124" s="19">
        <v>93974</v>
      </c>
      <c r="C124" s="126" t="s">
        <v>7579</v>
      </c>
      <c r="D124" s="18" t="s">
        <v>7580</v>
      </c>
      <c r="E124" s="19" t="s">
        <v>7581</v>
      </c>
      <c r="F124" s="20" t="s">
        <v>7582</v>
      </c>
      <c r="G124" s="18" t="s">
        <v>1408</v>
      </c>
      <c r="H124" s="18" t="s">
        <v>1070</v>
      </c>
      <c r="I124" s="21">
        <v>1466951</v>
      </c>
      <c r="J124" s="21">
        <f t="shared" si="9"/>
        <v>1466951</v>
      </c>
      <c r="K124" s="21"/>
      <c r="L124" s="21">
        <v>1026000</v>
      </c>
      <c r="M124" s="21">
        <f t="shared" si="10"/>
        <v>1026000</v>
      </c>
    </row>
    <row r="125" spans="1:13" ht="14.25" customHeight="1" x14ac:dyDescent="0.2">
      <c r="A125" s="125">
        <v>124</v>
      </c>
      <c r="B125" s="19">
        <v>97641</v>
      </c>
      <c r="C125" s="126" t="s">
        <v>7583</v>
      </c>
      <c r="D125" s="18" t="s">
        <v>7584</v>
      </c>
      <c r="E125" s="19" t="s">
        <v>3960</v>
      </c>
      <c r="F125" s="20" t="s">
        <v>3961</v>
      </c>
      <c r="G125" s="18" t="s">
        <v>734</v>
      </c>
      <c r="H125" s="18" t="s">
        <v>723</v>
      </c>
      <c r="I125" s="21">
        <v>881296</v>
      </c>
      <c r="J125" s="21">
        <f t="shared" si="9"/>
        <v>881296</v>
      </c>
      <c r="K125" s="21"/>
      <c r="L125" s="21">
        <v>616907</v>
      </c>
      <c r="M125" s="21">
        <f t="shared" si="10"/>
        <v>616907</v>
      </c>
    </row>
    <row r="126" spans="1:13" ht="14.25" customHeight="1" x14ac:dyDescent="0.2">
      <c r="A126" s="125">
        <v>125</v>
      </c>
      <c r="B126" s="19">
        <v>96643</v>
      </c>
      <c r="C126" s="126" t="s">
        <v>7585</v>
      </c>
      <c r="D126" s="18" t="s">
        <v>7586</v>
      </c>
      <c r="E126" s="19" t="s">
        <v>3776</v>
      </c>
      <c r="F126" s="20" t="s">
        <v>3777</v>
      </c>
      <c r="G126" s="18" t="s">
        <v>857</v>
      </c>
      <c r="H126" s="18" t="s">
        <v>723</v>
      </c>
      <c r="I126" s="21">
        <v>10632270</v>
      </c>
      <c r="J126" s="21">
        <f t="shared" si="9"/>
        <v>10632270</v>
      </c>
      <c r="K126" s="21"/>
      <c r="L126" s="21">
        <v>5000000</v>
      </c>
      <c r="M126" s="21">
        <f t="shared" si="10"/>
        <v>5000000</v>
      </c>
    </row>
    <row r="127" spans="1:13" ht="14.25" customHeight="1" x14ac:dyDescent="0.2">
      <c r="A127" s="125">
        <v>126</v>
      </c>
      <c r="B127" s="19">
        <v>94666</v>
      </c>
      <c r="C127" s="126" t="s">
        <v>7587</v>
      </c>
      <c r="D127" s="18" t="s">
        <v>7588</v>
      </c>
      <c r="E127" s="19" t="s">
        <v>4138</v>
      </c>
      <c r="F127" s="20" t="s">
        <v>4139</v>
      </c>
      <c r="G127" s="18" t="s">
        <v>1387</v>
      </c>
      <c r="H127" s="18" t="s">
        <v>1070</v>
      </c>
      <c r="I127" s="21">
        <v>1400000</v>
      </c>
      <c r="J127" s="21">
        <f t="shared" si="9"/>
        <v>1400000</v>
      </c>
      <c r="K127" s="21"/>
      <c r="L127" s="21">
        <v>980000</v>
      </c>
      <c r="M127" s="21">
        <f t="shared" si="10"/>
        <v>980000</v>
      </c>
    </row>
    <row r="128" spans="1:13" ht="14.25" customHeight="1" x14ac:dyDescent="0.2">
      <c r="A128" s="125">
        <v>127</v>
      </c>
      <c r="B128" s="19">
        <v>96916</v>
      </c>
      <c r="C128" s="126" t="s">
        <v>7589</v>
      </c>
      <c r="D128" s="18" t="s">
        <v>7590</v>
      </c>
      <c r="E128" s="19" t="s">
        <v>7591</v>
      </c>
      <c r="F128" s="20" t="s">
        <v>7592</v>
      </c>
      <c r="G128" s="18" t="s">
        <v>1027</v>
      </c>
      <c r="H128" s="18" t="s">
        <v>979</v>
      </c>
      <c r="I128" s="21">
        <v>2813885</v>
      </c>
      <c r="J128" s="21">
        <f t="shared" si="9"/>
        <v>2813885</v>
      </c>
      <c r="K128" s="21"/>
      <c r="L128" s="21">
        <v>1969719</v>
      </c>
      <c r="M128" s="21">
        <f t="shared" si="10"/>
        <v>1969719</v>
      </c>
    </row>
    <row r="129" spans="1:13" ht="14.25" customHeight="1" x14ac:dyDescent="0.2">
      <c r="A129" s="125">
        <v>128</v>
      </c>
      <c r="B129" s="19">
        <v>94835</v>
      </c>
      <c r="C129" s="126" t="s">
        <v>7593</v>
      </c>
      <c r="D129" s="18" t="s">
        <v>7594</v>
      </c>
      <c r="E129" s="19" t="s">
        <v>7595</v>
      </c>
      <c r="F129" s="20" t="s">
        <v>7596</v>
      </c>
      <c r="G129" s="18" t="s">
        <v>1324</v>
      </c>
      <c r="H129" s="18" t="s">
        <v>1070</v>
      </c>
      <c r="I129" s="21">
        <v>824209</v>
      </c>
      <c r="J129" s="21">
        <f t="shared" si="9"/>
        <v>824209</v>
      </c>
      <c r="K129" s="21"/>
      <c r="L129" s="21">
        <v>577000</v>
      </c>
      <c r="M129" s="21">
        <f t="shared" si="10"/>
        <v>577000</v>
      </c>
    </row>
    <row r="130" spans="1:13" ht="14.25" customHeight="1" x14ac:dyDescent="0.2">
      <c r="A130" s="125">
        <v>129</v>
      </c>
      <c r="B130" s="19">
        <v>93770</v>
      </c>
      <c r="C130" s="126" t="s">
        <v>7597</v>
      </c>
      <c r="D130" s="18" t="s">
        <v>7598</v>
      </c>
      <c r="E130" s="19" t="s">
        <v>7599</v>
      </c>
      <c r="F130" s="20" t="s">
        <v>7600</v>
      </c>
      <c r="G130" s="18" t="s">
        <v>734</v>
      </c>
      <c r="H130" s="18" t="s">
        <v>723</v>
      </c>
      <c r="I130" s="21">
        <v>3010732</v>
      </c>
      <c r="J130" s="21">
        <f t="shared" ref="J130:J134" si="11">I130-K130</f>
        <v>3010732</v>
      </c>
      <c r="K130" s="21"/>
      <c r="L130" s="21">
        <v>2107512</v>
      </c>
      <c r="M130" s="21">
        <f t="shared" si="10"/>
        <v>2107512</v>
      </c>
    </row>
    <row r="131" spans="1:13" ht="14.25" customHeight="1" x14ac:dyDescent="0.2">
      <c r="A131" s="125">
        <v>130</v>
      </c>
      <c r="B131" s="19">
        <v>97398</v>
      </c>
      <c r="C131" s="126" t="s">
        <v>7601</v>
      </c>
      <c r="D131" s="18" t="s">
        <v>7602</v>
      </c>
      <c r="E131" s="19" t="s">
        <v>7603</v>
      </c>
      <c r="F131" s="20" t="s">
        <v>7604</v>
      </c>
      <c r="G131" s="18" t="s">
        <v>1324</v>
      </c>
      <c r="H131" s="18" t="s">
        <v>1070</v>
      </c>
      <c r="I131" s="21">
        <v>4405276</v>
      </c>
      <c r="J131" s="21">
        <f t="shared" si="11"/>
        <v>4405276</v>
      </c>
      <c r="K131" s="21"/>
      <c r="L131" s="21">
        <v>3083693</v>
      </c>
      <c r="M131" s="21">
        <f t="shared" si="10"/>
        <v>3083693</v>
      </c>
    </row>
    <row r="132" spans="1:13" ht="14.25" customHeight="1" x14ac:dyDescent="0.2">
      <c r="A132" s="125">
        <v>131</v>
      </c>
      <c r="B132" s="19">
        <v>96541</v>
      </c>
      <c r="C132" s="126" t="s">
        <v>7605</v>
      </c>
      <c r="D132" s="18" t="s">
        <v>7606</v>
      </c>
      <c r="E132" s="19" t="s">
        <v>4123</v>
      </c>
      <c r="F132" s="20" t="s">
        <v>4124</v>
      </c>
      <c r="G132" s="18" t="s">
        <v>182</v>
      </c>
      <c r="H132" s="18" t="s">
        <v>183</v>
      </c>
      <c r="I132" s="21">
        <v>7144922</v>
      </c>
      <c r="J132" s="21">
        <f t="shared" si="11"/>
        <v>7144922</v>
      </c>
      <c r="K132" s="21"/>
      <c r="L132" s="21">
        <v>5000000</v>
      </c>
      <c r="M132" s="21">
        <f t="shared" si="10"/>
        <v>5000000</v>
      </c>
    </row>
    <row r="133" spans="1:13" ht="14.25" customHeight="1" x14ac:dyDescent="0.2">
      <c r="A133" s="125">
        <v>132</v>
      </c>
      <c r="B133" s="19">
        <v>97040</v>
      </c>
      <c r="C133" s="126" t="s">
        <v>7607</v>
      </c>
      <c r="D133" s="18" t="s">
        <v>7608</v>
      </c>
      <c r="E133" s="19" t="s">
        <v>7036</v>
      </c>
      <c r="F133" s="20" t="s">
        <v>7037</v>
      </c>
      <c r="G133" s="18" t="s">
        <v>1000</v>
      </c>
      <c r="H133" s="18" t="s">
        <v>979</v>
      </c>
      <c r="I133" s="21">
        <v>3978069</v>
      </c>
      <c r="J133" s="21">
        <f t="shared" si="11"/>
        <v>3978069</v>
      </c>
      <c r="K133" s="21"/>
      <c r="L133" s="21">
        <v>2784648</v>
      </c>
      <c r="M133" s="21">
        <f t="shared" si="10"/>
        <v>2784648</v>
      </c>
    </row>
    <row r="134" spans="1:13" ht="14.25" customHeight="1" x14ac:dyDescent="0.2">
      <c r="A134" s="127">
        <v>133</v>
      </c>
      <c r="B134" s="24">
        <v>96859</v>
      </c>
      <c r="C134" s="128" t="s">
        <v>7609</v>
      </c>
      <c r="D134" s="26" t="s">
        <v>7610</v>
      </c>
      <c r="E134" s="24" t="s">
        <v>15</v>
      </c>
      <c r="F134" s="27" t="s">
        <v>16</v>
      </c>
      <c r="G134" s="26" t="s">
        <v>17</v>
      </c>
      <c r="H134" s="26" t="s">
        <v>18</v>
      </c>
      <c r="I134" s="28">
        <v>13891498</v>
      </c>
      <c r="J134" s="28">
        <f t="shared" si="11"/>
        <v>13891498</v>
      </c>
      <c r="K134" s="28"/>
      <c r="L134" s="28">
        <v>5000000</v>
      </c>
      <c r="M134" s="28">
        <f t="shared" si="10"/>
        <v>5000000</v>
      </c>
    </row>
    <row r="135" spans="1:13" ht="16.5" customHeight="1" x14ac:dyDescent="0.2">
      <c r="A135" s="188" t="s">
        <v>1869</v>
      </c>
      <c r="B135" s="188"/>
      <c r="C135" s="188"/>
      <c r="D135" s="188"/>
      <c r="E135" s="188"/>
      <c r="F135" s="188"/>
      <c r="G135" s="188"/>
      <c r="H135" s="188"/>
      <c r="I135" s="188"/>
      <c r="J135" s="142"/>
      <c r="K135" s="142"/>
      <c r="L135" s="142"/>
      <c r="M135" s="143">
        <f>SUM(M2:M134)</f>
        <v>315132364.44999999</v>
      </c>
    </row>
  </sheetData>
  <mergeCells count="1">
    <mergeCell ref="A135:I135"/>
  </mergeCells>
  <printOptions horizontalCentered="1" gridLines="1" gridLinesSet="0"/>
  <pageMargins left="0.39370078740157483" right="0.39370078740157483" top="1.1811023622047245" bottom="0.55118110236220474" header="0.23622047244094491" footer="0.31496062992125984"/>
  <pageSetup paperSize="9" scale="95" fitToHeight="0" orientation="landscape" r:id="rId1"/>
  <headerFooter>
    <oddHeader>&amp;L&amp;G
Seznam akcí doporučených k financování 
nad rámec alokace (náhradní akce)&amp;C&amp;"Arial,Tučné"
Podpora obnovy a rozvoje venkova 2018
DT č. 6&amp;"Arial,Obyčejné"
&amp;R
Příloha č. 12  RM  č. 22/2018</oddHeader>
    <oddFooter>&amp;C&amp;8Stránka &amp;P z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28515625" style="69" customWidth="1"/>
    <col min="2" max="2" width="8.85546875" style="69" customWidth="1"/>
    <col min="3" max="3" width="16.42578125" style="69" hidden="1" customWidth="1"/>
    <col min="4" max="4" width="54.85546875" customWidth="1"/>
    <col min="5" max="5" width="8.7109375" style="69" hidden="1" customWidth="1"/>
    <col min="6" max="6" width="19.42578125" customWidth="1"/>
    <col min="7" max="7" width="16.140625" customWidth="1"/>
    <col min="8" max="8" width="13.85546875" customWidth="1"/>
    <col min="9" max="10" width="12.140625" customWidth="1"/>
  </cols>
  <sheetData>
    <row r="1" spans="1:10" s="15" customFormat="1" ht="23.25" customHeight="1" x14ac:dyDescent="0.2">
      <c r="A1" s="144" t="s">
        <v>0</v>
      </c>
      <c r="B1" s="144" t="s">
        <v>4486</v>
      </c>
      <c r="C1" s="144" t="s">
        <v>3</v>
      </c>
      <c r="D1" s="144" t="s">
        <v>4</v>
      </c>
      <c r="E1" s="144" t="s">
        <v>5</v>
      </c>
      <c r="F1" s="144" t="s">
        <v>6</v>
      </c>
      <c r="G1" s="144" t="s">
        <v>7</v>
      </c>
      <c r="H1" s="144" t="s">
        <v>8</v>
      </c>
      <c r="I1" s="144" t="s">
        <v>9</v>
      </c>
      <c r="J1" s="144" t="s">
        <v>4175</v>
      </c>
    </row>
    <row r="2" spans="1:10" ht="13.5" customHeight="1" x14ac:dyDescent="0.2">
      <c r="A2" s="96">
        <v>1</v>
      </c>
      <c r="B2" s="97">
        <v>97270</v>
      </c>
      <c r="C2" s="145" t="s">
        <v>7611</v>
      </c>
      <c r="D2" s="67" t="s">
        <v>7612</v>
      </c>
      <c r="E2" s="60" t="s">
        <v>1979</v>
      </c>
      <c r="F2" s="64" t="s">
        <v>1980</v>
      </c>
      <c r="G2" s="67" t="s">
        <v>947</v>
      </c>
      <c r="H2" s="67" t="s">
        <v>869</v>
      </c>
      <c r="I2" s="100">
        <v>867328</v>
      </c>
      <c r="J2" s="100">
        <v>607129</v>
      </c>
    </row>
    <row r="3" spans="1:10" ht="13.5" customHeight="1" x14ac:dyDescent="0.2">
      <c r="A3" s="96">
        <v>2</v>
      </c>
      <c r="B3" s="97">
        <v>94443</v>
      </c>
      <c r="C3" s="145" t="s">
        <v>7613</v>
      </c>
      <c r="D3" s="67" t="s">
        <v>7614</v>
      </c>
      <c r="E3" s="60" t="s">
        <v>7615</v>
      </c>
      <c r="F3" s="64" t="s">
        <v>7616</v>
      </c>
      <c r="G3" s="67" t="s">
        <v>1751</v>
      </c>
      <c r="H3" s="67" t="s">
        <v>1643</v>
      </c>
      <c r="I3" s="100">
        <v>2709643</v>
      </c>
      <c r="J3" s="100">
        <v>1896750</v>
      </c>
    </row>
    <row r="4" spans="1:10" ht="13.5" customHeight="1" x14ac:dyDescent="0.2">
      <c r="A4" s="96">
        <v>3</v>
      </c>
      <c r="B4" s="97">
        <v>96829</v>
      </c>
      <c r="C4" s="145" t="s">
        <v>7617</v>
      </c>
      <c r="D4" s="67" t="s">
        <v>7618</v>
      </c>
      <c r="E4" s="60" t="s">
        <v>7619</v>
      </c>
      <c r="F4" s="64" t="s">
        <v>7620</v>
      </c>
      <c r="G4" s="67" t="s">
        <v>626</v>
      </c>
      <c r="H4" s="67" t="s">
        <v>627</v>
      </c>
      <c r="I4" s="100">
        <v>6089800</v>
      </c>
      <c r="J4" s="100">
        <v>4260000</v>
      </c>
    </row>
    <row r="5" spans="1:10" ht="13.5" customHeight="1" x14ac:dyDescent="0.2">
      <c r="A5" s="96">
        <v>4</v>
      </c>
      <c r="B5" s="97">
        <v>96081</v>
      </c>
      <c r="C5" s="145" t="s">
        <v>7621</v>
      </c>
      <c r="D5" s="67" t="s">
        <v>7622</v>
      </c>
      <c r="E5" s="60" t="s">
        <v>7623</v>
      </c>
      <c r="F5" s="64" t="s">
        <v>7624</v>
      </c>
      <c r="G5" s="67" t="s">
        <v>947</v>
      </c>
      <c r="H5" s="67" t="s">
        <v>869</v>
      </c>
      <c r="I5" s="100">
        <v>5215376</v>
      </c>
      <c r="J5" s="100">
        <v>3650764</v>
      </c>
    </row>
    <row r="6" spans="1:10" ht="13.5" customHeight="1" x14ac:dyDescent="0.2">
      <c r="A6" s="96">
        <v>5</v>
      </c>
      <c r="B6" s="97">
        <v>97038</v>
      </c>
      <c r="C6" s="145" t="s">
        <v>7625</v>
      </c>
      <c r="D6" s="67" t="s">
        <v>7626</v>
      </c>
      <c r="E6" s="60" t="s">
        <v>4815</v>
      </c>
      <c r="F6" s="64" t="s">
        <v>4816</v>
      </c>
      <c r="G6" s="67" t="s">
        <v>1408</v>
      </c>
      <c r="H6" s="67" t="s">
        <v>1070</v>
      </c>
      <c r="I6" s="100">
        <v>845508</v>
      </c>
      <c r="J6" s="100">
        <v>591856</v>
      </c>
    </row>
    <row r="7" spans="1:10" ht="13.5" customHeight="1" x14ac:dyDescent="0.2">
      <c r="A7" s="96">
        <v>6</v>
      </c>
      <c r="B7" s="97">
        <v>97620</v>
      </c>
      <c r="C7" s="145" t="s">
        <v>7627</v>
      </c>
      <c r="D7" s="67" t="s">
        <v>7628</v>
      </c>
      <c r="E7" s="60" t="s">
        <v>6210</v>
      </c>
      <c r="F7" s="64" t="s">
        <v>1100</v>
      </c>
      <c r="G7" s="67" t="s">
        <v>868</v>
      </c>
      <c r="H7" s="67" t="s">
        <v>869</v>
      </c>
      <c r="I7" s="100">
        <v>4364854</v>
      </c>
      <c r="J7" s="100">
        <v>3055397</v>
      </c>
    </row>
    <row r="8" spans="1:10" ht="13.5" customHeight="1" x14ac:dyDescent="0.2">
      <c r="A8" s="96">
        <v>7</v>
      </c>
      <c r="B8" s="97">
        <v>97060</v>
      </c>
      <c r="C8" s="145" t="s">
        <v>7629</v>
      </c>
      <c r="D8" s="67" t="s">
        <v>7630</v>
      </c>
      <c r="E8" s="60" t="s">
        <v>6822</v>
      </c>
      <c r="F8" s="64" t="s">
        <v>6823</v>
      </c>
      <c r="G8" s="67" t="s">
        <v>1527</v>
      </c>
      <c r="H8" s="67" t="s">
        <v>1441</v>
      </c>
      <c r="I8" s="100">
        <v>781388</v>
      </c>
      <c r="J8" s="100">
        <v>546971</v>
      </c>
    </row>
    <row r="9" spans="1:10" ht="13.5" customHeight="1" x14ac:dyDescent="0.2">
      <c r="A9" s="96">
        <v>8</v>
      </c>
      <c r="B9" s="97">
        <v>94181</v>
      </c>
      <c r="C9" s="145" t="s">
        <v>7631</v>
      </c>
      <c r="D9" s="67" t="s">
        <v>7632</v>
      </c>
      <c r="E9" s="60" t="s">
        <v>7633</v>
      </c>
      <c r="F9" s="64" t="s">
        <v>7634</v>
      </c>
      <c r="G9" s="67" t="s">
        <v>1161</v>
      </c>
      <c r="H9" s="67" t="s">
        <v>1070</v>
      </c>
      <c r="I9" s="100">
        <v>784902</v>
      </c>
      <c r="J9" s="100">
        <v>549431</v>
      </c>
    </row>
    <row r="10" spans="1:10" ht="13.5" customHeight="1" x14ac:dyDescent="0.2">
      <c r="A10" s="96">
        <v>9</v>
      </c>
      <c r="B10" s="97">
        <v>96771</v>
      </c>
      <c r="C10" s="145" t="s">
        <v>7635</v>
      </c>
      <c r="D10" s="67" t="s">
        <v>7636</v>
      </c>
      <c r="E10" s="60" t="s">
        <v>7637</v>
      </c>
      <c r="F10" s="64" t="s">
        <v>7638</v>
      </c>
      <c r="G10" s="67" t="s">
        <v>1642</v>
      </c>
      <c r="H10" s="67" t="s">
        <v>1643</v>
      </c>
      <c r="I10" s="100">
        <v>1396368</v>
      </c>
      <c r="J10" s="100">
        <v>977457</v>
      </c>
    </row>
    <row r="11" spans="1:10" ht="13.5" customHeight="1" x14ac:dyDescent="0.2">
      <c r="A11" s="96">
        <v>10</v>
      </c>
      <c r="B11" s="97">
        <v>97380</v>
      </c>
      <c r="C11" s="145" t="s">
        <v>7639</v>
      </c>
      <c r="D11" s="67" t="s">
        <v>7640</v>
      </c>
      <c r="E11" s="60" t="s">
        <v>7641</v>
      </c>
      <c r="F11" s="64" t="s">
        <v>7642</v>
      </c>
      <c r="G11" s="67" t="s">
        <v>1429</v>
      </c>
      <c r="H11" s="67" t="s">
        <v>1070</v>
      </c>
      <c r="I11" s="100">
        <v>774327</v>
      </c>
      <c r="J11" s="100">
        <v>542029</v>
      </c>
    </row>
    <row r="12" spans="1:10" ht="13.5" customHeight="1" x14ac:dyDescent="0.2">
      <c r="A12" s="96">
        <v>11</v>
      </c>
      <c r="B12" s="97">
        <v>95730</v>
      </c>
      <c r="C12" s="145" t="s">
        <v>7643</v>
      </c>
      <c r="D12" s="67" t="s">
        <v>7644</v>
      </c>
      <c r="E12" s="60" t="s">
        <v>1974</v>
      </c>
      <c r="F12" s="64" t="s">
        <v>7645</v>
      </c>
      <c r="G12" s="67" t="s">
        <v>1706</v>
      </c>
      <c r="H12" s="67" t="s">
        <v>1643</v>
      </c>
      <c r="I12" s="100">
        <v>802257</v>
      </c>
      <c r="J12" s="100">
        <v>561580</v>
      </c>
    </row>
    <row r="13" spans="1:10" ht="13.5" customHeight="1" x14ac:dyDescent="0.2">
      <c r="A13" s="96">
        <v>12</v>
      </c>
      <c r="B13" s="97">
        <v>96642</v>
      </c>
      <c r="C13" s="145" t="s">
        <v>7646</v>
      </c>
      <c r="D13" s="67" t="s">
        <v>7647</v>
      </c>
      <c r="E13" s="60" t="s">
        <v>7648</v>
      </c>
      <c r="F13" s="64" t="s">
        <v>7649</v>
      </c>
      <c r="G13" s="67" t="s">
        <v>1674</v>
      </c>
      <c r="H13" s="67" t="s">
        <v>1643</v>
      </c>
      <c r="I13" s="100">
        <v>8938566</v>
      </c>
      <c r="J13" s="100">
        <v>5000000</v>
      </c>
    </row>
    <row r="14" spans="1:10" ht="13.5" customHeight="1" x14ac:dyDescent="0.2">
      <c r="A14" s="96">
        <v>13</v>
      </c>
      <c r="B14" s="97">
        <v>94564</v>
      </c>
      <c r="C14" s="145" t="s">
        <v>7650</v>
      </c>
      <c r="D14" s="67" t="s">
        <v>7651</v>
      </c>
      <c r="E14" s="60" t="s">
        <v>7652</v>
      </c>
      <c r="F14" s="64" t="s">
        <v>7653</v>
      </c>
      <c r="G14" s="67" t="s">
        <v>1674</v>
      </c>
      <c r="H14" s="67" t="s">
        <v>1643</v>
      </c>
      <c r="I14" s="100">
        <v>5303615</v>
      </c>
      <c r="J14" s="100">
        <v>3712530</v>
      </c>
    </row>
    <row r="15" spans="1:10" ht="13.5" customHeight="1" x14ac:dyDescent="0.2">
      <c r="A15" s="96">
        <v>14</v>
      </c>
      <c r="B15" s="97">
        <v>94155</v>
      </c>
      <c r="C15" s="145" t="s">
        <v>7654</v>
      </c>
      <c r="D15" s="67" t="s">
        <v>7655</v>
      </c>
      <c r="E15" s="60" t="s">
        <v>7656</v>
      </c>
      <c r="F15" s="64" t="s">
        <v>7657</v>
      </c>
      <c r="G15" s="67" t="s">
        <v>1706</v>
      </c>
      <c r="H15" s="67" t="s">
        <v>1643</v>
      </c>
      <c r="I15" s="100">
        <v>767019</v>
      </c>
      <c r="J15" s="100">
        <v>536913</v>
      </c>
    </row>
    <row r="16" spans="1:10" ht="13.5" customHeight="1" x14ac:dyDescent="0.2">
      <c r="A16" s="96">
        <v>15</v>
      </c>
      <c r="B16" s="97">
        <v>96932</v>
      </c>
      <c r="C16" s="145" t="s">
        <v>7658</v>
      </c>
      <c r="D16" s="67" t="s">
        <v>7659</v>
      </c>
      <c r="E16" s="60" t="s">
        <v>7660</v>
      </c>
      <c r="F16" s="64" t="s">
        <v>7661</v>
      </c>
      <c r="G16" s="67" t="s">
        <v>1324</v>
      </c>
      <c r="H16" s="67" t="s">
        <v>1070</v>
      </c>
      <c r="I16" s="100">
        <v>981673</v>
      </c>
      <c r="J16" s="100">
        <v>687171</v>
      </c>
    </row>
    <row r="17" spans="1:10" ht="13.5" customHeight="1" x14ac:dyDescent="0.2">
      <c r="A17" s="96">
        <v>16</v>
      </c>
      <c r="B17" s="97">
        <v>97358</v>
      </c>
      <c r="C17" s="145" t="s">
        <v>7662</v>
      </c>
      <c r="D17" s="67" t="s">
        <v>7663</v>
      </c>
      <c r="E17" s="60" t="s">
        <v>7664</v>
      </c>
      <c r="F17" s="64" t="s">
        <v>7665</v>
      </c>
      <c r="G17" s="67" t="s">
        <v>432</v>
      </c>
      <c r="H17" s="67" t="s">
        <v>433</v>
      </c>
      <c r="I17" s="100">
        <v>1750000</v>
      </c>
      <c r="J17" s="100">
        <v>1225000</v>
      </c>
    </row>
    <row r="18" spans="1:10" ht="13.5" customHeight="1" x14ac:dyDescent="0.2">
      <c r="A18" s="96">
        <v>17</v>
      </c>
      <c r="B18" s="97">
        <v>95037</v>
      </c>
      <c r="C18" s="145" t="s">
        <v>7666</v>
      </c>
      <c r="D18" s="67" t="s">
        <v>7667</v>
      </c>
      <c r="E18" s="60" t="s">
        <v>7668</v>
      </c>
      <c r="F18" s="64" t="s">
        <v>7669</v>
      </c>
      <c r="G18" s="67" t="s">
        <v>795</v>
      </c>
      <c r="H18" s="67" t="s">
        <v>723</v>
      </c>
      <c r="I18" s="100">
        <v>3510236</v>
      </c>
      <c r="J18" s="100">
        <v>2457165</v>
      </c>
    </row>
    <row r="19" spans="1:10" ht="13.5" customHeight="1" x14ac:dyDescent="0.2">
      <c r="A19" s="96">
        <v>18</v>
      </c>
      <c r="B19" s="97">
        <v>94362</v>
      </c>
      <c r="C19" s="145" t="s">
        <v>7670</v>
      </c>
      <c r="D19" s="67" t="s">
        <v>7671</v>
      </c>
      <c r="E19" s="60" t="s">
        <v>3139</v>
      </c>
      <c r="F19" s="64" t="s">
        <v>3140</v>
      </c>
      <c r="G19" s="67" t="s">
        <v>42</v>
      </c>
      <c r="H19" s="67" t="s">
        <v>18</v>
      </c>
      <c r="I19" s="100">
        <v>774510</v>
      </c>
      <c r="J19" s="100">
        <v>542157</v>
      </c>
    </row>
    <row r="20" spans="1:10" ht="13.5" customHeight="1" x14ac:dyDescent="0.2">
      <c r="A20" s="96">
        <v>19</v>
      </c>
      <c r="B20" s="97">
        <v>93986</v>
      </c>
      <c r="C20" s="145" t="s">
        <v>7672</v>
      </c>
      <c r="D20" s="67" t="s">
        <v>7673</v>
      </c>
      <c r="E20" s="60" t="s">
        <v>7674</v>
      </c>
      <c r="F20" s="64" t="s">
        <v>7675</v>
      </c>
      <c r="G20" s="67" t="s">
        <v>2644</v>
      </c>
      <c r="H20" s="67" t="s">
        <v>497</v>
      </c>
      <c r="I20" s="100">
        <v>1090477</v>
      </c>
      <c r="J20" s="100">
        <v>763334</v>
      </c>
    </row>
    <row r="21" spans="1:10" ht="13.5" customHeight="1" x14ac:dyDescent="0.2">
      <c r="A21" s="96">
        <v>20</v>
      </c>
      <c r="B21" s="97">
        <v>97152</v>
      </c>
      <c r="C21" s="145" t="s">
        <v>7676</v>
      </c>
      <c r="D21" s="67" t="s">
        <v>7677</v>
      </c>
      <c r="E21" s="60" t="s">
        <v>7678</v>
      </c>
      <c r="F21" s="64" t="s">
        <v>7679</v>
      </c>
      <c r="G21" s="67" t="s">
        <v>926</v>
      </c>
      <c r="H21" s="67" t="s">
        <v>869</v>
      </c>
      <c r="I21" s="100">
        <v>3248573</v>
      </c>
      <c r="J21" s="100">
        <v>2274001</v>
      </c>
    </row>
    <row r="22" spans="1:10" ht="13.5" customHeight="1" x14ac:dyDescent="0.2">
      <c r="A22" s="96">
        <v>21</v>
      </c>
      <c r="B22" s="97">
        <v>94302</v>
      </c>
      <c r="C22" s="145" t="s">
        <v>7680</v>
      </c>
      <c r="D22" s="67" t="s">
        <v>7681</v>
      </c>
      <c r="E22" s="60" t="s">
        <v>7682</v>
      </c>
      <c r="F22" s="64" t="s">
        <v>7683</v>
      </c>
      <c r="G22" s="67" t="s">
        <v>1021</v>
      </c>
      <c r="H22" s="67" t="s">
        <v>979</v>
      </c>
      <c r="I22" s="100">
        <v>2394518</v>
      </c>
      <c r="J22" s="100">
        <v>1676163</v>
      </c>
    </row>
    <row r="23" spans="1:10" ht="13.5" customHeight="1" x14ac:dyDescent="0.2">
      <c r="A23" s="96">
        <v>22</v>
      </c>
      <c r="B23" s="97">
        <v>96331</v>
      </c>
      <c r="C23" s="145" t="s">
        <v>7684</v>
      </c>
      <c r="D23" s="67" t="s">
        <v>7685</v>
      </c>
      <c r="E23" s="60" t="s">
        <v>7686</v>
      </c>
      <c r="F23" s="64" t="s">
        <v>7687</v>
      </c>
      <c r="G23" s="67" t="s">
        <v>689</v>
      </c>
      <c r="H23" s="67" t="s">
        <v>627</v>
      </c>
      <c r="I23" s="100">
        <v>28798488</v>
      </c>
      <c r="J23" s="100">
        <v>5000000</v>
      </c>
    </row>
    <row r="24" spans="1:10" ht="13.5" customHeight="1" x14ac:dyDescent="0.2">
      <c r="A24" s="96">
        <v>23</v>
      </c>
      <c r="B24" s="97">
        <v>96611</v>
      </c>
      <c r="C24" s="145" t="s">
        <v>7688</v>
      </c>
      <c r="D24" s="67" t="s">
        <v>7689</v>
      </c>
      <c r="E24" s="60" t="s">
        <v>3801</v>
      </c>
      <c r="F24" s="64" t="s">
        <v>3802</v>
      </c>
      <c r="G24" s="67" t="s">
        <v>1419</v>
      </c>
      <c r="H24" s="67" t="s">
        <v>1070</v>
      </c>
      <c r="I24" s="100">
        <v>2643047</v>
      </c>
      <c r="J24" s="100">
        <v>1850132</v>
      </c>
    </row>
    <row r="25" spans="1:10" ht="13.5" customHeight="1" x14ac:dyDescent="0.2">
      <c r="A25" s="96">
        <v>24</v>
      </c>
      <c r="B25" s="97">
        <v>97356</v>
      </c>
      <c r="C25" s="145" t="s">
        <v>7690</v>
      </c>
      <c r="D25" s="67" t="s">
        <v>7691</v>
      </c>
      <c r="E25" s="60" t="s">
        <v>7692</v>
      </c>
      <c r="F25" s="64" t="s">
        <v>7693</v>
      </c>
      <c r="G25" s="67" t="s">
        <v>2598</v>
      </c>
      <c r="H25" s="67" t="s">
        <v>1787</v>
      </c>
      <c r="I25" s="100">
        <v>513277</v>
      </c>
      <c r="J25" s="100">
        <v>359293</v>
      </c>
    </row>
    <row r="26" spans="1:10" ht="13.5" customHeight="1" x14ac:dyDescent="0.2">
      <c r="A26" s="96">
        <v>25</v>
      </c>
      <c r="B26" s="97">
        <v>97511</v>
      </c>
      <c r="C26" s="145" t="s">
        <v>7694</v>
      </c>
      <c r="D26" s="67" t="s">
        <v>7695</v>
      </c>
      <c r="E26" s="60" t="s">
        <v>4186</v>
      </c>
      <c r="F26" s="64" t="s">
        <v>4187</v>
      </c>
      <c r="G26" s="67" t="s">
        <v>17</v>
      </c>
      <c r="H26" s="67" t="s">
        <v>18</v>
      </c>
      <c r="I26" s="100">
        <v>3768804</v>
      </c>
      <c r="J26" s="100">
        <v>2638162</v>
      </c>
    </row>
    <row r="27" spans="1:10" ht="13.5" customHeight="1" x14ac:dyDescent="0.2">
      <c r="A27" s="96">
        <v>26</v>
      </c>
      <c r="B27" s="97">
        <v>94134</v>
      </c>
      <c r="C27" s="145" t="s">
        <v>7696</v>
      </c>
      <c r="D27" s="67" t="s">
        <v>7697</v>
      </c>
      <c r="E27" s="60" t="s">
        <v>7698</v>
      </c>
      <c r="F27" s="64" t="s">
        <v>7699</v>
      </c>
      <c r="G27" s="67" t="s">
        <v>327</v>
      </c>
      <c r="H27" s="67" t="s">
        <v>183</v>
      </c>
      <c r="I27" s="100">
        <v>1912570</v>
      </c>
      <c r="J27" s="100">
        <v>1338799</v>
      </c>
    </row>
    <row r="28" spans="1:10" ht="13.5" customHeight="1" x14ac:dyDescent="0.2">
      <c r="A28" s="96">
        <v>27</v>
      </c>
      <c r="B28" s="97">
        <v>96115</v>
      </c>
      <c r="C28" s="145" t="s">
        <v>7700</v>
      </c>
      <c r="D28" s="67" t="s">
        <v>7701</v>
      </c>
      <c r="E28" s="60" t="s">
        <v>6036</v>
      </c>
      <c r="F28" s="64" t="s">
        <v>6037</v>
      </c>
      <c r="G28" s="67" t="s">
        <v>182</v>
      </c>
      <c r="H28" s="67" t="s">
        <v>183</v>
      </c>
      <c r="I28" s="100">
        <v>2796830</v>
      </c>
      <c r="J28" s="100">
        <v>1957781</v>
      </c>
    </row>
    <row r="29" spans="1:10" ht="13.5" customHeight="1" x14ac:dyDescent="0.2">
      <c r="A29" s="96">
        <v>28</v>
      </c>
      <c r="B29" s="97">
        <v>96426</v>
      </c>
      <c r="C29" s="145" t="s">
        <v>7702</v>
      </c>
      <c r="D29" s="67" t="s">
        <v>7703</v>
      </c>
      <c r="E29" s="60" t="s">
        <v>7704</v>
      </c>
      <c r="F29" s="64" t="s">
        <v>7705</v>
      </c>
      <c r="G29" s="67" t="s">
        <v>249</v>
      </c>
      <c r="H29" s="67" t="s">
        <v>183</v>
      </c>
      <c r="I29" s="100">
        <v>4012511</v>
      </c>
      <c r="J29" s="100">
        <v>2808758</v>
      </c>
    </row>
    <row r="30" spans="1:10" ht="13.5" customHeight="1" x14ac:dyDescent="0.2">
      <c r="A30" s="96">
        <v>29</v>
      </c>
      <c r="B30" s="97">
        <v>96606</v>
      </c>
      <c r="C30" s="145" t="s">
        <v>7706</v>
      </c>
      <c r="D30" s="67" t="s">
        <v>7707</v>
      </c>
      <c r="E30" s="60" t="s">
        <v>7708</v>
      </c>
      <c r="F30" s="64" t="s">
        <v>7709</v>
      </c>
      <c r="G30" s="67" t="s">
        <v>182</v>
      </c>
      <c r="H30" s="67" t="s">
        <v>183</v>
      </c>
      <c r="I30" s="100">
        <v>3164022</v>
      </c>
      <c r="J30" s="100">
        <v>2214815</v>
      </c>
    </row>
    <row r="31" spans="1:10" ht="13.5" customHeight="1" x14ac:dyDescent="0.2">
      <c r="A31" s="96">
        <v>30</v>
      </c>
      <c r="B31" s="97">
        <v>95876</v>
      </c>
      <c r="C31" s="145" t="s">
        <v>7710</v>
      </c>
      <c r="D31" s="67" t="s">
        <v>7711</v>
      </c>
      <c r="E31" s="60" t="s">
        <v>7712</v>
      </c>
      <c r="F31" s="64" t="s">
        <v>7713</v>
      </c>
      <c r="G31" s="67" t="s">
        <v>978</v>
      </c>
      <c r="H31" s="67" t="s">
        <v>979</v>
      </c>
      <c r="I31" s="100">
        <v>845149</v>
      </c>
      <c r="J31" s="100">
        <v>590000</v>
      </c>
    </row>
    <row r="32" spans="1:10" ht="13.5" customHeight="1" x14ac:dyDescent="0.2">
      <c r="A32" s="96">
        <v>31</v>
      </c>
      <c r="B32" s="97">
        <v>93970</v>
      </c>
      <c r="C32" s="145" t="s">
        <v>7714</v>
      </c>
      <c r="D32" s="67" t="s">
        <v>7715</v>
      </c>
      <c r="E32" s="60" t="s">
        <v>1423</v>
      </c>
      <c r="F32" s="64" t="s">
        <v>1424</v>
      </c>
      <c r="G32" s="67" t="s">
        <v>1419</v>
      </c>
      <c r="H32" s="67" t="s">
        <v>1070</v>
      </c>
      <c r="I32" s="100">
        <v>4887793</v>
      </c>
      <c r="J32" s="100">
        <v>3343636</v>
      </c>
    </row>
    <row r="33" spans="1:10" ht="13.5" customHeight="1" x14ac:dyDescent="0.2">
      <c r="A33" s="96">
        <v>32</v>
      </c>
      <c r="B33" s="97">
        <v>94262</v>
      </c>
      <c r="C33" s="145" t="s">
        <v>7716</v>
      </c>
      <c r="D33" s="67" t="s">
        <v>7717</v>
      </c>
      <c r="E33" s="60" t="s">
        <v>7718</v>
      </c>
      <c r="F33" s="64" t="s">
        <v>7719</v>
      </c>
      <c r="G33" s="67" t="s">
        <v>1324</v>
      </c>
      <c r="H33" s="67" t="s">
        <v>1070</v>
      </c>
      <c r="I33" s="100">
        <v>2100000</v>
      </c>
      <c r="J33" s="100">
        <v>1470000</v>
      </c>
    </row>
    <row r="34" spans="1:10" ht="13.5" customHeight="1" x14ac:dyDescent="0.2">
      <c r="A34" s="96">
        <v>33</v>
      </c>
      <c r="B34" s="97">
        <v>94332</v>
      </c>
      <c r="C34" s="145" t="s">
        <v>7720</v>
      </c>
      <c r="D34" s="67" t="s">
        <v>7721</v>
      </c>
      <c r="E34" s="60" t="s">
        <v>7722</v>
      </c>
      <c r="F34" s="64" t="s">
        <v>7723</v>
      </c>
      <c r="G34" s="67" t="s">
        <v>1786</v>
      </c>
      <c r="H34" s="67" t="s">
        <v>1787</v>
      </c>
      <c r="I34" s="100">
        <v>2909753</v>
      </c>
      <c r="J34" s="100">
        <v>2036827</v>
      </c>
    </row>
  </sheetData>
  <printOptions horizontalCentered="1" gridLines="1" gridLinesSet="0"/>
  <pageMargins left="0.39370078740157483" right="0.39370078740157483" top="0.98425196850393704" bottom="0.74803149606299213" header="0.23622047244094491" footer="0.51181102362204722"/>
  <pageSetup paperSize="9" fitToHeight="0" orientation="landscape" r:id="rId1"/>
  <headerFooter>
    <oddHeader>&amp;L&amp;G
Seznam zamítnutých žádostí&amp;C&amp;"Arial,Tučné"
Podpora obnovy a rozvoje venkova 2018
DT č. 6&amp;"Arial,Obyčejné"
&amp;R
Příloha č. 13  RM č. 22/2018</oddHeader>
    <oddFooter>&amp;C&amp;8Stránka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"/>
  <sheetViews>
    <sheetView zoomScaleNormal="100" workbookViewId="0"/>
  </sheetViews>
  <sheetFormatPr defaultRowHeight="12.75" x14ac:dyDescent="0.2"/>
  <cols>
    <col min="1" max="1" width="4.42578125" style="70" customWidth="1"/>
    <col min="2" max="2" width="8.85546875" style="70" customWidth="1"/>
    <col min="3" max="3" width="13.85546875" style="70" hidden="1" customWidth="1"/>
    <col min="4" max="4" width="61.7109375" style="70" customWidth="1"/>
    <col min="5" max="5" width="8.7109375" style="70" hidden="1" customWidth="1"/>
    <col min="6" max="6" width="19.42578125" style="70" customWidth="1"/>
    <col min="7" max="7" width="11.28515625" style="70" customWidth="1"/>
    <col min="8" max="8" width="12.85546875" style="70" customWidth="1"/>
    <col min="9" max="10" width="12.42578125" style="70" customWidth="1"/>
    <col min="11" max="11" width="32.5703125" style="70" hidden="1" customWidth="1"/>
    <col min="12" max="16384" width="9.140625" style="70"/>
  </cols>
  <sheetData>
    <row r="1" spans="1:11" ht="27.75" customHeight="1" x14ac:dyDescent="0.2">
      <c r="A1" s="88" t="s">
        <v>4299</v>
      </c>
      <c r="B1" s="88" t="s">
        <v>4488</v>
      </c>
      <c r="C1" s="88" t="s">
        <v>3</v>
      </c>
      <c r="D1" s="88" t="s">
        <v>4</v>
      </c>
      <c r="E1" s="88" t="s">
        <v>5</v>
      </c>
      <c r="F1" s="88" t="s">
        <v>6</v>
      </c>
      <c r="G1" s="88" t="s">
        <v>7</v>
      </c>
      <c r="H1" s="88" t="s">
        <v>8</v>
      </c>
      <c r="I1" s="88" t="s">
        <v>9</v>
      </c>
      <c r="J1" s="88" t="s">
        <v>4175</v>
      </c>
      <c r="K1" s="51" t="s">
        <v>4487</v>
      </c>
    </row>
    <row r="2" spans="1:11" ht="27.75" customHeight="1" x14ac:dyDescent="0.2">
      <c r="A2" s="90">
        <v>1</v>
      </c>
      <c r="B2" s="91">
        <v>97411</v>
      </c>
      <c r="C2" s="92" t="s">
        <v>4303</v>
      </c>
      <c r="D2" s="92" t="s">
        <v>4304</v>
      </c>
      <c r="E2" s="92" t="s">
        <v>4305</v>
      </c>
      <c r="F2" s="93" t="s">
        <v>4306</v>
      </c>
      <c r="G2" s="92" t="s">
        <v>905</v>
      </c>
      <c r="H2" s="92" t="s">
        <v>869</v>
      </c>
      <c r="I2" s="94">
        <v>1026348</v>
      </c>
      <c r="J2" s="95">
        <v>600000</v>
      </c>
      <c r="K2" s="89" t="s">
        <v>4307</v>
      </c>
    </row>
  </sheetData>
  <printOptions horizontalCentered="1" gridLines="1"/>
  <pageMargins left="0.59055118110236227" right="0.59055118110236227" top="0.98425196850393704" bottom="0.78740157480314965" header="0.23622047244094491" footer="0.31496062992125984"/>
  <pageSetup paperSize="9" scale="95" fitToHeight="0" orientation="landscape" horizontalDpi="4294967294" r:id="rId1"/>
  <headerFooter>
    <oddHeader>&amp;L &amp;G
Seznam zamítnutých žádostí&amp;C&amp;"Arial,Tučné"
Podpora obnovy a rozvoje venkova 2018 
DT č. 1&amp;R
Příloha č. 2  RM č. 22/2018</oddHeader>
    <oddFooter>&amp;C&amp;8Stránka &amp;P z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7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28515625" style="69" customWidth="1"/>
    <col min="2" max="2" width="7.85546875" style="69" customWidth="1"/>
    <col min="3" max="3" width="16.42578125" hidden="1" customWidth="1"/>
    <col min="4" max="4" width="60.28515625" customWidth="1"/>
    <col min="5" max="5" width="8.7109375" hidden="1" customWidth="1"/>
    <col min="6" max="6" width="18.140625" customWidth="1"/>
    <col min="7" max="7" width="16.85546875" customWidth="1"/>
    <col min="8" max="8" width="13.42578125" customWidth="1"/>
    <col min="9" max="9" width="11.42578125" customWidth="1"/>
    <col min="10" max="10" width="9.5703125" hidden="1" customWidth="1"/>
    <col min="11" max="11" width="10.7109375" hidden="1" customWidth="1"/>
    <col min="12" max="12" width="9.140625" hidden="1" customWidth="1"/>
    <col min="13" max="13" width="16.140625" hidden="1" customWidth="1"/>
    <col min="14" max="14" width="9.42578125" hidden="1" customWidth="1"/>
    <col min="15" max="15" width="10.85546875" customWidth="1"/>
  </cols>
  <sheetData>
    <row r="1" spans="1:15" s="15" customFormat="1" ht="21" customHeight="1" x14ac:dyDescent="0.2">
      <c r="A1" s="1" t="s">
        <v>0</v>
      </c>
      <c r="B1" s="1" t="s">
        <v>4486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4489</v>
      </c>
      <c r="K1" s="1" t="s">
        <v>4490</v>
      </c>
      <c r="L1" s="1" t="s">
        <v>4300</v>
      </c>
      <c r="M1" s="1" t="s">
        <v>4301</v>
      </c>
      <c r="N1" s="1" t="s">
        <v>4302</v>
      </c>
      <c r="O1" s="1" t="s">
        <v>11</v>
      </c>
    </row>
    <row r="2" spans="1:15" ht="12" customHeight="1" x14ac:dyDescent="0.2">
      <c r="A2" s="102">
        <v>1</v>
      </c>
      <c r="B2" s="60">
        <v>96939</v>
      </c>
      <c r="C2" s="103" t="s">
        <v>5399</v>
      </c>
      <c r="D2" s="67" t="s">
        <v>5400</v>
      </c>
      <c r="E2" s="67" t="s">
        <v>5401</v>
      </c>
      <c r="F2" s="64" t="s">
        <v>5402</v>
      </c>
      <c r="G2" s="67" t="s">
        <v>17</v>
      </c>
      <c r="H2" s="67" t="s">
        <v>18</v>
      </c>
      <c r="I2" s="104">
        <v>564842</v>
      </c>
      <c r="J2" s="104"/>
      <c r="K2" s="104">
        <f t="shared" ref="K2:K65" si="0">I2-J2</f>
        <v>564842</v>
      </c>
      <c r="L2" s="104">
        <v>395389</v>
      </c>
      <c r="M2" s="104">
        <v>0</v>
      </c>
      <c r="N2" s="104">
        <v>395389</v>
      </c>
      <c r="O2" s="104">
        <v>395389</v>
      </c>
    </row>
    <row r="3" spans="1:15" ht="12" customHeight="1" x14ac:dyDescent="0.2">
      <c r="A3" s="102">
        <v>2</v>
      </c>
      <c r="B3" s="60">
        <v>96087</v>
      </c>
      <c r="C3" s="103" t="s">
        <v>5023</v>
      </c>
      <c r="D3" s="67" t="s">
        <v>5024</v>
      </c>
      <c r="E3" s="67" t="s">
        <v>5025</v>
      </c>
      <c r="F3" s="64" t="s">
        <v>5026</v>
      </c>
      <c r="G3" s="67" t="s">
        <v>17</v>
      </c>
      <c r="H3" s="67" t="s">
        <v>18</v>
      </c>
      <c r="I3" s="104">
        <v>395930</v>
      </c>
      <c r="J3" s="104"/>
      <c r="K3" s="104">
        <f t="shared" si="0"/>
        <v>395930</v>
      </c>
      <c r="L3" s="104">
        <v>277000</v>
      </c>
      <c r="M3" s="104">
        <v>0</v>
      </c>
      <c r="N3" s="104">
        <v>277000</v>
      </c>
      <c r="O3" s="104">
        <v>277000</v>
      </c>
    </row>
    <row r="4" spans="1:15" ht="12" customHeight="1" x14ac:dyDescent="0.2">
      <c r="A4" s="102">
        <v>3</v>
      </c>
      <c r="B4" s="60">
        <v>97245</v>
      </c>
      <c r="C4" s="103" t="s">
        <v>5271</v>
      </c>
      <c r="D4" s="67" t="s">
        <v>5272</v>
      </c>
      <c r="E4" s="67" t="s">
        <v>5273</v>
      </c>
      <c r="F4" s="64" t="s">
        <v>5274</v>
      </c>
      <c r="G4" s="67" t="s">
        <v>17</v>
      </c>
      <c r="H4" s="67" t="s">
        <v>18</v>
      </c>
      <c r="I4" s="104">
        <v>366000</v>
      </c>
      <c r="J4" s="104"/>
      <c r="K4" s="104">
        <f t="shared" si="0"/>
        <v>366000</v>
      </c>
      <c r="L4" s="104">
        <v>256200</v>
      </c>
      <c r="M4" s="104">
        <v>0</v>
      </c>
      <c r="N4" s="104">
        <v>256200</v>
      </c>
      <c r="O4" s="104">
        <v>256200</v>
      </c>
    </row>
    <row r="5" spans="1:15" ht="12" customHeight="1" x14ac:dyDescent="0.2">
      <c r="A5" s="102">
        <v>4</v>
      </c>
      <c r="B5" s="60">
        <v>96962</v>
      </c>
      <c r="C5" s="103" t="s">
        <v>5279</v>
      </c>
      <c r="D5" s="67" t="s">
        <v>5280</v>
      </c>
      <c r="E5" s="67" t="s">
        <v>5281</v>
      </c>
      <c r="F5" s="64" t="s">
        <v>5282</v>
      </c>
      <c r="G5" s="67" t="s">
        <v>17</v>
      </c>
      <c r="H5" s="67" t="s">
        <v>18</v>
      </c>
      <c r="I5" s="104">
        <v>647000</v>
      </c>
      <c r="J5" s="104"/>
      <c r="K5" s="104">
        <f t="shared" si="0"/>
        <v>647000</v>
      </c>
      <c r="L5" s="104">
        <v>400000</v>
      </c>
      <c r="M5" s="104">
        <v>0</v>
      </c>
      <c r="N5" s="104">
        <v>400000</v>
      </c>
      <c r="O5" s="104">
        <v>400000</v>
      </c>
    </row>
    <row r="6" spans="1:15" ht="12" customHeight="1" x14ac:dyDescent="0.2">
      <c r="A6" s="102">
        <v>5</v>
      </c>
      <c r="B6" s="60">
        <v>97151</v>
      </c>
      <c r="C6" s="103" t="s">
        <v>5231</v>
      </c>
      <c r="D6" s="67" t="s">
        <v>5232</v>
      </c>
      <c r="E6" s="67" t="s">
        <v>5233</v>
      </c>
      <c r="F6" s="64" t="s">
        <v>5234</v>
      </c>
      <c r="G6" s="67" t="s">
        <v>17</v>
      </c>
      <c r="H6" s="67" t="s">
        <v>18</v>
      </c>
      <c r="I6" s="104">
        <v>150000</v>
      </c>
      <c r="J6" s="104"/>
      <c r="K6" s="104">
        <f t="shared" si="0"/>
        <v>150000</v>
      </c>
      <c r="L6" s="104">
        <v>105000</v>
      </c>
      <c r="M6" s="104">
        <v>0</v>
      </c>
      <c r="N6" s="104">
        <v>105000</v>
      </c>
      <c r="O6" s="104">
        <v>105000</v>
      </c>
    </row>
    <row r="7" spans="1:15" ht="12" customHeight="1" x14ac:dyDescent="0.2">
      <c r="A7" s="102">
        <v>6</v>
      </c>
      <c r="B7" s="60">
        <v>96091</v>
      </c>
      <c r="C7" s="103" t="s">
        <v>4521</v>
      </c>
      <c r="D7" s="67" t="s">
        <v>4522</v>
      </c>
      <c r="E7" s="67" t="s">
        <v>4523</v>
      </c>
      <c r="F7" s="64" t="s">
        <v>4524</v>
      </c>
      <c r="G7" s="67" t="s">
        <v>31</v>
      </c>
      <c r="H7" s="67" t="s">
        <v>18</v>
      </c>
      <c r="I7" s="104">
        <v>339835</v>
      </c>
      <c r="J7" s="104"/>
      <c r="K7" s="104">
        <f t="shared" si="0"/>
        <v>339835</v>
      </c>
      <c r="L7" s="104">
        <v>237884</v>
      </c>
      <c r="M7" s="104">
        <v>0</v>
      </c>
      <c r="N7" s="104">
        <v>237884</v>
      </c>
      <c r="O7" s="104">
        <v>237884</v>
      </c>
    </row>
    <row r="8" spans="1:15" ht="12" customHeight="1" x14ac:dyDescent="0.2">
      <c r="A8" s="102">
        <v>7</v>
      </c>
      <c r="B8" s="60">
        <v>96358</v>
      </c>
      <c r="C8" s="103" t="s">
        <v>5616</v>
      </c>
      <c r="D8" s="67" t="s">
        <v>5617</v>
      </c>
      <c r="E8" s="67" t="s">
        <v>5618</v>
      </c>
      <c r="F8" s="64" t="s">
        <v>5619</v>
      </c>
      <c r="G8" s="67" t="s">
        <v>31</v>
      </c>
      <c r="H8" s="67" t="s">
        <v>18</v>
      </c>
      <c r="I8" s="104">
        <v>670134</v>
      </c>
      <c r="J8" s="104"/>
      <c r="K8" s="104">
        <f t="shared" si="0"/>
        <v>670134</v>
      </c>
      <c r="L8" s="104">
        <v>400000</v>
      </c>
      <c r="M8" s="104">
        <v>0</v>
      </c>
      <c r="N8" s="104">
        <v>400000</v>
      </c>
      <c r="O8" s="104">
        <v>400000</v>
      </c>
    </row>
    <row r="9" spans="1:15" ht="12" customHeight="1" x14ac:dyDescent="0.2">
      <c r="A9" s="102">
        <v>8</v>
      </c>
      <c r="B9" s="60">
        <v>95084</v>
      </c>
      <c r="C9" s="103" t="s">
        <v>5417</v>
      </c>
      <c r="D9" s="67" t="s">
        <v>5418</v>
      </c>
      <c r="E9" s="67" t="s">
        <v>5419</v>
      </c>
      <c r="F9" s="64" t="s">
        <v>5420</v>
      </c>
      <c r="G9" s="67" t="s">
        <v>42</v>
      </c>
      <c r="H9" s="67" t="s">
        <v>18</v>
      </c>
      <c r="I9" s="104">
        <v>743884</v>
      </c>
      <c r="J9" s="104"/>
      <c r="K9" s="104">
        <f t="shared" si="0"/>
        <v>743884</v>
      </c>
      <c r="L9" s="104">
        <v>400000</v>
      </c>
      <c r="M9" s="104">
        <v>0</v>
      </c>
      <c r="N9" s="104">
        <v>400000</v>
      </c>
      <c r="O9" s="104">
        <v>400000</v>
      </c>
    </row>
    <row r="10" spans="1:15" ht="12" customHeight="1" x14ac:dyDescent="0.2">
      <c r="A10" s="102">
        <v>9</v>
      </c>
      <c r="B10" s="60">
        <v>96679</v>
      </c>
      <c r="C10" s="103" t="s">
        <v>5809</v>
      </c>
      <c r="D10" s="67" t="s">
        <v>5810</v>
      </c>
      <c r="E10" s="67" t="s">
        <v>5811</v>
      </c>
      <c r="F10" s="64" t="s">
        <v>5812</v>
      </c>
      <c r="G10" s="67" t="s">
        <v>42</v>
      </c>
      <c r="H10" s="67" t="s">
        <v>18</v>
      </c>
      <c r="I10" s="104">
        <v>533302</v>
      </c>
      <c r="J10" s="104"/>
      <c r="K10" s="104">
        <f t="shared" si="0"/>
        <v>533302</v>
      </c>
      <c r="L10" s="104">
        <v>373311</v>
      </c>
      <c r="M10" s="104">
        <v>0</v>
      </c>
      <c r="N10" s="104">
        <v>373311</v>
      </c>
      <c r="O10" s="104">
        <v>373311</v>
      </c>
    </row>
    <row r="11" spans="1:15" ht="12" customHeight="1" x14ac:dyDescent="0.2">
      <c r="A11" s="102">
        <v>10</v>
      </c>
      <c r="B11" s="60">
        <v>95754</v>
      </c>
      <c r="C11" s="103" t="s">
        <v>5656</v>
      </c>
      <c r="D11" s="67" t="s">
        <v>5657</v>
      </c>
      <c r="E11" s="67" t="s">
        <v>5658</v>
      </c>
      <c r="F11" s="64" t="s">
        <v>5659</v>
      </c>
      <c r="G11" s="67" t="s">
        <v>42</v>
      </c>
      <c r="H11" s="67" t="s">
        <v>18</v>
      </c>
      <c r="I11" s="104">
        <v>567792</v>
      </c>
      <c r="J11" s="104"/>
      <c r="K11" s="104">
        <f t="shared" si="0"/>
        <v>567792</v>
      </c>
      <c r="L11" s="104">
        <v>397454</v>
      </c>
      <c r="M11" s="104">
        <v>0</v>
      </c>
      <c r="N11" s="104">
        <v>397454</v>
      </c>
      <c r="O11" s="104">
        <v>397454</v>
      </c>
    </row>
    <row r="12" spans="1:15" ht="12" customHeight="1" x14ac:dyDescent="0.2">
      <c r="A12" s="102">
        <v>11</v>
      </c>
      <c r="B12" s="60">
        <v>96391</v>
      </c>
      <c r="C12" s="103" t="s">
        <v>5348</v>
      </c>
      <c r="D12" s="67" t="s">
        <v>5349</v>
      </c>
      <c r="E12" s="67" t="s">
        <v>5350</v>
      </c>
      <c r="F12" s="64" t="s">
        <v>5351</v>
      </c>
      <c r="G12" s="67" t="s">
        <v>48</v>
      </c>
      <c r="H12" s="67" t="s">
        <v>18</v>
      </c>
      <c r="I12" s="104">
        <v>313158</v>
      </c>
      <c r="J12" s="104"/>
      <c r="K12" s="104">
        <f t="shared" si="0"/>
        <v>313158</v>
      </c>
      <c r="L12" s="104">
        <v>219210</v>
      </c>
      <c r="M12" s="104">
        <v>0</v>
      </c>
      <c r="N12" s="104">
        <v>219210</v>
      </c>
      <c r="O12" s="104">
        <v>219210</v>
      </c>
    </row>
    <row r="13" spans="1:15" ht="12" customHeight="1" x14ac:dyDescent="0.2">
      <c r="A13" s="102">
        <v>12</v>
      </c>
      <c r="B13" s="60">
        <v>93735</v>
      </c>
      <c r="C13" s="103" t="s">
        <v>4701</v>
      </c>
      <c r="D13" s="67" t="s">
        <v>4702</v>
      </c>
      <c r="E13" s="67" t="s">
        <v>4703</v>
      </c>
      <c r="F13" s="64" t="s">
        <v>4704</v>
      </c>
      <c r="G13" s="67" t="s">
        <v>48</v>
      </c>
      <c r="H13" s="67" t="s">
        <v>18</v>
      </c>
      <c r="I13" s="104">
        <v>562825</v>
      </c>
      <c r="J13" s="104"/>
      <c r="K13" s="104">
        <f t="shared" si="0"/>
        <v>562825</v>
      </c>
      <c r="L13" s="104">
        <v>393977</v>
      </c>
      <c r="M13" s="104">
        <v>0</v>
      </c>
      <c r="N13" s="104">
        <v>393977</v>
      </c>
      <c r="O13" s="104">
        <v>393977</v>
      </c>
    </row>
    <row r="14" spans="1:15" ht="12" customHeight="1" x14ac:dyDescent="0.2">
      <c r="A14" s="102">
        <v>13</v>
      </c>
      <c r="B14" s="60">
        <v>96440</v>
      </c>
      <c r="C14" s="103" t="s">
        <v>5352</v>
      </c>
      <c r="D14" s="67" t="s">
        <v>5353</v>
      </c>
      <c r="E14" s="67" t="s">
        <v>5354</v>
      </c>
      <c r="F14" s="64" t="s">
        <v>5355</v>
      </c>
      <c r="G14" s="67" t="s">
        <v>48</v>
      </c>
      <c r="H14" s="67" t="s">
        <v>18</v>
      </c>
      <c r="I14" s="104">
        <v>1166721</v>
      </c>
      <c r="J14" s="104"/>
      <c r="K14" s="104">
        <f t="shared" si="0"/>
        <v>1166721</v>
      </c>
      <c r="L14" s="104">
        <v>400000</v>
      </c>
      <c r="M14" s="104">
        <v>0</v>
      </c>
      <c r="N14" s="104">
        <v>400000</v>
      </c>
      <c r="O14" s="104">
        <v>400000</v>
      </c>
    </row>
    <row r="15" spans="1:15" ht="12" customHeight="1" x14ac:dyDescent="0.2">
      <c r="A15" s="102">
        <v>14</v>
      </c>
      <c r="B15" s="60">
        <v>95291</v>
      </c>
      <c r="C15" s="103" t="s">
        <v>5267</v>
      </c>
      <c r="D15" s="67" t="s">
        <v>5268</v>
      </c>
      <c r="E15" s="67" t="s">
        <v>5269</v>
      </c>
      <c r="F15" s="64" t="s">
        <v>5270</v>
      </c>
      <c r="G15" s="67" t="s">
        <v>64</v>
      </c>
      <c r="H15" s="67" t="s">
        <v>18</v>
      </c>
      <c r="I15" s="104">
        <v>518749</v>
      </c>
      <c r="J15" s="104"/>
      <c r="K15" s="104">
        <f t="shared" si="0"/>
        <v>518749</v>
      </c>
      <c r="L15" s="104">
        <v>363122</v>
      </c>
      <c r="M15" s="104">
        <v>0</v>
      </c>
      <c r="N15" s="104">
        <v>363122</v>
      </c>
      <c r="O15" s="104">
        <v>363122</v>
      </c>
    </row>
    <row r="16" spans="1:15" ht="12" customHeight="1" x14ac:dyDescent="0.2">
      <c r="A16" s="102">
        <v>15</v>
      </c>
      <c r="B16" s="60">
        <v>94619</v>
      </c>
      <c r="C16" s="103" t="s">
        <v>5557</v>
      </c>
      <c r="D16" s="67" t="s">
        <v>5558</v>
      </c>
      <c r="E16" s="67" t="s">
        <v>5559</v>
      </c>
      <c r="F16" s="64" t="s">
        <v>5560</v>
      </c>
      <c r="G16" s="67" t="s">
        <v>100</v>
      </c>
      <c r="H16" s="67" t="s">
        <v>18</v>
      </c>
      <c r="I16" s="104">
        <v>285000</v>
      </c>
      <c r="J16" s="104"/>
      <c r="K16" s="104">
        <f t="shared" si="0"/>
        <v>285000</v>
      </c>
      <c r="L16" s="104">
        <v>199500</v>
      </c>
      <c r="M16" s="104">
        <v>0</v>
      </c>
      <c r="N16" s="104">
        <v>199500</v>
      </c>
      <c r="O16" s="104">
        <v>199500</v>
      </c>
    </row>
    <row r="17" spans="1:15" ht="12" customHeight="1" x14ac:dyDescent="0.2">
      <c r="A17" s="102">
        <v>16</v>
      </c>
      <c r="B17" s="60">
        <v>96825</v>
      </c>
      <c r="C17" s="103" t="s">
        <v>4531</v>
      </c>
      <c r="D17" s="67" t="s">
        <v>4532</v>
      </c>
      <c r="E17" s="67" t="s">
        <v>4533</v>
      </c>
      <c r="F17" s="64" t="s">
        <v>4534</v>
      </c>
      <c r="G17" s="67" t="s">
        <v>100</v>
      </c>
      <c r="H17" s="67" t="s">
        <v>18</v>
      </c>
      <c r="I17" s="104">
        <v>968000</v>
      </c>
      <c r="J17" s="104"/>
      <c r="K17" s="104">
        <f t="shared" si="0"/>
        <v>968000</v>
      </c>
      <c r="L17" s="104">
        <v>0</v>
      </c>
      <c r="M17" s="104">
        <v>400000</v>
      </c>
      <c r="N17" s="104">
        <v>400000</v>
      </c>
      <c r="O17" s="104">
        <v>400000</v>
      </c>
    </row>
    <row r="18" spans="1:15" ht="12" customHeight="1" x14ac:dyDescent="0.2">
      <c r="A18" s="102">
        <v>17</v>
      </c>
      <c r="B18" s="60">
        <v>95198</v>
      </c>
      <c r="C18" s="103" t="s">
        <v>5108</v>
      </c>
      <c r="D18" s="67" t="s">
        <v>5109</v>
      </c>
      <c r="E18" s="67" t="s">
        <v>5110</v>
      </c>
      <c r="F18" s="64" t="s">
        <v>5111</v>
      </c>
      <c r="G18" s="67" t="s">
        <v>100</v>
      </c>
      <c r="H18" s="67" t="s">
        <v>18</v>
      </c>
      <c r="I18" s="104">
        <v>667159</v>
      </c>
      <c r="J18" s="104"/>
      <c r="K18" s="104">
        <f t="shared" si="0"/>
        <v>667159</v>
      </c>
      <c r="L18" s="104">
        <v>400000</v>
      </c>
      <c r="M18" s="104">
        <v>0</v>
      </c>
      <c r="N18" s="104">
        <v>400000</v>
      </c>
      <c r="O18" s="104">
        <v>400000</v>
      </c>
    </row>
    <row r="19" spans="1:15" ht="12" customHeight="1" x14ac:dyDescent="0.2">
      <c r="A19" s="102">
        <v>18</v>
      </c>
      <c r="B19" s="60">
        <v>94410</v>
      </c>
      <c r="C19" s="103" t="s">
        <v>5457</v>
      </c>
      <c r="D19" s="67" t="s">
        <v>5458</v>
      </c>
      <c r="E19" s="67" t="s">
        <v>5459</v>
      </c>
      <c r="F19" s="64" t="s">
        <v>5460</v>
      </c>
      <c r="G19" s="67" t="s">
        <v>100</v>
      </c>
      <c r="H19" s="67" t="s">
        <v>18</v>
      </c>
      <c r="I19" s="104">
        <v>671381</v>
      </c>
      <c r="J19" s="104"/>
      <c r="K19" s="104">
        <f t="shared" si="0"/>
        <v>671381</v>
      </c>
      <c r="L19" s="104">
        <v>400000</v>
      </c>
      <c r="M19" s="104">
        <v>0</v>
      </c>
      <c r="N19" s="104">
        <v>400000</v>
      </c>
      <c r="O19" s="104">
        <v>400000</v>
      </c>
    </row>
    <row r="20" spans="1:15" ht="12" customHeight="1" x14ac:dyDescent="0.2">
      <c r="A20" s="102">
        <v>19</v>
      </c>
      <c r="B20" s="60">
        <v>96735</v>
      </c>
      <c r="C20" s="103" t="s">
        <v>4916</v>
      </c>
      <c r="D20" s="67" t="s">
        <v>4917</v>
      </c>
      <c r="E20" s="67" t="s">
        <v>4918</v>
      </c>
      <c r="F20" s="64" t="s">
        <v>4919</v>
      </c>
      <c r="G20" s="67" t="s">
        <v>100</v>
      </c>
      <c r="H20" s="67" t="s">
        <v>18</v>
      </c>
      <c r="I20" s="104">
        <v>270545</v>
      </c>
      <c r="J20" s="104"/>
      <c r="K20" s="104">
        <f t="shared" si="0"/>
        <v>270545</v>
      </c>
      <c r="L20" s="104">
        <v>189381</v>
      </c>
      <c r="M20" s="104">
        <v>0</v>
      </c>
      <c r="N20" s="104">
        <v>189381</v>
      </c>
      <c r="O20" s="104">
        <v>189381</v>
      </c>
    </row>
    <row r="21" spans="1:15" ht="12" customHeight="1" x14ac:dyDescent="0.2">
      <c r="A21" s="102">
        <v>20</v>
      </c>
      <c r="B21" s="60">
        <v>96144</v>
      </c>
      <c r="C21" s="103" t="s">
        <v>4980</v>
      </c>
      <c r="D21" s="67" t="s">
        <v>4981</v>
      </c>
      <c r="E21" s="67" t="s">
        <v>4982</v>
      </c>
      <c r="F21" s="64" t="s">
        <v>4983</v>
      </c>
      <c r="G21" s="67" t="s">
        <v>100</v>
      </c>
      <c r="H21" s="67" t="s">
        <v>18</v>
      </c>
      <c r="I21" s="104">
        <v>426223</v>
      </c>
      <c r="J21" s="104"/>
      <c r="K21" s="104">
        <f t="shared" si="0"/>
        <v>426223</v>
      </c>
      <c r="L21" s="104">
        <v>298000</v>
      </c>
      <c r="M21" s="104">
        <v>0</v>
      </c>
      <c r="N21" s="104">
        <v>298000</v>
      </c>
      <c r="O21" s="104">
        <v>298000</v>
      </c>
    </row>
    <row r="22" spans="1:15" ht="12" customHeight="1" x14ac:dyDescent="0.2">
      <c r="A22" s="102">
        <v>21</v>
      </c>
      <c r="B22" s="60">
        <v>96196</v>
      </c>
      <c r="C22" s="103" t="s">
        <v>5212</v>
      </c>
      <c r="D22" s="67" t="s">
        <v>5213</v>
      </c>
      <c r="E22" s="67" t="s">
        <v>2423</v>
      </c>
      <c r="F22" s="64" t="s">
        <v>2424</v>
      </c>
      <c r="G22" s="67" t="s">
        <v>100</v>
      </c>
      <c r="H22" s="67" t="s">
        <v>18</v>
      </c>
      <c r="I22" s="104">
        <v>1118993</v>
      </c>
      <c r="J22" s="104"/>
      <c r="K22" s="104">
        <f t="shared" si="0"/>
        <v>1118993</v>
      </c>
      <c r="L22" s="104">
        <v>400000</v>
      </c>
      <c r="M22" s="104">
        <v>0</v>
      </c>
      <c r="N22" s="104">
        <v>400000</v>
      </c>
      <c r="O22" s="104">
        <v>400000</v>
      </c>
    </row>
    <row r="23" spans="1:15" ht="12" customHeight="1" x14ac:dyDescent="0.2">
      <c r="A23" s="102">
        <v>22</v>
      </c>
      <c r="B23" s="60">
        <v>96284</v>
      </c>
      <c r="C23" s="103" t="s">
        <v>5015</v>
      </c>
      <c r="D23" s="67" t="s">
        <v>5016</v>
      </c>
      <c r="E23" s="67" t="s">
        <v>5017</v>
      </c>
      <c r="F23" s="64" t="s">
        <v>5018</v>
      </c>
      <c r="G23" s="67" t="s">
        <v>136</v>
      </c>
      <c r="H23" s="67" t="s">
        <v>18</v>
      </c>
      <c r="I23" s="104">
        <v>405344</v>
      </c>
      <c r="J23" s="104"/>
      <c r="K23" s="104">
        <f t="shared" si="0"/>
        <v>405344</v>
      </c>
      <c r="L23" s="104">
        <v>283000</v>
      </c>
      <c r="M23" s="104">
        <v>0</v>
      </c>
      <c r="N23" s="104">
        <v>283000</v>
      </c>
      <c r="O23" s="104">
        <v>283000</v>
      </c>
    </row>
    <row r="24" spans="1:15" ht="12" customHeight="1" x14ac:dyDescent="0.2">
      <c r="A24" s="102">
        <v>23</v>
      </c>
      <c r="B24" s="60">
        <v>96369</v>
      </c>
      <c r="C24" s="103" t="s">
        <v>5186</v>
      </c>
      <c r="D24" s="67" t="s">
        <v>5187</v>
      </c>
      <c r="E24" s="67" t="s">
        <v>5188</v>
      </c>
      <c r="F24" s="64" t="s">
        <v>5189</v>
      </c>
      <c r="G24" s="67" t="s">
        <v>136</v>
      </c>
      <c r="H24" s="67" t="s">
        <v>18</v>
      </c>
      <c r="I24" s="104">
        <v>1277039</v>
      </c>
      <c r="J24" s="104">
        <f>(13800+8700+9250)*1.21</f>
        <v>38417.5</v>
      </c>
      <c r="K24" s="104">
        <f t="shared" si="0"/>
        <v>1238621.5</v>
      </c>
      <c r="L24" s="104">
        <v>400000</v>
      </c>
      <c r="M24" s="104">
        <v>0</v>
      </c>
      <c r="N24" s="104">
        <v>400000</v>
      </c>
      <c r="O24" s="104">
        <v>400000</v>
      </c>
    </row>
    <row r="25" spans="1:15" ht="12" customHeight="1" x14ac:dyDescent="0.2">
      <c r="A25" s="102">
        <v>24</v>
      </c>
      <c r="B25" s="60">
        <v>96588</v>
      </c>
      <c r="C25" s="103" t="s">
        <v>5196</v>
      </c>
      <c r="D25" s="67" t="s">
        <v>5197</v>
      </c>
      <c r="E25" s="67" t="s">
        <v>5198</v>
      </c>
      <c r="F25" s="64" t="s">
        <v>5199</v>
      </c>
      <c r="G25" s="67" t="s">
        <v>136</v>
      </c>
      <c r="H25" s="67" t="s">
        <v>18</v>
      </c>
      <c r="I25" s="104">
        <v>161023</v>
      </c>
      <c r="J25" s="104"/>
      <c r="K25" s="104">
        <f t="shared" si="0"/>
        <v>161023</v>
      </c>
      <c r="L25" s="104">
        <v>112716</v>
      </c>
      <c r="M25" s="104">
        <v>0</v>
      </c>
      <c r="N25" s="104">
        <v>112716</v>
      </c>
      <c r="O25" s="104">
        <v>112716</v>
      </c>
    </row>
    <row r="26" spans="1:15" ht="12" customHeight="1" x14ac:dyDescent="0.2">
      <c r="A26" s="102">
        <v>25</v>
      </c>
      <c r="B26" s="60">
        <v>96865</v>
      </c>
      <c r="C26" s="103" t="s">
        <v>4956</v>
      </c>
      <c r="D26" s="67" t="s">
        <v>4957</v>
      </c>
      <c r="E26" s="67" t="s">
        <v>4958</v>
      </c>
      <c r="F26" s="64" t="s">
        <v>4959</v>
      </c>
      <c r="G26" s="67" t="s">
        <v>136</v>
      </c>
      <c r="H26" s="67" t="s">
        <v>18</v>
      </c>
      <c r="I26" s="104">
        <v>146410</v>
      </c>
      <c r="J26" s="104"/>
      <c r="K26" s="104">
        <f t="shared" si="0"/>
        <v>146410</v>
      </c>
      <c r="L26" s="104">
        <v>102487</v>
      </c>
      <c r="M26" s="104">
        <v>0</v>
      </c>
      <c r="N26" s="104">
        <v>102487</v>
      </c>
      <c r="O26" s="104">
        <v>102487</v>
      </c>
    </row>
    <row r="27" spans="1:15" ht="12" customHeight="1" x14ac:dyDescent="0.2">
      <c r="A27" s="102">
        <v>26</v>
      </c>
      <c r="B27" s="60">
        <v>94554</v>
      </c>
      <c r="C27" s="103" t="s">
        <v>5168</v>
      </c>
      <c r="D27" s="67" t="s">
        <v>5169</v>
      </c>
      <c r="E27" s="67" t="s">
        <v>5170</v>
      </c>
      <c r="F27" s="64" t="s">
        <v>5171</v>
      </c>
      <c r="G27" s="67" t="s">
        <v>136</v>
      </c>
      <c r="H27" s="67" t="s">
        <v>18</v>
      </c>
      <c r="I27" s="104">
        <v>516078</v>
      </c>
      <c r="J27" s="104"/>
      <c r="K27" s="104">
        <f t="shared" si="0"/>
        <v>516078</v>
      </c>
      <c r="L27" s="104">
        <v>361254</v>
      </c>
      <c r="M27" s="104">
        <v>0</v>
      </c>
      <c r="N27" s="104">
        <v>361254</v>
      </c>
      <c r="O27" s="104">
        <v>361254</v>
      </c>
    </row>
    <row r="28" spans="1:15" ht="12" customHeight="1" x14ac:dyDescent="0.2">
      <c r="A28" s="102">
        <v>27</v>
      </c>
      <c r="B28" s="60">
        <v>94136</v>
      </c>
      <c r="C28" s="103" t="s">
        <v>4900</v>
      </c>
      <c r="D28" s="67" t="s">
        <v>4901</v>
      </c>
      <c r="E28" s="67" t="s">
        <v>4902</v>
      </c>
      <c r="F28" s="64" t="s">
        <v>4903</v>
      </c>
      <c r="G28" s="67" t="s">
        <v>136</v>
      </c>
      <c r="H28" s="67" t="s">
        <v>18</v>
      </c>
      <c r="I28" s="104">
        <v>614521</v>
      </c>
      <c r="J28" s="104"/>
      <c r="K28" s="104">
        <f t="shared" si="0"/>
        <v>614521</v>
      </c>
      <c r="L28" s="104">
        <v>400000</v>
      </c>
      <c r="M28" s="104">
        <v>0</v>
      </c>
      <c r="N28" s="104">
        <v>400000</v>
      </c>
      <c r="O28" s="104">
        <v>400000</v>
      </c>
    </row>
    <row r="29" spans="1:15" ht="12" customHeight="1" x14ac:dyDescent="0.2">
      <c r="A29" s="102">
        <v>28</v>
      </c>
      <c r="B29" s="60">
        <v>95251</v>
      </c>
      <c r="C29" s="103" t="s">
        <v>4944</v>
      </c>
      <c r="D29" s="67" t="s">
        <v>4945</v>
      </c>
      <c r="E29" s="67" t="s">
        <v>4946</v>
      </c>
      <c r="F29" s="64" t="s">
        <v>4947</v>
      </c>
      <c r="G29" s="67" t="s">
        <v>136</v>
      </c>
      <c r="H29" s="67" t="s">
        <v>18</v>
      </c>
      <c r="I29" s="104">
        <v>312951</v>
      </c>
      <c r="J29" s="104"/>
      <c r="K29" s="104">
        <f t="shared" si="0"/>
        <v>312951</v>
      </c>
      <c r="L29" s="104">
        <v>203226</v>
      </c>
      <c r="M29" s="104">
        <v>0</v>
      </c>
      <c r="N29" s="104">
        <v>203226</v>
      </c>
      <c r="O29" s="104">
        <v>203226</v>
      </c>
    </row>
    <row r="30" spans="1:15" ht="12" customHeight="1" x14ac:dyDescent="0.2">
      <c r="A30" s="102">
        <v>29</v>
      </c>
      <c r="B30" s="60">
        <v>96405</v>
      </c>
      <c r="C30" s="103" t="s">
        <v>4779</v>
      </c>
      <c r="D30" s="67" t="s">
        <v>4780</v>
      </c>
      <c r="E30" s="67" t="s">
        <v>2717</v>
      </c>
      <c r="F30" s="64" t="s">
        <v>2718</v>
      </c>
      <c r="G30" s="67" t="s">
        <v>182</v>
      </c>
      <c r="H30" s="67" t="s">
        <v>183</v>
      </c>
      <c r="I30" s="104">
        <v>735494</v>
      </c>
      <c r="J30" s="104"/>
      <c r="K30" s="104">
        <f t="shared" si="0"/>
        <v>735494</v>
      </c>
      <c r="L30" s="104">
        <v>400000</v>
      </c>
      <c r="M30" s="104">
        <v>0</v>
      </c>
      <c r="N30" s="104">
        <v>400000</v>
      </c>
      <c r="O30" s="104">
        <v>400000</v>
      </c>
    </row>
    <row r="31" spans="1:15" ht="12" customHeight="1" x14ac:dyDescent="0.2">
      <c r="A31" s="102">
        <v>30</v>
      </c>
      <c r="B31" s="60">
        <v>96288</v>
      </c>
      <c r="C31" s="103" t="s">
        <v>4819</v>
      </c>
      <c r="D31" s="67" t="s">
        <v>4820</v>
      </c>
      <c r="E31" s="67" t="s">
        <v>4821</v>
      </c>
      <c r="F31" s="64" t="s">
        <v>4822</v>
      </c>
      <c r="G31" s="67" t="s">
        <v>182</v>
      </c>
      <c r="H31" s="67" t="s">
        <v>183</v>
      </c>
      <c r="I31" s="104">
        <v>539358</v>
      </c>
      <c r="J31" s="104"/>
      <c r="K31" s="104">
        <f t="shared" si="0"/>
        <v>539358</v>
      </c>
      <c r="L31" s="104">
        <v>377550</v>
      </c>
      <c r="M31" s="104">
        <v>0</v>
      </c>
      <c r="N31" s="104">
        <v>377550</v>
      </c>
      <c r="O31" s="104">
        <v>377550</v>
      </c>
    </row>
    <row r="32" spans="1:15" ht="12" customHeight="1" x14ac:dyDescent="0.2">
      <c r="A32" s="102">
        <v>31</v>
      </c>
      <c r="B32" s="60">
        <v>96472</v>
      </c>
      <c r="C32" s="103" t="s">
        <v>5781</v>
      </c>
      <c r="D32" s="67" t="s">
        <v>5782</v>
      </c>
      <c r="E32" s="67" t="s">
        <v>5783</v>
      </c>
      <c r="F32" s="64" t="s">
        <v>5784</v>
      </c>
      <c r="G32" s="67" t="s">
        <v>182</v>
      </c>
      <c r="H32" s="67" t="s">
        <v>183</v>
      </c>
      <c r="I32" s="104">
        <v>577970</v>
      </c>
      <c r="J32" s="104"/>
      <c r="K32" s="104">
        <f t="shared" si="0"/>
        <v>577970</v>
      </c>
      <c r="L32" s="104">
        <v>400000</v>
      </c>
      <c r="M32" s="104">
        <v>0</v>
      </c>
      <c r="N32" s="104">
        <v>400000</v>
      </c>
      <c r="O32" s="104">
        <v>400000</v>
      </c>
    </row>
    <row r="33" spans="1:15" ht="12" customHeight="1" x14ac:dyDescent="0.2">
      <c r="A33" s="102">
        <v>32</v>
      </c>
      <c r="B33" s="60">
        <v>95201</v>
      </c>
      <c r="C33" s="103" t="s">
        <v>4932</v>
      </c>
      <c r="D33" s="67" t="s">
        <v>4933</v>
      </c>
      <c r="E33" s="67" t="s">
        <v>4934</v>
      </c>
      <c r="F33" s="64" t="s">
        <v>4935</v>
      </c>
      <c r="G33" s="67" t="s">
        <v>182</v>
      </c>
      <c r="H33" s="67" t="s">
        <v>183</v>
      </c>
      <c r="I33" s="104">
        <v>846800</v>
      </c>
      <c r="J33" s="104"/>
      <c r="K33" s="104">
        <f t="shared" si="0"/>
        <v>846800</v>
      </c>
      <c r="L33" s="104">
        <v>400000</v>
      </c>
      <c r="M33" s="104">
        <v>0</v>
      </c>
      <c r="N33" s="104">
        <v>400000</v>
      </c>
      <c r="O33" s="104">
        <v>400000</v>
      </c>
    </row>
    <row r="34" spans="1:15" ht="12" customHeight="1" x14ac:dyDescent="0.2">
      <c r="A34" s="102">
        <v>33</v>
      </c>
      <c r="B34" s="60">
        <v>97672</v>
      </c>
      <c r="C34" s="103" t="s">
        <v>5455</v>
      </c>
      <c r="D34" s="67" t="s">
        <v>5456</v>
      </c>
      <c r="E34" s="67" t="s">
        <v>207</v>
      </c>
      <c r="F34" s="64" t="s">
        <v>208</v>
      </c>
      <c r="G34" s="67" t="s">
        <v>182</v>
      </c>
      <c r="H34" s="67" t="s">
        <v>183</v>
      </c>
      <c r="I34" s="104">
        <v>705503</v>
      </c>
      <c r="J34" s="104"/>
      <c r="K34" s="104">
        <f t="shared" si="0"/>
        <v>705503</v>
      </c>
      <c r="L34" s="104">
        <v>400000</v>
      </c>
      <c r="M34" s="104">
        <v>0</v>
      </c>
      <c r="N34" s="104">
        <v>400000</v>
      </c>
      <c r="O34" s="104">
        <v>400000</v>
      </c>
    </row>
    <row r="35" spans="1:15" ht="12" customHeight="1" x14ac:dyDescent="0.2">
      <c r="A35" s="102">
        <v>34</v>
      </c>
      <c r="B35" s="60">
        <v>94247</v>
      </c>
      <c r="C35" s="103" t="s">
        <v>5795</v>
      </c>
      <c r="D35" s="67" t="s">
        <v>5796</v>
      </c>
      <c r="E35" s="67" t="s">
        <v>5797</v>
      </c>
      <c r="F35" s="64" t="s">
        <v>5798</v>
      </c>
      <c r="G35" s="67" t="s">
        <v>249</v>
      </c>
      <c r="H35" s="67" t="s">
        <v>183</v>
      </c>
      <c r="I35" s="104">
        <v>692086</v>
      </c>
      <c r="J35" s="104"/>
      <c r="K35" s="104">
        <f t="shared" si="0"/>
        <v>692086</v>
      </c>
      <c r="L35" s="104">
        <v>400000</v>
      </c>
      <c r="M35" s="104">
        <v>0</v>
      </c>
      <c r="N35" s="104">
        <v>400000</v>
      </c>
      <c r="O35" s="104">
        <v>400000</v>
      </c>
    </row>
    <row r="36" spans="1:15" ht="12" customHeight="1" x14ac:dyDescent="0.2">
      <c r="A36" s="102">
        <v>35</v>
      </c>
      <c r="B36" s="60">
        <v>93781</v>
      </c>
      <c r="C36" s="103" t="s">
        <v>5283</v>
      </c>
      <c r="D36" s="67" t="s">
        <v>5284</v>
      </c>
      <c r="E36" s="67" t="s">
        <v>5285</v>
      </c>
      <c r="F36" s="64" t="s">
        <v>5286</v>
      </c>
      <c r="G36" s="67" t="s">
        <v>249</v>
      </c>
      <c r="H36" s="67" t="s">
        <v>183</v>
      </c>
      <c r="I36" s="104">
        <v>596127</v>
      </c>
      <c r="J36" s="104"/>
      <c r="K36" s="104">
        <f t="shared" si="0"/>
        <v>596127</v>
      </c>
      <c r="L36" s="104">
        <v>399900</v>
      </c>
      <c r="M36" s="104">
        <v>0</v>
      </c>
      <c r="N36" s="104">
        <v>399900</v>
      </c>
      <c r="O36" s="104">
        <v>399900</v>
      </c>
    </row>
    <row r="37" spans="1:15" ht="12" customHeight="1" x14ac:dyDescent="0.2">
      <c r="A37" s="102">
        <v>36</v>
      </c>
      <c r="B37" s="60">
        <v>93843</v>
      </c>
      <c r="C37" s="103" t="s">
        <v>4972</v>
      </c>
      <c r="D37" s="67" t="s">
        <v>4973</v>
      </c>
      <c r="E37" s="67" t="s">
        <v>4974</v>
      </c>
      <c r="F37" s="64" t="s">
        <v>4975</v>
      </c>
      <c r="G37" s="67" t="s">
        <v>249</v>
      </c>
      <c r="H37" s="67" t="s">
        <v>183</v>
      </c>
      <c r="I37" s="104">
        <v>666777</v>
      </c>
      <c r="J37" s="104"/>
      <c r="K37" s="104">
        <f t="shared" si="0"/>
        <v>666777</v>
      </c>
      <c r="L37" s="104">
        <v>400000</v>
      </c>
      <c r="M37" s="104">
        <v>0</v>
      </c>
      <c r="N37" s="104">
        <v>400000</v>
      </c>
      <c r="O37" s="104">
        <v>400000</v>
      </c>
    </row>
    <row r="38" spans="1:15" ht="12" customHeight="1" x14ac:dyDescent="0.2">
      <c r="A38" s="102">
        <v>37</v>
      </c>
      <c r="B38" s="60">
        <v>94420</v>
      </c>
      <c r="C38" s="103" t="s">
        <v>5827</v>
      </c>
      <c r="D38" s="67" t="s">
        <v>5828</v>
      </c>
      <c r="E38" s="67" t="s">
        <v>5829</v>
      </c>
      <c r="F38" s="64" t="s">
        <v>5830</v>
      </c>
      <c r="G38" s="67" t="s">
        <v>249</v>
      </c>
      <c r="H38" s="67" t="s">
        <v>183</v>
      </c>
      <c r="I38" s="104">
        <v>1570419</v>
      </c>
      <c r="J38" s="104"/>
      <c r="K38" s="104">
        <f t="shared" si="0"/>
        <v>1570419</v>
      </c>
      <c r="L38" s="104">
        <v>1015600</v>
      </c>
      <c r="M38" s="104">
        <v>0</v>
      </c>
      <c r="N38" s="104">
        <v>1015600</v>
      </c>
      <c r="O38" s="104">
        <v>400000</v>
      </c>
    </row>
    <row r="39" spans="1:15" ht="12" customHeight="1" x14ac:dyDescent="0.2">
      <c r="A39" s="102">
        <v>38</v>
      </c>
      <c r="B39" s="60">
        <v>95430</v>
      </c>
      <c r="C39" s="103" t="s">
        <v>5308</v>
      </c>
      <c r="D39" s="67" t="s">
        <v>5309</v>
      </c>
      <c r="E39" s="67" t="s">
        <v>5310</v>
      </c>
      <c r="F39" s="64" t="s">
        <v>5311</v>
      </c>
      <c r="G39" s="67" t="s">
        <v>249</v>
      </c>
      <c r="H39" s="67" t="s">
        <v>183</v>
      </c>
      <c r="I39" s="104">
        <v>563473</v>
      </c>
      <c r="J39" s="104"/>
      <c r="K39" s="104">
        <f t="shared" si="0"/>
        <v>563473</v>
      </c>
      <c r="L39" s="104">
        <v>394431</v>
      </c>
      <c r="M39" s="104">
        <v>0</v>
      </c>
      <c r="N39" s="104">
        <v>394431</v>
      </c>
      <c r="O39" s="104">
        <v>394431</v>
      </c>
    </row>
    <row r="40" spans="1:15" ht="12" customHeight="1" x14ac:dyDescent="0.2">
      <c r="A40" s="102">
        <v>39</v>
      </c>
      <c r="B40" s="60">
        <v>96258</v>
      </c>
      <c r="C40" s="103" t="s">
        <v>5194</v>
      </c>
      <c r="D40" s="67" t="s">
        <v>5195</v>
      </c>
      <c r="E40" s="67" t="s">
        <v>3154</v>
      </c>
      <c r="F40" s="64" t="s">
        <v>3155</v>
      </c>
      <c r="G40" s="67" t="s">
        <v>249</v>
      </c>
      <c r="H40" s="67" t="s">
        <v>183</v>
      </c>
      <c r="I40" s="104">
        <v>604516</v>
      </c>
      <c r="J40" s="104"/>
      <c r="K40" s="104">
        <f t="shared" si="0"/>
        <v>604516</v>
      </c>
      <c r="L40" s="104">
        <v>400000</v>
      </c>
      <c r="M40" s="104">
        <v>0</v>
      </c>
      <c r="N40" s="104">
        <v>400000</v>
      </c>
      <c r="O40" s="104">
        <v>400000</v>
      </c>
    </row>
    <row r="41" spans="1:15" ht="12" customHeight="1" x14ac:dyDescent="0.2">
      <c r="A41" s="102">
        <v>40</v>
      </c>
      <c r="B41" s="60">
        <v>95516</v>
      </c>
      <c r="C41" s="103" t="s">
        <v>4713</v>
      </c>
      <c r="D41" s="67" t="s">
        <v>4714</v>
      </c>
      <c r="E41" s="67" t="s">
        <v>4715</v>
      </c>
      <c r="F41" s="64" t="s">
        <v>4716</v>
      </c>
      <c r="G41" s="67" t="s">
        <v>249</v>
      </c>
      <c r="H41" s="67" t="s">
        <v>183</v>
      </c>
      <c r="I41" s="104">
        <v>829455</v>
      </c>
      <c r="J41" s="104"/>
      <c r="K41" s="104">
        <f t="shared" si="0"/>
        <v>829455</v>
      </c>
      <c r="L41" s="104">
        <v>400000</v>
      </c>
      <c r="M41" s="104">
        <v>0</v>
      </c>
      <c r="N41" s="104">
        <v>400000</v>
      </c>
      <c r="O41" s="104">
        <v>400000</v>
      </c>
    </row>
    <row r="42" spans="1:15" ht="12" customHeight="1" x14ac:dyDescent="0.2">
      <c r="A42" s="102">
        <v>41</v>
      </c>
      <c r="B42" s="60">
        <v>96479</v>
      </c>
      <c r="C42" s="103" t="s">
        <v>5495</v>
      </c>
      <c r="D42" s="67" t="s">
        <v>5496</v>
      </c>
      <c r="E42" s="67" t="s">
        <v>5497</v>
      </c>
      <c r="F42" s="64" t="s">
        <v>5498</v>
      </c>
      <c r="G42" s="67" t="s">
        <v>249</v>
      </c>
      <c r="H42" s="67" t="s">
        <v>183</v>
      </c>
      <c r="I42" s="104">
        <v>1290040</v>
      </c>
      <c r="J42" s="104">
        <f>72300*1.21</f>
        <v>87483</v>
      </c>
      <c r="K42" s="104">
        <f t="shared" si="0"/>
        <v>1202557</v>
      </c>
      <c r="L42" s="104">
        <v>400000</v>
      </c>
      <c r="M42" s="104">
        <v>0</v>
      </c>
      <c r="N42" s="104">
        <v>400000</v>
      </c>
      <c r="O42" s="104">
        <v>400000</v>
      </c>
    </row>
    <row r="43" spans="1:15" ht="12" customHeight="1" x14ac:dyDescent="0.2">
      <c r="A43" s="102">
        <v>42</v>
      </c>
      <c r="B43" s="60">
        <v>96368</v>
      </c>
      <c r="C43" s="103" t="s">
        <v>5104</v>
      </c>
      <c r="D43" s="67" t="s">
        <v>5105</v>
      </c>
      <c r="E43" s="67" t="s">
        <v>5106</v>
      </c>
      <c r="F43" s="64" t="s">
        <v>5107</v>
      </c>
      <c r="G43" s="67" t="s">
        <v>249</v>
      </c>
      <c r="H43" s="67" t="s">
        <v>183</v>
      </c>
      <c r="I43" s="104">
        <v>271851</v>
      </c>
      <c r="J43" s="104"/>
      <c r="K43" s="104">
        <f t="shared" si="0"/>
        <v>271851</v>
      </c>
      <c r="L43" s="104">
        <v>190296</v>
      </c>
      <c r="M43" s="104">
        <v>0</v>
      </c>
      <c r="N43" s="104">
        <v>190296</v>
      </c>
      <c r="O43" s="104">
        <v>190296</v>
      </c>
    </row>
    <row r="44" spans="1:15" ht="12" customHeight="1" x14ac:dyDescent="0.2">
      <c r="A44" s="102">
        <v>43</v>
      </c>
      <c r="B44" s="60">
        <v>96931</v>
      </c>
      <c r="C44" s="103" t="s">
        <v>4817</v>
      </c>
      <c r="D44" s="67" t="s">
        <v>4818</v>
      </c>
      <c r="E44" s="67" t="s">
        <v>2822</v>
      </c>
      <c r="F44" s="64" t="s">
        <v>2823</v>
      </c>
      <c r="G44" s="67" t="s">
        <v>249</v>
      </c>
      <c r="H44" s="67" t="s">
        <v>183</v>
      </c>
      <c r="I44" s="104">
        <v>1173997</v>
      </c>
      <c r="J44" s="104">
        <f>28200*1.21</f>
        <v>34122</v>
      </c>
      <c r="K44" s="104">
        <f t="shared" si="0"/>
        <v>1139875</v>
      </c>
      <c r="L44" s="104">
        <v>400000</v>
      </c>
      <c r="M44" s="104">
        <v>0</v>
      </c>
      <c r="N44" s="104">
        <v>400000</v>
      </c>
      <c r="O44" s="104">
        <v>400000</v>
      </c>
    </row>
    <row r="45" spans="1:15" ht="12" customHeight="1" x14ac:dyDescent="0.2">
      <c r="A45" s="102">
        <v>44</v>
      </c>
      <c r="B45" s="60">
        <v>95641</v>
      </c>
      <c r="C45" s="103" t="s">
        <v>5726</v>
      </c>
      <c r="D45" s="67" t="s">
        <v>5727</v>
      </c>
      <c r="E45" s="67" t="s">
        <v>5728</v>
      </c>
      <c r="F45" s="64" t="s">
        <v>5729</v>
      </c>
      <c r="G45" s="67" t="s">
        <v>2354</v>
      </c>
      <c r="H45" s="67" t="s">
        <v>183</v>
      </c>
      <c r="I45" s="104">
        <v>467980</v>
      </c>
      <c r="J45" s="104"/>
      <c r="K45" s="104">
        <f t="shared" si="0"/>
        <v>467980</v>
      </c>
      <c r="L45" s="104">
        <v>327586</v>
      </c>
      <c r="M45" s="104">
        <v>0</v>
      </c>
      <c r="N45" s="104">
        <v>327586</v>
      </c>
      <c r="O45" s="104">
        <v>327586</v>
      </c>
    </row>
    <row r="46" spans="1:15" ht="12" customHeight="1" x14ac:dyDescent="0.2">
      <c r="A46" s="102">
        <v>45</v>
      </c>
      <c r="B46" s="60">
        <v>93748</v>
      </c>
      <c r="C46" s="103" t="s">
        <v>5752</v>
      </c>
      <c r="D46" s="67" t="s">
        <v>5753</v>
      </c>
      <c r="E46" s="67" t="s">
        <v>2352</v>
      </c>
      <c r="F46" s="64" t="s">
        <v>2353</v>
      </c>
      <c r="G46" s="67" t="s">
        <v>2354</v>
      </c>
      <c r="H46" s="67" t="s">
        <v>183</v>
      </c>
      <c r="I46" s="104">
        <v>394279</v>
      </c>
      <c r="J46" s="104"/>
      <c r="K46" s="104">
        <f t="shared" si="0"/>
        <v>394279</v>
      </c>
      <c r="L46" s="104">
        <v>275900</v>
      </c>
      <c r="M46" s="104">
        <v>0</v>
      </c>
      <c r="N46" s="104">
        <v>275900</v>
      </c>
      <c r="O46" s="104">
        <v>275900</v>
      </c>
    </row>
    <row r="47" spans="1:15" ht="12" customHeight="1" x14ac:dyDescent="0.2">
      <c r="A47" s="102">
        <v>46</v>
      </c>
      <c r="B47" s="60">
        <v>94248</v>
      </c>
      <c r="C47" s="103" t="s">
        <v>5100</v>
      </c>
      <c r="D47" s="67" t="s">
        <v>5101</v>
      </c>
      <c r="E47" s="67" t="s">
        <v>5102</v>
      </c>
      <c r="F47" s="64" t="s">
        <v>5103</v>
      </c>
      <c r="G47" s="67" t="s">
        <v>2354</v>
      </c>
      <c r="H47" s="67" t="s">
        <v>183</v>
      </c>
      <c r="I47" s="104">
        <v>628777</v>
      </c>
      <c r="J47" s="104"/>
      <c r="K47" s="104">
        <f t="shared" si="0"/>
        <v>628777</v>
      </c>
      <c r="L47" s="104">
        <v>399900</v>
      </c>
      <c r="M47" s="104">
        <v>0</v>
      </c>
      <c r="N47" s="104">
        <v>399900</v>
      </c>
      <c r="O47" s="104">
        <v>399900</v>
      </c>
    </row>
    <row r="48" spans="1:15" ht="12" customHeight="1" x14ac:dyDescent="0.2">
      <c r="A48" s="102">
        <v>47</v>
      </c>
      <c r="B48" s="60">
        <v>95692</v>
      </c>
      <c r="C48" s="103" t="s">
        <v>5746</v>
      </c>
      <c r="D48" s="67" t="s">
        <v>5747</v>
      </c>
      <c r="E48" s="67" t="s">
        <v>4378</v>
      </c>
      <c r="F48" s="64" t="s">
        <v>4379</v>
      </c>
      <c r="G48" s="67" t="s">
        <v>2354</v>
      </c>
      <c r="H48" s="67" t="s">
        <v>183</v>
      </c>
      <c r="I48" s="104">
        <v>697421</v>
      </c>
      <c r="J48" s="104"/>
      <c r="K48" s="104">
        <f t="shared" si="0"/>
        <v>697421</v>
      </c>
      <c r="L48" s="104">
        <v>400000</v>
      </c>
      <c r="M48" s="104">
        <v>0</v>
      </c>
      <c r="N48" s="104">
        <v>400000</v>
      </c>
      <c r="O48" s="104">
        <v>400000</v>
      </c>
    </row>
    <row r="49" spans="1:15" ht="12" customHeight="1" x14ac:dyDescent="0.2">
      <c r="A49" s="102">
        <v>48</v>
      </c>
      <c r="B49" s="60">
        <v>95111</v>
      </c>
      <c r="C49" s="103" t="s">
        <v>5027</v>
      </c>
      <c r="D49" s="67" t="s">
        <v>5028</v>
      </c>
      <c r="E49" s="67" t="s">
        <v>5029</v>
      </c>
      <c r="F49" s="64" t="s">
        <v>120</v>
      </c>
      <c r="G49" s="67" t="s">
        <v>2354</v>
      </c>
      <c r="H49" s="67" t="s">
        <v>183</v>
      </c>
      <c r="I49" s="104">
        <v>581168</v>
      </c>
      <c r="J49" s="104"/>
      <c r="K49" s="104">
        <f t="shared" si="0"/>
        <v>581168</v>
      </c>
      <c r="L49" s="104">
        <v>399000</v>
      </c>
      <c r="M49" s="104">
        <v>0</v>
      </c>
      <c r="N49" s="104">
        <v>399000</v>
      </c>
      <c r="O49" s="104">
        <v>399000</v>
      </c>
    </row>
    <row r="50" spans="1:15" ht="12" customHeight="1" x14ac:dyDescent="0.2">
      <c r="A50" s="102">
        <v>49</v>
      </c>
      <c r="B50" s="60">
        <v>94981</v>
      </c>
      <c r="C50" s="103" t="s">
        <v>4825</v>
      </c>
      <c r="D50" s="67" t="s">
        <v>4826</v>
      </c>
      <c r="E50" s="67" t="s">
        <v>4827</v>
      </c>
      <c r="F50" s="64" t="s">
        <v>4828</v>
      </c>
      <c r="G50" s="67" t="s">
        <v>2354</v>
      </c>
      <c r="H50" s="67" t="s">
        <v>183</v>
      </c>
      <c r="I50" s="104">
        <v>662814</v>
      </c>
      <c r="J50" s="104"/>
      <c r="K50" s="104">
        <f t="shared" si="0"/>
        <v>662814</v>
      </c>
      <c r="L50" s="104">
        <v>400000</v>
      </c>
      <c r="M50" s="104">
        <v>0</v>
      </c>
      <c r="N50" s="104">
        <v>400000</v>
      </c>
      <c r="O50" s="104">
        <v>400000</v>
      </c>
    </row>
    <row r="51" spans="1:15" ht="12" customHeight="1" x14ac:dyDescent="0.2">
      <c r="A51" s="102">
        <v>50</v>
      </c>
      <c r="B51" s="60">
        <v>95356</v>
      </c>
      <c r="C51" s="103" t="s">
        <v>4789</v>
      </c>
      <c r="D51" s="67" t="s">
        <v>4790</v>
      </c>
      <c r="E51" s="67" t="s">
        <v>4791</v>
      </c>
      <c r="F51" s="64" t="s">
        <v>4792</v>
      </c>
      <c r="G51" s="67" t="s">
        <v>2354</v>
      </c>
      <c r="H51" s="67" t="s">
        <v>183</v>
      </c>
      <c r="I51" s="104">
        <v>744332</v>
      </c>
      <c r="J51" s="104"/>
      <c r="K51" s="104">
        <f t="shared" si="0"/>
        <v>744332</v>
      </c>
      <c r="L51" s="104">
        <v>400000</v>
      </c>
      <c r="M51" s="104">
        <v>0</v>
      </c>
      <c r="N51" s="104">
        <v>400000</v>
      </c>
      <c r="O51" s="104">
        <v>400000</v>
      </c>
    </row>
    <row r="52" spans="1:15" ht="12" customHeight="1" x14ac:dyDescent="0.2">
      <c r="A52" s="102">
        <v>51</v>
      </c>
      <c r="B52" s="60">
        <v>95271</v>
      </c>
      <c r="C52" s="103" t="s">
        <v>5506</v>
      </c>
      <c r="D52" s="67" t="s">
        <v>5507</v>
      </c>
      <c r="E52" s="67" t="s">
        <v>5508</v>
      </c>
      <c r="F52" s="64" t="s">
        <v>5509</v>
      </c>
      <c r="G52" s="67" t="s">
        <v>2354</v>
      </c>
      <c r="H52" s="67" t="s">
        <v>183</v>
      </c>
      <c r="I52" s="104">
        <v>281839</v>
      </c>
      <c r="J52" s="104"/>
      <c r="K52" s="104">
        <f t="shared" si="0"/>
        <v>281839</v>
      </c>
      <c r="L52" s="104">
        <v>197287</v>
      </c>
      <c r="M52" s="104">
        <v>0</v>
      </c>
      <c r="N52" s="104">
        <v>197287</v>
      </c>
      <c r="O52" s="104">
        <v>197287</v>
      </c>
    </row>
    <row r="53" spans="1:15" ht="12" customHeight="1" x14ac:dyDescent="0.2">
      <c r="A53" s="102">
        <v>52</v>
      </c>
      <c r="B53" s="60">
        <v>96088</v>
      </c>
      <c r="C53" s="103" t="s">
        <v>5340</v>
      </c>
      <c r="D53" s="67" t="s">
        <v>5341</v>
      </c>
      <c r="E53" s="67" t="s">
        <v>5342</v>
      </c>
      <c r="F53" s="64" t="s">
        <v>5343</v>
      </c>
      <c r="G53" s="67" t="s">
        <v>275</v>
      </c>
      <c r="H53" s="67" t="s">
        <v>183</v>
      </c>
      <c r="I53" s="104">
        <v>1644415</v>
      </c>
      <c r="J53" s="104"/>
      <c r="K53" s="104">
        <f t="shared" si="0"/>
        <v>1644415</v>
      </c>
      <c r="L53" s="104">
        <v>400000</v>
      </c>
      <c r="M53" s="104">
        <v>0</v>
      </c>
      <c r="N53" s="104">
        <v>400000</v>
      </c>
      <c r="O53" s="104">
        <v>400000</v>
      </c>
    </row>
    <row r="54" spans="1:15" ht="12" customHeight="1" x14ac:dyDescent="0.2">
      <c r="A54" s="102">
        <v>53</v>
      </c>
      <c r="B54" s="60">
        <v>96945</v>
      </c>
      <c r="C54" s="103" t="s">
        <v>4751</v>
      </c>
      <c r="D54" s="67" t="s">
        <v>4752</v>
      </c>
      <c r="E54" s="67" t="s">
        <v>4753</v>
      </c>
      <c r="F54" s="64" t="s">
        <v>4754</v>
      </c>
      <c r="G54" s="67" t="s">
        <v>275</v>
      </c>
      <c r="H54" s="67" t="s">
        <v>183</v>
      </c>
      <c r="I54" s="104">
        <v>809394</v>
      </c>
      <c r="J54" s="104"/>
      <c r="K54" s="104">
        <f t="shared" si="0"/>
        <v>809394</v>
      </c>
      <c r="L54" s="104">
        <v>400000</v>
      </c>
      <c r="M54" s="104">
        <v>0</v>
      </c>
      <c r="N54" s="104">
        <v>400000</v>
      </c>
      <c r="O54" s="104">
        <v>400000</v>
      </c>
    </row>
    <row r="55" spans="1:15" ht="12" customHeight="1" x14ac:dyDescent="0.2">
      <c r="A55" s="102">
        <v>54</v>
      </c>
      <c r="B55" s="60">
        <v>95656</v>
      </c>
      <c r="C55" s="103" t="s">
        <v>4837</v>
      </c>
      <c r="D55" s="67" t="s">
        <v>4838</v>
      </c>
      <c r="E55" s="67" t="s">
        <v>279</v>
      </c>
      <c r="F55" s="64" t="s">
        <v>280</v>
      </c>
      <c r="G55" s="67" t="s">
        <v>275</v>
      </c>
      <c r="H55" s="67" t="s">
        <v>183</v>
      </c>
      <c r="I55" s="104">
        <v>504817</v>
      </c>
      <c r="J55" s="104"/>
      <c r="K55" s="104">
        <f t="shared" si="0"/>
        <v>504817</v>
      </c>
      <c r="L55" s="104">
        <v>353371</v>
      </c>
      <c r="M55" s="104">
        <v>0</v>
      </c>
      <c r="N55" s="104">
        <v>353371</v>
      </c>
      <c r="O55" s="104">
        <v>353371</v>
      </c>
    </row>
    <row r="56" spans="1:15" ht="12" customHeight="1" x14ac:dyDescent="0.2">
      <c r="A56" s="102">
        <v>55</v>
      </c>
      <c r="B56" s="60">
        <v>97120</v>
      </c>
      <c r="C56" s="103" t="s">
        <v>5429</v>
      </c>
      <c r="D56" s="67" t="s">
        <v>5430</v>
      </c>
      <c r="E56" s="67" t="s">
        <v>5431</v>
      </c>
      <c r="F56" s="64" t="s">
        <v>5432</v>
      </c>
      <c r="G56" s="67" t="s">
        <v>275</v>
      </c>
      <c r="H56" s="67" t="s">
        <v>183</v>
      </c>
      <c r="I56" s="104">
        <v>383655</v>
      </c>
      <c r="J56" s="104"/>
      <c r="K56" s="104">
        <f t="shared" si="0"/>
        <v>383655</v>
      </c>
      <c r="L56" s="104">
        <v>268558</v>
      </c>
      <c r="M56" s="104">
        <v>0</v>
      </c>
      <c r="N56" s="104">
        <v>268558</v>
      </c>
      <c r="O56" s="104">
        <v>268558</v>
      </c>
    </row>
    <row r="57" spans="1:15" ht="12" customHeight="1" x14ac:dyDescent="0.2">
      <c r="A57" s="102">
        <v>56</v>
      </c>
      <c r="B57" s="60">
        <v>97643</v>
      </c>
      <c r="C57" s="103" t="s">
        <v>5182</v>
      </c>
      <c r="D57" s="67" t="s">
        <v>5183</v>
      </c>
      <c r="E57" s="67" t="s">
        <v>5184</v>
      </c>
      <c r="F57" s="64" t="s">
        <v>5185</v>
      </c>
      <c r="G57" s="67" t="s">
        <v>275</v>
      </c>
      <c r="H57" s="67" t="s">
        <v>183</v>
      </c>
      <c r="I57" s="104">
        <v>373890</v>
      </c>
      <c r="J57" s="104"/>
      <c r="K57" s="104">
        <f t="shared" si="0"/>
        <v>373890</v>
      </c>
      <c r="L57" s="104">
        <v>261723</v>
      </c>
      <c r="M57" s="104">
        <v>0</v>
      </c>
      <c r="N57" s="104">
        <v>261723</v>
      </c>
      <c r="O57" s="104">
        <v>261723</v>
      </c>
    </row>
    <row r="58" spans="1:15" ht="12" customHeight="1" x14ac:dyDescent="0.2">
      <c r="A58" s="102">
        <v>57</v>
      </c>
      <c r="B58" s="60">
        <v>97655</v>
      </c>
      <c r="C58" s="103" t="s">
        <v>4773</v>
      </c>
      <c r="D58" s="67" t="s">
        <v>4774</v>
      </c>
      <c r="E58" s="67" t="s">
        <v>299</v>
      </c>
      <c r="F58" s="64" t="s">
        <v>300</v>
      </c>
      <c r="G58" s="67" t="s">
        <v>275</v>
      </c>
      <c r="H58" s="67" t="s">
        <v>183</v>
      </c>
      <c r="I58" s="104">
        <v>494406</v>
      </c>
      <c r="J58" s="104"/>
      <c r="K58" s="104">
        <f t="shared" si="0"/>
        <v>494406</v>
      </c>
      <c r="L58" s="104">
        <v>346084</v>
      </c>
      <c r="M58" s="104">
        <v>0</v>
      </c>
      <c r="N58" s="104">
        <v>346084</v>
      </c>
      <c r="O58" s="104">
        <v>346084</v>
      </c>
    </row>
    <row r="59" spans="1:15" ht="12" customHeight="1" x14ac:dyDescent="0.2">
      <c r="A59" s="102">
        <v>58</v>
      </c>
      <c r="B59" s="60">
        <v>95835</v>
      </c>
      <c r="C59" s="103" t="s">
        <v>4695</v>
      </c>
      <c r="D59" s="67" t="s">
        <v>4696</v>
      </c>
      <c r="E59" s="67" t="s">
        <v>4697</v>
      </c>
      <c r="F59" s="64" t="s">
        <v>4698</v>
      </c>
      <c r="G59" s="67" t="s">
        <v>275</v>
      </c>
      <c r="H59" s="67" t="s">
        <v>183</v>
      </c>
      <c r="I59" s="104">
        <v>285857</v>
      </c>
      <c r="J59" s="104"/>
      <c r="K59" s="104">
        <f t="shared" si="0"/>
        <v>285857</v>
      </c>
      <c r="L59" s="104">
        <v>200000</v>
      </c>
      <c r="M59" s="104">
        <v>0</v>
      </c>
      <c r="N59" s="104">
        <v>200000</v>
      </c>
      <c r="O59" s="104">
        <v>200000</v>
      </c>
    </row>
    <row r="60" spans="1:15" ht="12" customHeight="1" x14ac:dyDescent="0.2">
      <c r="A60" s="102">
        <v>59</v>
      </c>
      <c r="B60" s="60">
        <v>94978</v>
      </c>
      <c r="C60" s="103" t="s">
        <v>4583</v>
      </c>
      <c r="D60" s="67" t="s">
        <v>4584</v>
      </c>
      <c r="E60" s="67" t="s">
        <v>4585</v>
      </c>
      <c r="F60" s="64" t="s">
        <v>4586</v>
      </c>
      <c r="G60" s="67" t="s">
        <v>275</v>
      </c>
      <c r="H60" s="67" t="s">
        <v>183</v>
      </c>
      <c r="I60" s="104">
        <v>490329</v>
      </c>
      <c r="J60" s="104"/>
      <c r="K60" s="104">
        <f t="shared" si="0"/>
        <v>490329</v>
      </c>
      <c r="L60" s="104">
        <v>343000</v>
      </c>
      <c r="M60" s="104">
        <v>0</v>
      </c>
      <c r="N60" s="104">
        <v>343000</v>
      </c>
      <c r="O60" s="104">
        <v>343000</v>
      </c>
    </row>
    <row r="61" spans="1:15" ht="12" customHeight="1" x14ac:dyDescent="0.2">
      <c r="A61" s="102">
        <v>60</v>
      </c>
      <c r="B61" s="60">
        <v>94879</v>
      </c>
      <c r="C61" s="103" t="s">
        <v>4912</v>
      </c>
      <c r="D61" s="67" t="s">
        <v>4913</v>
      </c>
      <c r="E61" s="67" t="s">
        <v>4914</v>
      </c>
      <c r="F61" s="64" t="s">
        <v>4915</v>
      </c>
      <c r="G61" s="67" t="s">
        <v>275</v>
      </c>
      <c r="H61" s="67" t="s">
        <v>183</v>
      </c>
      <c r="I61" s="104">
        <v>461313</v>
      </c>
      <c r="J61" s="104"/>
      <c r="K61" s="104">
        <f t="shared" si="0"/>
        <v>461313</v>
      </c>
      <c r="L61" s="104">
        <v>322000</v>
      </c>
      <c r="M61" s="104">
        <v>0</v>
      </c>
      <c r="N61" s="104">
        <v>322000</v>
      </c>
      <c r="O61" s="104">
        <v>322000</v>
      </c>
    </row>
    <row r="62" spans="1:15" ht="12" customHeight="1" x14ac:dyDescent="0.2">
      <c r="A62" s="102">
        <v>61</v>
      </c>
      <c r="B62" s="60">
        <v>97366</v>
      </c>
      <c r="C62" s="103" t="s">
        <v>5303</v>
      </c>
      <c r="D62" s="67" t="s">
        <v>5304</v>
      </c>
      <c r="E62" s="67" t="s">
        <v>304</v>
      </c>
      <c r="F62" s="64" t="s">
        <v>305</v>
      </c>
      <c r="G62" s="67" t="s">
        <v>275</v>
      </c>
      <c r="H62" s="67" t="s">
        <v>183</v>
      </c>
      <c r="I62" s="104">
        <v>650865</v>
      </c>
      <c r="J62" s="104"/>
      <c r="K62" s="104">
        <f t="shared" si="0"/>
        <v>650865</v>
      </c>
      <c r="L62" s="104">
        <v>0</v>
      </c>
      <c r="M62" s="104">
        <v>400000</v>
      </c>
      <c r="N62" s="104">
        <v>400000</v>
      </c>
      <c r="O62" s="104">
        <v>400000</v>
      </c>
    </row>
    <row r="63" spans="1:15" ht="12" customHeight="1" x14ac:dyDescent="0.2">
      <c r="A63" s="102">
        <v>62</v>
      </c>
      <c r="B63" s="60">
        <v>96522</v>
      </c>
      <c r="C63" s="103" t="s">
        <v>4755</v>
      </c>
      <c r="D63" s="67" t="s">
        <v>4756</v>
      </c>
      <c r="E63" s="67" t="s">
        <v>4757</v>
      </c>
      <c r="F63" s="64" t="s">
        <v>4758</v>
      </c>
      <c r="G63" s="67" t="s">
        <v>275</v>
      </c>
      <c r="H63" s="67" t="s">
        <v>183</v>
      </c>
      <c r="I63" s="104">
        <v>333355</v>
      </c>
      <c r="J63" s="104"/>
      <c r="K63" s="104">
        <f t="shared" si="0"/>
        <v>333355</v>
      </c>
      <c r="L63" s="104">
        <v>233348</v>
      </c>
      <c r="M63" s="104">
        <v>0</v>
      </c>
      <c r="N63" s="104">
        <v>233348</v>
      </c>
      <c r="O63" s="104">
        <v>233348</v>
      </c>
    </row>
    <row r="64" spans="1:15" ht="12" customHeight="1" x14ac:dyDescent="0.2">
      <c r="A64" s="102">
        <v>63</v>
      </c>
      <c r="B64" s="60">
        <v>93821</v>
      </c>
      <c r="C64" s="103" t="s">
        <v>4976</v>
      </c>
      <c r="D64" s="67" t="s">
        <v>4977</v>
      </c>
      <c r="E64" s="67" t="s">
        <v>4978</v>
      </c>
      <c r="F64" s="64" t="s">
        <v>4979</v>
      </c>
      <c r="G64" s="67" t="s">
        <v>275</v>
      </c>
      <c r="H64" s="67" t="s">
        <v>183</v>
      </c>
      <c r="I64" s="104">
        <v>586578</v>
      </c>
      <c r="J64" s="104"/>
      <c r="K64" s="104">
        <f t="shared" si="0"/>
        <v>586578</v>
      </c>
      <c r="L64" s="104">
        <v>399900</v>
      </c>
      <c r="M64" s="104">
        <v>0</v>
      </c>
      <c r="N64" s="104">
        <v>399900</v>
      </c>
      <c r="O64" s="104">
        <v>399900</v>
      </c>
    </row>
    <row r="65" spans="1:15" ht="12" customHeight="1" x14ac:dyDescent="0.2">
      <c r="A65" s="102">
        <v>64</v>
      </c>
      <c r="B65" s="60">
        <v>96847</v>
      </c>
      <c r="C65" s="103" t="s">
        <v>5158</v>
      </c>
      <c r="D65" s="67" t="s">
        <v>5159</v>
      </c>
      <c r="E65" s="67" t="s">
        <v>5160</v>
      </c>
      <c r="F65" s="64" t="s">
        <v>5161</v>
      </c>
      <c r="G65" s="67" t="s">
        <v>311</v>
      </c>
      <c r="H65" s="67" t="s">
        <v>183</v>
      </c>
      <c r="I65" s="104">
        <v>588140</v>
      </c>
      <c r="J65" s="104"/>
      <c r="K65" s="104">
        <f t="shared" si="0"/>
        <v>588140</v>
      </c>
      <c r="L65" s="104">
        <v>0</v>
      </c>
      <c r="M65" s="104">
        <v>400000</v>
      </c>
      <c r="N65" s="104">
        <v>400000</v>
      </c>
      <c r="O65" s="104">
        <v>400000</v>
      </c>
    </row>
    <row r="66" spans="1:15" ht="12" customHeight="1" x14ac:dyDescent="0.2">
      <c r="A66" s="102">
        <v>65</v>
      </c>
      <c r="B66" s="60">
        <v>93914</v>
      </c>
      <c r="C66" s="103" t="s">
        <v>5433</v>
      </c>
      <c r="D66" s="67" t="s">
        <v>5434</v>
      </c>
      <c r="E66" s="67" t="s">
        <v>315</v>
      </c>
      <c r="F66" s="64" t="s">
        <v>316</v>
      </c>
      <c r="G66" s="67" t="s">
        <v>311</v>
      </c>
      <c r="H66" s="67" t="s">
        <v>183</v>
      </c>
      <c r="I66" s="104">
        <v>299478</v>
      </c>
      <c r="J66" s="104"/>
      <c r="K66" s="104">
        <f t="shared" ref="K66:K129" si="1">I66-J66</f>
        <v>299478</v>
      </c>
      <c r="L66" s="104">
        <v>209600</v>
      </c>
      <c r="M66" s="104">
        <v>0</v>
      </c>
      <c r="N66" s="104">
        <v>209600</v>
      </c>
      <c r="O66" s="104">
        <v>209600</v>
      </c>
    </row>
    <row r="67" spans="1:15" ht="12" customHeight="1" x14ac:dyDescent="0.2">
      <c r="A67" s="102">
        <v>66</v>
      </c>
      <c r="B67" s="60">
        <v>94223</v>
      </c>
      <c r="C67" s="103" t="s">
        <v>5537</v>
      </c>
      <c r="D67" s="67" t="s">
        <v>5538</v>
      </c>
      <c r="E67" s="67" t="s">
        <v>320</v>
      </c>
      <c r="F67" s="64" t="s">
        <v>321</v>
      </c>
      <c r="G67" s="67" t="s">
        <v>311</v>
      </c>
      <c r="H67" s="67" t="s">
        <v>183</v>
      </c>
      <c r="I67" s="104">
        <v>499984</v>
      </c>
      <c r="J67" s="104"/>
      <c r="K67" s="104">
        <f t="shared" si="1"/>
        <v>499984</v>
      </c>
      <c r="L67" s="104">
        <v>349964</v>
      </c>
      <c r="M67" s="104">
        <v>0</v>
      </c>
      <c r="N67" s="104">
        <v>349964</v>
      </c>
      <c r="O67" s="104">
        <v>349964</v>
      </c>
    </row>
    <row r="68" spans="1:15" ht="12" customHeight="1" x14ac:dyDescent="0.2">
      <c r="A68" s="102">
        <v>67</v>
      </c>
      <c r="B68" s="60">
        <v>96191</v>
      </c>
      <c r="C68" s="103" t="s">
        <v>5648</v>
      </c>
      <c r="D68" s="67" t="s">
        <v>5649</v>
      </c>
      <c r="E68" s="67" t="s">
        <v>5650</v>
      </c>
      <c r="F68" s="64" t="s">
        <v>5651</v>
      </c>
      <c r="G68" s="67" t="s">
        <v>311</v>
      </c>
      <c r="H68" s="67" t="s">
        <v>183</v>
      </c>
      <c r="I68" s="104">
        <v>570440</v>
      </c>
      <c r="J68" s="104"/>
      <c r="K68" s="104">
        <f t="shared" si="1"/>
        <v>570440</v>
      </c>
      <c r="L68" s="104">
        <v>399000</v>
      </c>
      <c r="M68" s="104">
        <v>0</v>
      </c>
      <c r="N68" s="104">
        <v>399000</v>
      </c>
      <c r="O68" s="104">
        <v>399000</v>
      </c>
    </row>
    <row r="69" spans="1:15" ht="12" customHeight="1" x14ac:dyDescent="0.2">
      <c r="A69" s="102">
        <v>68</v>
      </c>
      <c r="B69" s="60">
        <v>95850</v>
      </c>
      <c r="C69" s="103" t="s">
        <v>5632</v>
      </c>
      <c r="D69" s="67" t="s">
        <v>5633</v>
      </c>
      <c r="E69" s="67" t="s">
        <v>5634</v>
      </c>
      <c r="F69" s="64" t="s">
        <v>884</v>
      </c>
      <c r="G69" s="67" t="s">
        <v>311</v>
      </c>
      <c r="H69" s="67" t="s">
        <v>183</v>
      </c>
      <c r="I69" s="104">
        <v>597474</v>
      </c>
      <c r="J69" s="104"/>
      <c r="K69" s="104">
        <f t="shared" si="1"/>
        <v>597474</v>
      </c>
      <c r="L69" s="104">
        <v>400000</v>
      </c>
      <c r="M69" s="104">
        <v>0</v>
      </c>
      <c r="N69" s="104">
        <v>400000</v>
      </c>
      <c r="O69" s="104">
        <v>400000</v>
      </c>
    </row>
    <row r="70" spans="1:15" ht="12" customHeight="1" x14ac:dyDescent="0.2">
      <c r="A70" s="102">
        <v>69</v>
      </c>
      <c r="B70" s="60">
        <v>94124</v>
      </c>
      <c r="C70" s="103" t="s">
        <v>4611</v>
      </c>
      <c r="D70" s="67" t="s">
        <v>4612</v>
      </c>
      <c r="E70" s="67" t="s">
        <v>331</v>
      </c>
      <c r="F70" s="64" t="s">
        <v>332</v>
      </c>
      <c r="G70" s="67" t="s">
        <v>327</v>
      </c>
      <c r="H70" s="67" t="s">
        <v>183</v>
      </c>
      <c r="I70" s="104">
        <v>409453</v>
      </c>
      <c r="J70" s="104"/>
      <c r="K70" s="104">
        <f t="shared" si="1"/>
        <v>409453</v>
      </c>
      <c r="L70" s="104">
        <v>286617</v>
      </c>
      <c r="M70" s="104">
        <v>0</v>
      </c>
      <c r="N70" s="104">
        <v>286617</v>
      </c>
      <c r="O70" s="104">
        <v>286617</v>
      </c>
    </row>
    <row r="71" spans="1:15" ht="12" customHeight="1" x14ac:dyDescent="0.2">
      <c r="A71" s="102">
        <v>70</v>
      </c>
      <c r="B71" s="60">
        <v>95637</v>
      </c>
      <c r="C71" s="103" t="s">
        <v>4787</v>
      </c>
      <c r="D71" s="67" t="s">
        <v>4788</v>
      </c>
      <c r="E71" s="67" t="s">
        <v>346</v>
      </c>
      <c r="F71" s="64" t="s">
        <v>347</v>
      </c>
      <c r="G71" s="67" t="s">
        <v>327</v>
      </c>
      <c r="H71" s="67" t="s">
        <v>183</v>
      </c>
      <c r="I71" s="104">
        <v>576371</v>
      </c>
      <c r="J71" s="104"/>
      <c r="K71" s="104">
        <f t="shared" si="1"/>
        <v>576371</v>
      </c>
      <c r="L71" s="104">
        <v>400000</v>
      </c>
      <c r="M71" s="104">
        <v>0</v>
      </c>
      <c r="N71" s="104">
        <v>400000</v>
      </c>
      <c r="O71" s="104">
        <v>400000</v>
      </c>
    </row>
    <row r="72" spans="1:15" ht="12" customHeight="1" x14ac:dyDescent="0.2">
      <c r="A72" s="102">
        <v>71</v>
      </c>
      <c r="B72" s="60">
        <v>97016</v>
      </c>
      <c r="C72" s="103" t="s">
        <v>5180</v>
      </c>
      <c r="D72" s="67" t="s">
        <v>5181</v>
      </c>
      <c r="E72" s="67" t="s">
        <v>356</v>
      </c>
      <c r="F72" s="64" t="s">
        <v>357</v>
      </c>
      <c r="G72" s="67" t="s">
        <v>327</v>
      </c>
      <c r="H72" s="67" t="s">
        <v>183</v>
      </c>
      <c r="I72" s="104">
        <v>530834</v>
      </c>
      <c r="J72" s="104"/>
      <c r="K72" s="104">
        <f t="shared" si="1"/>
        <v>530834</v>
      </c>
      <c r="L72" s="104">
        <v>371584</v>
      </c>
      <c r="M72" s="104">
        <v>0</v>
      </c>
      <c r="N72" s="104">
        <v>371584</v>
      </c>
      <c r="O72" s="104">
        <v>371584</v>
      </c>
    </row>
    <row r="73" spans="1:15" ht="12" customHeight="1" x14ac:dyDescent="0.2">
      <c r="A73" s="102">
        <v>72</v>
      </c>
      <c r="B73" s="60">
        <v>94885</v>
      </c>
      <c r="C73" s="103" t="s">
        <v>5813</v>
      </c>
      <c r="D73" s="67" t="s">
        <v>5814</v>
      </c>
      <c r="E73" s="67" t="s">
        <v>361</v>
      </c>
      <c r="F73" s="64" t="s">
        <v>362</v>
      </c>
      <c r="G73" s="67" t="s">
        <v>327</v>
      </c>
      <c r="H73" s="67" t="s">
        <v>183</v>
      </c>
      <c r="I73" s="104">
        <v>504727</v>
      </c>
      <c r="J73" s="104"/>
      <c r="K73" s="104">
        <f t="shared" si="1"/>
        <v>504727</v>
      </c>
      <c r="L73" s="104">
        <v>353308</v>
      </c>
      <c r="M73" s="104">
        <v>0</v>
      </c>
      <c r="N73" s="104">
        <v>353308</v>
      </c>
      <c r="O73" s="104">
        <v>353308</v>
      </c>
    </row>
    <row r="74" spans="1:15" ht="12" customHeight="1" x14ac:dyDescent="0.2">
      <c r="A74" s="102">
        <v>73</v>
      </c>
      <c r="B74" s="60">
        <v>95883</v>
      </c>
      <c r="C74" s="103" t="s">
        <v>4563</v>
      </c>
      <c r="D74" s="67" t="s">
        <v>4564</v>
      </c>
      <c r="E74" s="67" t="s">
        <v>4565</v>
      </c>
      <c r="F74" s="64" t="s">
        <v>4566</v>
      </c>
      <c r="G74" s="67" t="s">
        <v>327</v>
      </c>
      <c r="H74" s="67" t="s">
        <v>183</v>
      </c>
      <c r="I74" s="104">
        <v>577362</v>
      </c>
      <c r="J74" s="104"/>
      <c r="K74" s="104">
        <f t="shared" si="1"/>
        <v>577362</v>
      </c>
      <c r="L74" s="104">
        <v>400000</v>
      </c>
      <c r="M74" s="104">
        <v>0</v>
      </c>
      <c r="N74" s="104">
        <v>400000</v>
      </c>
      <c r="O74" s="104">
        <v>400000</v>
      </c>
    </row>
    <row r="75" spans="1:15" ht="12" customHeight="1" x14ac:dyDescent="0.2">
      <c r="A75" s="102">
        <v>74</v>
      </c>
      <c r="B75" s="60">
        <v>95238</v>
      </c>
      <c r="C75" s="103" t="s">
        <v>4643</v>
      </c>
      <c r="D75" s="67" t="s">
        <v>4644</v>
      </c>
      <c r="E75" s="67" t="s">
        <v>4645</v>
      </c>
      <c r="F75" s="64" t="s">
        <v>4646</v>
      </c>
      <c r="G75" s="67" t="s">
        <v>327</v>
      </c>
      <c r="H75" s="67" t="s">
        <v>183</v>
      </c>
      <c r="I75" s="104">
        <v>588717</v>
      </c>
      <c r="J75" s="104"/>
      <c r="K75" s="104">
        <f t="shared" si="1"/>
        <v>588717</v>
      </c>
      <c r="L75" s="104">
        <v>400000</v>
      </c>
      <c r="M75" s="104">
        <v>0</v>
      </c>
      <c r="N75" s="104">
        <v>400000</v>
      </c>
      <c r="O75" s="104">
        <v>400000</v>
      </c>
    </row>
    <row r="76" spans="1:15" ht="12" customHeight="1" x14ac:dyDescent="0.2">
      <c r="A76" s="102">
        <v>75</v>
      </c>
      <c r="B76" s="60">
        <v>95493</v>
      </c>
      <c r="C76" s="103" t="s">
        <v>5312</v>
      </c>
      <c r="D76" s="67" t="s">
        <v>5313</v>
      </c>
      <c r="E76" s="67" t="s">
        <v>5314</v>
      </c>
      <c r="F76" s="64" t="s">
        <v>5315</v>
      </c>
      <c r="G76" s="67" t="s">
        <v>327</v>
      </c>
      <c r="H76" s="67" t="s">
        <v>183</v>
      </c>
      <c r="I76" s="104">
        <v>200000</v>
      </c>
      <c r="J76" s="104"/>
      <c r="K76" s="104">
        <f t="shared" si="1"/>
        <v>200000</v>
      </c>
      <c r="L76" s="104">
        <v>140000</v>
      </c>
      <c r="M76" s="104">
        <v>0</v>
      </c>
      <c r="N76" s="104">
        <v>140000</v>
      </c>
      <c r="O76" s="104">
        <v>140000</v>
      </c>
    </row>
    <row r="77" spans="1:15" ht="12" customHeight="1" x14ac:dyDescent="0.2">
      <c r="A77" s="102">
        <v>76</v>
      </c>
      <c r="B77" s="60">
        <v>96324</v>
      </c>
      <c r="C77" s="103" t="s">
        <v>4892</v>
      </c>
      <c r="D77" s="67" t="s">
        <v>4893</v>
      </c>
      <c r="E77" s="67" t="s">
        <v>4894</v>
      </c>
      <c r="F77" s="64" t="s">
        <v>4895</v>
      </c>
      <c r="G77" s="67" t="s">
        <v>327</v>
      </c>
      <c r="H77" s="67" t="s">
        <v>183</v>
      </c>
      <c r="I77" s="104">
        <v>494349</v>
      </c>
      <c r="J77" s="104"/>
      <c r="K77" s="104">
        <f t="shared" si="1"/>
        <v>494349</v>
      </c>
      <c r="L77" s="104">
        <v>346044</v>
      </c>
      <c r="M77" s="104">
        <v>0</v>
      </c>
      <c r="N77" s="104">
        <v>346044</v>
      </c>
      <c r="O77" s="104">
        <v>346044</v>
      </c>
    </row>
    <row r="78" spans="1:15" ht="12" customHeight="1" x14ac:dyDescent="0.2">
      <c r="A78" s="102">
        <v>77</v>
      </c>
      <c r="B78" s="60">
        <v>96729</v>
      </c>
      <c r="C78" s="103" t="s">
        <v>4559</v>
      </c>
      <c r="D78" s="67" t="s">
        <v>4560</v>
      </c>
      <c r="E78" s="67" t="s">
        <v>4561</v>
      </c>
      <c r="F78" s="64" t="s">
        <v>4562</v>
      </c>
      <c r="G78" s="67" t="s">
        <v>327</v>
      </c>
      <c r="H78" s="67" t="s">
        <v>183</v>
      </c>
      <c r="I78" s="104">
        <v>520857</v>
      </c>
      <c r="J78" s="104"/>
      <c r="K78" s="104">
        <f t="shared" si="1"/>
        <v>520857</v>
      </c>
      <c r="L78" s="104">
        <v>364599</v>
      </c>
      <c r="M78" s="104">
        <v>0</v>
      </c>
      <c r="N78" s="104">
        <v>364599</v>
      </c>
      <c r="O78" s="104">
        <v>364599</v>
      </c>
    </row>
    <row r="79" spans="1:15" ht="12" customHeight="1" x14ac:dyDescent="0.2">
      <c r="A79" s="102">
        <v>78</v>
      </c>
      <c r="B79" s="60">
        <v>95825</v>
      </c>
      <c r="C79" s="103" t="s">
        <v>4699</v>
      </c>
      <c r="D79" s="67" t="s">
        <v>4700</v>
      </c>
      <c r="E79" s="67" t="s">
        <v>386</v>
      </c>
      <c r="F79" s="64" t="s">
        <v>387</v>
      </c>
      <c r="G79" s="67" t="s">
        <v>327</v>
      </c>
      <c r="H79" s="67" t="s">
        <v>183</v>
      </c>
      <c r="I79" s="104">
        <v>501245</v>
      </c>
      <c r="J79" s="104"/>
      <c r="K79" s="104">
        <f t="shared" si="1"/>
        <v>501245</v>
      </c>
      <c r="L79" s="104">
        <v>350871</v>
      </c>
      <c r="M79" s="104">
        <v>0</v>
      </c>
      <c r="N79" s="104">
        <v>350871</v>
      </c>
      <c r="O79" s="104">
        <v>350871</v>
      </c>
    </row>
    <row r="80" spans="1:15" ht="12" customHeight="1" x14ac:dyDescent="0.2">
      <c r="A80" s="102">
        <v>79</v>
      </c>
      <c r="B80" s="60">
        <v>95099</v>
      </c>
      <c r="C80" s="103" t="s">
        <v>4904</v>
      </c>
      <c r="D80" s="67" t="s">
        <v>4905</v>
      </c>
      <c r="E80" s="67" t="s">
        <v>4906</v>
      </c>
      <c r="F80" s="64" t="s">
        <v>4907</v>
      </c>
      <c r="G80" s="67" t="s">
        <v>327</v>
      </c>
      <c r="H80" s="67" t="s">
        <v>183</v>
      </c>
      <c r="I80" s="104">
        <v>386154</v>
      </c>
      <c r="J80" s="104"/>
      <c r="K80" s="104">
        <f t="shared" si="1"/>
        <v>386154</v>
      </c>
      <c r="L80" s="104">
        <v>270307</v>
      </c>
      <c r="M80" s="104">
        <v>0</v>
      </c>
      <c r="N80" s="104">
        <v>270307</v>
      </c>
      <c r="O80" s="104">
        <v>270307</v>
      </c>
    </row>
    <row r="81" spans="1:15" ht="12" customHeight="1" x14ac:dyDescent="0.2">
      <c r="A81" s="102">
        <v>80</v>
      </c>
      <c r="B81" s="60">
        <v>95293</v>
      </c>
      <c r="C81" s="103" t="s">
        <v>4775</v>
      </c>
      <c r="D81" s="67" t="s">
        <v>4776</v>
      </c>
      <c r="E81" s="67" t="s">
        <v>4777</v>
      </c>
      <c r="F81" s="64" t="s">
        <v>4778</v>
      </c>
      <c r="G81" s="67" t="s">
        <v>327</v>
      </c>
      <c r="H81" s="67" t="s">
        <v>183</v>
      </c>
      <c r="I81" s="104">
        <v>592846</v>
      </c>
      <c r="J81" s="104"/>
      <c r="K81" s="104">
        <f t="shared" si="1"/>
        <v>592846</v>
      </c>
      <c r="L81" s="104">
        <v>400000</v>
      </c>
      <c r="M81" s="104">
        <v>0</v>
      </c>
      <c r="N81" s="104">
        <v>400000</v>
      </c>
      <c r="O81" s="104">
        <v>400000</v>
      </c>
    </row>
    <row r="82" spans="1:15" ht="12" customHeight="1" x14ac:dyDescent="0.2">
      <c r="A82" s="102">
        <v>81</v>
      </c>
      <c r="B82" s="60">
        <v>96138</v>
      </c>
      <c r="C82" s="103" t="s">
        <v>4569</v>
      </c>
      <c r="D82" s="67" t="s">
        <v>4570</v>
      </c>
      <c r="E82" s="67" t="s">
        <v>4571</v>
      </c>
      <c r="F82" s="64" t="s">
        <v>4572</v>
      </c>
      <c r="G82" s="67" t="s">
        <v>327</v>
      </c>
      <c r="H82" s="67" t="s">
        <v>183</v>
      </c>
      <c r="I82" s="104">
        <v>433985</v>
      </c>
      <c r="J82" s="104">
        <f>(11600+28400)*1.21</f>
        <v>48400</v>
      </c>
      <c r="K82" s="104">
        <f t="shared" si="1"/>
        <v>385585</v>
      </c>
      <c r="L82" s="104">
        <v>303000</v>
      </c>
      <c r="M82" s="104">
        <v>0</v>
      </c>
      <c r="N82" s="104">
        <v>303000</v>
      </c>
      <c r="O82" s="104">
        <v>269909.5</v>
      </c>
    </row>
    <row r="83" spans="1:15" ht="12" customHeight="1" x14ac:dyDescent="0.2">
      <c r="A83" s="102">
        <v>82</v>
      </c>
      <c r="B83" s="60">
        <v>96597</v>
      </c>
      <c r="C83" s="103" t="s">
        <v>4847</v>
      </c>
      <c r="D83" s="67" t="s">
        <v>4848</v>
      </c>
      <c r="E83" s="67" t="s">
        <v>405</v>
      </c>
      <c r="F83" s="64" t="s">
        <v>406</v>
      </c>
      <c r="G83" s="67" t="s">
        <v>327</v>
      </c>
      <c r="H83" s="67" t="s">
        <v>183</v>
      </c>
      <c r="I83" s="104">
        <v>597399</v>
      </c>
      <c r="J83" s="104"/>
      <c r="K83" s="104">
        <f t="shared" si="1"/>
        <v>597399</v>
      </c>
      <c r="L83" s="104">
        <v>400000</v>
      </c>
      <c r="M83" s="104">
        <v>0</v>
      </c>
      <c r="N83" s="104">
        <v>400000</v>
      </c>
      <c r="O83" s="104">
        <v>400000</v>
      </c>
    </row>
    <row r="84" spans="1:15" ht="12" customHeight="1" x14ac:dyDescent="0.2">
      <c r="A84" s="102">
        <v>83</v>
      </c>
      <c r="B84" s="60">
        <v>93705</v>
      </c>
      <c r="C84" s="103" t="s">
        <v>5652</v>
      </c>
      <c r="D84" s="67" t="s">
        <v>5653</v>
      </c>
      <c r="E84" s="67" t="s">
        <v>5654</v>
      </c>
      <c r="F84" s="64" t="s">
        <v>5655</v>
      </c>
      <c r="G84" s="67" t="s">
        <v>327</v>
      </c>
      <c r="H84" s="67" t="s">
        <v>183</v>
      </c>
      <c r="I84" s="104">
        <v>574533</v>
      </c>
      <c r="J84" s="104"/>
      <c r="K84" s="104">
        <f t="shared" si="1"/>
        <v>574533</v>
      </c>
      <c r="L84" s="104">
        <v>400000</v>
      </c>
      <c r="M84" s="104">
        <v>0</v>
      </c>
      <c r="N84" s="104">
        <v>400000</v>
      </c>
      <c r="O84" s="104">
        <v>400000</v>
      </c>
    </row>
    <row r="85" spans="1:15" ht="12" customHeight="1" x14ac:dyDescent="0.2">
      <c r="A85" s="102">
        <v>84</v>
      </c>
      <c r="B85" s="60">
        <v>96048</v>
      </c>
      <c r="C85" s="103" t="s">
        <v>4823</v>
      </c>
      <c r="D85" s="67" t="s">
        <v>4824</v>
      </c>
      <c r="E85" s="67" t="s">
        <v>2172</v>
      </c>
      <c r="F85" s="64" t="s">
        <v>2173</v>
      </c>
      <c r="G85" s="67" t="s">
        <v>327</v>
      </c>
      <c r="H85" s="67" t="s">
        <v>183</v>
      </c>
      <c r="I85" s="104">
        <v>548550</v>
      </c>
      <c r="J85" s="104"/>
      <c r="K85" s="104">
        <f t="shared" si="1"/>
        <v>548550</v>
      </c>
      <c r="L85" s="104">
        <v>302960</v>
      </c>
      <c r="M85" s="104">
        <v>81025</v>
      </c>
      <c r="N85" s="104">
        <v>383985</v>
      </c>
      <c r="O85" s="104">
        <v>383985</v>
      </c>
    </row>
    <row r="86" spans="1:15" ht="12" customHeight="1" x14ac:dyDescent="0.2">
      <c r="A86" s="102">
        <v>85</v>
      </c>
      <c r="B86" s="60">
        <v>94633</v>
      </c>
      <c r="C86" s="103" t="s">
        <v>4499</v>
      </c>
      <c r="D86" s="67" t="s">
        <v>4500</v>
      </c>
      <c r="E86" s="67" t="s">
        <v>4501</v>
      </c>
      <c r="F86" s="64" t="s">
        <v>4502</v>
      </c>
      <c r="G86" s="67" t="s">
        <v>327</v>
      </c>
      <c r="H86" s="67" t="s">
        <v>183</v>
      </c>
      <c r="I86" s="104">
        <v>1405106</v>
      </c>
      <c r="J86" s="104"/>
      <c r="K86" s="104">
        <f t="shared" si="1"/>
        <v>1405106</v>
      </c>
      <c r="L86" s="104">
        <v>400000</v>
      </c>
      <c r="M86" s="104">
        <v>0</v>
      </c>
      <c r="N86" s="104">
        <v>400000</v>
      </c>
      <c r="O86" s="104">
        <v>400000</v>
      </c>
    </row>
    <row r="87" spans="1:15" ht="12" customHeight="1" x14ac:dyDescent="0.2">
      <c r="A87" s="102">
        <v>86</v>
      </c>
      <c r="B87" s="60">
        <v>96006</v>
      </c>
      <c r="C87" s="103" t="s">
        <v>5140</v>
      </c>
      <c r="D87" s="67" t="s">
        <v>5141</v>
      </c>
      <c r="E87" s="67" t="s">
        <v>5142</v>
      </c>
      <c r="F87" s="64" t="s">
        <v>5143</v>
      </c>
      <c r="G87" s="67" t="s">
        <v>327</v>
      </c>
      <c r="H87" s="67" t="s">
        <v>183</v>
      </c>
      <c r="I87" s="104">
        <v>482826</v>
      </c>
      <c r="J87" s="104"/>
      <c r="K87" s="104">
        <f t="shared" si="1"/>
        <v>482826</v>
      </c>
      <c r="L87" s="104">
        <v>337978</v>
      </c>
      <c r="M87" s="104">
        <v>0</v>
      </c>
      <c r="N87" s="104">
        <v>337978</v>
      </c>
      <c r="O87" s="104">
        <v>337978</v>
      </c>
    </row>
    <row r="88" spans="1:15" ht="12" customHeight="1" x14ac:dyDescent="0.2">
      <c r="A88" s="102">
        <v>87</v>
      </c>
      <c r="B88" s="60">
        <v>96749</v>
      </c>
      <c r="C88" s="103" t="s">
        <v>4491</v>
      </c>
      <c r="D88" s="67" t="s">
        <v>4492</v>
      </c>
      <c r="E88" s="67" t="s">
        <v>4493</v>
      </c>
      <c r="F88" s="64" t="s">
        <v>4494</v>
      </c>
      <c r="G88" s="67" t="s">
        <v>327</v>
      </c>
      <c r="H88" s="67" t="s">
        <v>183</v>
      </c>
      <c r="I88" s="104">
        <v>401708</v>
      </c>
      <c r="J88" s="104"/>
      <c r="K88" s="104">
        <f t="shared" si="1"/>
        <v>401708</v>
      </c>
      <c r="L88" s="104">
        <v>281000</v>
      </c>
      <c r="M88" s="104">
        <v>0</v>
      </c>
      <c r="N88" s="104">
        <v>281000</v>
      </c>
      <c r="O88" s="104">
        <v>281000</v>
      </c>
    </row>
    <row r="89" spans="1:15" ht="12" customHeight="1" x14ac:dyDescent="0.2">
      <c r="A89" s="102">
        <v>88</v>
      </c>
      <c r="B89" s="60">
        <v>93670</v>
      </c>
      <c r="C89" s="103" t="s">
        <v>5320</v>
      </c>
      <c r="D89" s="67" t="s">
        <v>5321</v>
      </c>
      <c r="E89" s="67" t="s">
        <v>5322</v>
      </c>
      <c r="F89" s="64" t="s">
        <v>5323</v>
      </c>
      <c r="G89" s="67" t="s">
        <v>432</v>
      </c>
      <c r="H89" s="67" t="s">
        <v>433</v>
      </c>
      <c r="I89" s="104">
        <v>706336</v>
      </c>
      <c r="J89" s="104"/>
      <c r="K89" s="104">
        <f t="shared" si="1"/>
        <v>706336</v>
      </c>
      <c r="L89" s="104">
        <v>400000</v>
      </c>
      <c r="M89" s="104">
        <v>0</v>
      </c>
      <c r="N89" s="104">
        <v>400000</v>
      </c>
      <c r="O89" s="104">
        <v>400000</v>
      </c>
    </row>
    <row r="90" spans="1:15" ht="12" customHeight="1" x14ac:dyDescent="0.2">
      <c r="A90" s="102">
        <v>89</v>
      </c>
      <c r="B90" s="60">
        <v>95389</v>
      </c>
      <c r="C90" s="103" t="s">
        <v>4984</v>
      </c>
      <c r="D90" s="67" t="s">
        <v>4985</v>
      </c>
      <c r="E90" s="67" t="s">
        <v>2327</v>
      </c>
      <c r="F90" s="64" t="s">
        <v>2328</v>
      </c>
      <c r="G90" s="67" t="s">
        <v>432</v>
      </c>
      <c r="H90" s="67" t="s">
        <v>433</v>
      </c>
      <c r="I90" s="104">
        <v>581256</v>
      </c>
      <c r="J90" s="104"/>
      <c r="K90" s="104">
        <f t="shared" si="1"/>
        <v>581256</v>
      </c>
      <c r="L90" s="104">
        <v>400000</v>
      </c>
      <c r="M90" s="104">
        <v>0</v>
      </c>
      <c r="N90" s="104">
        <v>400000</v>
      </c>
      <c r="O90" s="104">
        <v>400000</v>
      </c>
    </row>
    <row r="91" spans="1:15" ht="12" customHeight="1" x14ac:dyDescent="0.2">
      <c r="A91" s="102">
        <v>90</v>
      </c>
      <c r="B91" s="60">
        <v>95229</v>
      </c>
      <c r="C91" s="103" t="s">
        <v>4595</v>
      </c>
      <c r="D91" s="67" t="s">
        <v>4596</v>
      </c>
      <c r="E91" s="67" t="s">
        <v>4597</v>
      </c>
      <c r="F91" s="64" t="s">
        <v>4598</v>
      </c>
      <c r="G91" s="67" t="s">
        <v>432</v>
      </c>
      <c r="H91" s="67" t="s">
        <v>433</v>
      </c>
      <c r="I91" s="104">
        <v>529787</v>
      </c>
      <c r="J91" s="104"/>
      <c r="K91" s="104">
        <f t="shared" si="1"/>
        <v>529787</v>
      </c>
      <c r="L91" s="104">
        <v>370850</v>
      </c>
      <c r="M91" s="104">
        <v>0</v>
      </c>
      <c r="N91" s="104">
        <v>370850</v>
      </c>
      <c r="O91" s="104">
        <v>370850</v>
      </c>
    </row>
    <row r="92" spans="1:15" ht="12" customHeight="1" x14ac:dyDescent="0.2">
      <c r="A92" s="102">
        <v>91</v>
      </c>
      <c r="B92" s="60">
        <v>96839</v>
      </c>
      <c r="C92" s="103" t="s">
        <v>4573</v>
      </c>
      <c r="D92" s="67" t="s">
        <v>4574</v>
      </c>
      <c r="E92" s="67" t="s">
        <v>4575</v>
      </c>
      <c r="F92" s="64" t="s">
        <v>4576</v>
      </c>
      <c r="G92" s="67" t="s">
        <v>432</v>
      </c>
      <c r="H92" s="67" t="s">
        <v>433</v>
      </c>
      <c r="I92" s="104">
        <v>566542</v>
      </c>
      <c r="J92" s="104"/>
      <c r="K92" s="104">
        <f t="shared" si="1"/>
        <v>566542</v>
      </c>
      <c r="L92" s="104">
        <v>396579</v>
      </c>
      <c r="M92" s="104">
        <v>0</v>
      </c>
      <c r="N92" s="104">
        <v>396579</v>
      </c>
      <c r="O92" s="104">
        <v>396579</v>
      </c>
    </row>
    <row r="93" spans="1:15" ht="12" customHeight="1" x14ac:dyDescent="0.2">
      <c r="A93" s="102">
        <v>92</v>
      </c>
      <c r="B93" s="60">
        <v>95528</v>
      </c>
      <c r="C93" s="103" t="s">
        <v>4647</v>
      </c>
      <c r="D93" s="67" t="s">
        <v>4648</v>
      </c>
      <c r="E93" s="67" t="s">
        <v>4649</v>
      </c>
      <c r="F93" s="64" t="s">
        <v>4650</v>
      </c>
      <c r="G93" s="67" t="s">
        <v>432</v>
      </c>
      <c r="H93" s="67" t="s">
        <v>433</v>
      </c>
      <c r="I93" s="104">
        <v>599482</v>
      </c>
      <c r="J93" s="104"/>
      <c r="K93" s="104">
        <f t="shared" si="1"/>
        <v>599482</v>
      </c>
      <c r="L93" s="104">
        <v>400000</v>
      </c>
      <c r="M93" s="104">
        <v>0</v>
      </c>
      <c r="N93" s="104">
        <v>400000</v>
      </c>
      <c r="O93" s="104">
        <v>400000</v>
      </c>
    </row>
    <row r="94" spans="1:15" ht="12" customHeight="1" x14ac:dyDescent="0.2">
      <c r="A94" s="102">
        <v>93</v>
      </c>
      <c r="B94" s="60">
        <v>95435</v>
      </c>
      <c r="C94" s="103" t="s">
        <v>5461</v>
      </c>
      <c r="D94" s="67" t="s">
        <v>5462</v>
      </c>
      <c r="E94" s="67" t="s">
        <v>5463</v>
      </c>
      <c r="F94" s="64" t="s">
        <v>5464</v>
      </c>
      <c r="G94" s="67" t="s">
        <v>464</v>
      </c>
      <c r="H94" s="67" t="s">
        <v>433</v>
      </c>
      <c r="I94" s="104">
        <v>645681</v>
      </c>
      <c r="J94" s="104"/>
      <c r="K94" s="104">
        <f t="shared" si="1"/>
        <v>645681</v>
      </c>
      <c r="L94" s="104">
        <v>400000</v>
      </c>
      <c r="M94" s="104">
        <v>0</v>
      </c>
      <c r="N94" s="104">
        <v>400000</v>
      </c>
      <c r="O94" s="104">
        <v>400000</v>
      </c>
    </row>
    <row r="95" spans="1:15" ht="12" customHeight="1" x14ac:dyDescent="0.2">
      <c r="A95" s="102">
        <v>94</v>
      </c>
      <c r="B95" s="60">
        <v>95183</v>
      </c>
      <c r="C95" s="103" t="s">
        <v>5680</v>
      </c>
      <c r="D95" s="67" t="s">
        <v>5681</v>
      </c>
      <c r="E95" s="67" t="s">
        <v>5682</v>
      </c>
      <c r="F95" s="64" t="s">
        <v>5683</v>
      </c>
      <c r="G95" s="67" t="s">
        <v>464</v>
      </c>
      <c r="H95" s="67" t="s">
        <v>433</v>
      </c>
      <c r="I95" s="104">
        <v>861605</v>
      </c>
      <c r="J95" s="104"/>
      <c r="K95" s="104">
        <f t="shared" si="1"/>
        <v>861605</v>
      </c>
      <c r="L95" s="104">
        <v>400000</v>
      </c>
      <c r="M95" s="104">
        <v>0</v>
      </c>
      <c r="N95" s="104">
        <v>400000</v>
      </c>
      <c r="O95" s="104">
        <v>400000</v>
      </c>
    </row>
    <row r="96" spans="1:15" ht="12" customHeight="1" x14ac:dyDescent="0.2">
      <c r="A96" s="102">
        <v>95</v>
      </c>
      <c r="B96" s="60">
        <v>94444</v>
      </c>
      <c r="C96" s="103" t="s">
        <v>5263</v>
      </c>
      <c r="D96" s="67" t="s">
        <v>5264</v>
      </c>
      <c r="E96" s="67" t="s">
        <v>5265</v>
      </c>
      <c r="F96" s="64" t="s">
        <v>5266</v>
      </c>
      <c r="G96" s="67" t="s">
        <v>464</v>
      </c>
      <c r="H96" s="67" t="s">
        <v>433</v>
      </c>
      <c r="I96" s="104">
        <v>682053</v>
      </c>
      <c r="J96" s="104"/>
      <c r="K96" s="104">
        <f t="shared" si="1"/>
        <v>682053</v>
      </c>
      <c r="L96" s="104">
        <v>400000</v>
      </c>
      <c r="M96" s="104">
        <v>0</v>
      </c>
      <c r="N96" s="104">
        <v>400000</v>
      </c>
      <c r="O96" s="104">
        <v>400000</v>
      </c>
    </row>
    <row r="97" spans="1:15" ht="12" customHeight="1" x14ac:dyDescent="0.2">
      <c r="A97" s="102">
        <v>96</v>
      </c>
      <c r="B97" s="60">
        <v>94188</v>
      </c>
      <c r="C97" s="103" t="s">
        <v>5479</v>
      </c>
      <c r="D97" s="67" t="s">
        <v>5480</v>
      </c>
      <c r="E97" s="67" t="s">
        <v>5481</v>
      </c>
      <c r="F97" s="64" t="s">
        <v>5482</v>
      </c>
      <c r="G97" s="67" t="s">
        <v>464</v>
      </c>
      <c r="H97" s="67" t="s">
        <v>433</v>
      </c>
      <c r="I97" s="104">
        <v>563573</v>
      </c>
      <c r="J97" s="104"/>
      <c r="K97" s="104">
        <f t="shared" si="1"/>
        <v>563573</v>
      </c>
      <c r="L97" s="104">
        <v>394501</v>
      </c>
      <c r="M97" s="104">
        <v>0</v>
      </c>
      <c r="N97" s="104">
        <v>394501</v>
      </c>
      <c r="O97" s="104">
        <v>394501</v>
      </c>
    </row>
    <row r="98" spans="1:15" ht="12" customHeight="1" x14ac:dyDescent="0.2">
      <c r="A98" s="102">
        <v>97</v>
      </c>
      <c r="B98" s="60">
        <v>94553</v>
      </c>
      <c r="C98" s="103" t="s">
        <v>5539</v>
      </c>
      <c r="D98" s="67" t="s">
        <v>5540</v>
      </c>
      <c r="E98" s="67" t="s">
        <v>5541</v>
      </c>
      <c r="F98" s="64" t="s">
        <v>5542</v>
      </c>
      <c r="G98" s="67" t="s">
        <v>464</v>
      </c>
      <c r="H98" s="67" t="s">
        <v>433</v>
      </c>
      <c r="I98" s="104">
        <v>604578</v>
      </c>
      <c r="J98" s="104"/>
      <c r="K98" s="104">
        <f t="shared" si="1"/>
        <v>604578</v>
      </c>
      <c r="L98" s="104">
        <v>400000</v>
      </c>
      <c r="M98" s="104">
        <v>0</v>
      </c>
      <c r="N98" s="104">
        <v>400000</v>
      </c>
      <c r="O98" s="104">
        <v>400000</v>
      </c>
    </row>
    <row r="99" spans="1:15" ht="12" customHeight="1" x14ac:dyDescent="0.2">
      <c r="A99" s="102">
        <v>98</v>
      </c>
      <c r="B99" s="60">
        <v>96819</v>
      </c>
      <c r="C99" s="103" t="s">
        <v>4785</v>
      </c>
      <c r="D99" s="67" t="s">
        <v>4786</v>
      </c>
      <c r="E99" s="67" t="s">
        <v>462</v>
      </c>
      <c r="F99" s="64" t="s">
        <v>463</v>
      </c>
      <c r="G99" s="67" t="s">
        <v>464</v>
      </c>
      <c r="H99" s="67" t="s">
        <v>433</v>
      </c>
      <c r="I99" s="104">
        <v>532440</v>
      </c>
      <c r="J99" s="104"/>
      <c r="K99" s="104">
        <f t="shared" si="1"/>
        <v>532440</v>
      </c>
      <c r="L99" s="104">
        <v>372708</v>
      </c>
      <c r="M99" s="104">
        <v>0</v>
      </c>
      <c r="N99" s="104">
        <v>372708</v>
      </c>
      <c r="O99" s="104">
        <v>372708</v>
      </c>
    </row>
    <row r="100" spans="1:15" ht="12" customHeight="1" x14ac:dyDescent="0.2">
      <c r="A100" s="102">
        <v>99</v>
      </c>
      <c r="B100" s="60">
        <v>96654</v>
      </c>
      <c r="C100" s="103" t="s">
        <v>5005</v>
      </c>
      <c r="D100" s="67" t="s">
        <v>5006</v>
      </c>
      <c r="E100" s="67" t="s">
        <v>5007</v>
      </c>
      <c r="F100" s="64" t="s">
        <v>5008</v>
      </c>
      <c r="G100" s="67" t="s">
        <v>464</v>
      </c>
      <c r="H100" s="67" t="s">
        <v>433</v>
      </c>
      <c r="I100" s="104">
        <v>869274</v>
      </c>
      <c r="J100" s="104"/>
      <c r="K100" s="104">
        <f t="shared" si="1"/>
        <v>869274</v>
      </c>
      <c r="L100" s="104">
        <v>400000</v>
      </c>
      <c r="M100" s="104">
        <v>0</v>
      </c>
      <c r="N100" s="104">
        <v>400000</v>
      </c>
      <c r="O100" s="104">
        <v>400000</v>
      </c>
    </row>
    <row r="101" spans="1:15" ht="12" customHeight="1" x14ac:dyDescent="0.2">
      <c r="A101" s="102">
        <v>100</v>
      </c>
      <c r="B101" s="60">
        <v>95788</v>
      </c>
      <c r="C101" s="103" t="s">
        <v>5736</v>
      </c>
      <c r="D101" s="67" t="s">
        <v>5737</v>
      </c>
      <c r="E101" s="67" t="s">
        <v>478</v>
      </c>
      <c r="F101" s="64" t="s">
        <v>479</v>
      </c>
      <c r="G101" s="67" t="s">
        <v>464</v>
      </c>
      <c r="H101" s="67" t="s">
        <v>433</v>
      </c>
      <c r="I101" s="104">
        <v>631173</v>
      </c>
      <c r="J101" s="104"/>
      <c r="K101" s="104">
        <f t="shared" si="1"/>
        <v>631173</v>
      </c>
      <c r="L101" s="104">
        <v>400000</v>
      </c>
      <c r="M101" s="104">
        <v>0</v>
      </c>
      <c r="N101" s="104">
        <v>400000</v>
      </c>
      <c r="O101" s="104">
        <v>400000</v>
      </c>
    </row>
    <row r="102" spans="1:15" ht="12" customHeight="1" x14ac:dyDescent="0.2">
      <c r="A102" s="102">
        <v>101</v>
      </c>
      <c r="B102" s="60">
        <v>93851</v>
      </c>
      <c r="C102" s="103" t="s">
        <v>4691</v>
      </c>
      <c r="D102" s="67" t="s">
        <v>4692</v>
      </c>
      <c r="E102" s="67" t="s">
        <v>4693</v>
      </c>
      <c r="F102" s="64" t="s">
        <v>4694</v>
      </c>
      <c r="G102" s="67" t="s">
        <v>485</v>
      </c>
      <c r="H102" s="67" t="s">
        <v>433</v>
      </c>
      <c r="I102" s="104">
        <v>583833</v>
      </c>
      <c r="J102" s="104"/>
      <c r="K102" s="104">
        <f t="shared" si="1"/>
        <v>583833</v>
      </c>
      <c r="L102" s="104">
        <v>400000</v>
      </c>
      <c r="M102" s="104">
        <v>0</v>
      </c>
      <c r="N102" s="104">
        <v>400000</v>
      </c>
      <c r="O102" s="104">
        <v>400000</v>
      </c>
    </row>
    <row r="103" spans="1:15" ht="12" customHeight="1" x14ac:dyDescent="0.2">
      <c r="A103" s="102">
        <v>102</v>
      </c>
      <c r="B103" s="60">
        <v>96649</v>
      </c>
      <c r="C103" s="103" t="s">
        <v>4547</v>
      </c>
      <c r="D103" s="67" t="s">
        <v>4548</v>
      </c>
      <c r="E103" s="67" t="s">
        <v>4549</v>
      </c>
      <c r="F103" s="64" t="s">
        <v>4550</v>
      </c>
      <c r="G103" s="67" t="s">
        <v>485</v>
      </c>
      <c r="H103" s="67" t="s">
        <v>433</v>
      </c>
      <c r="I103" s="104">
        <v>556649</v>
      </c>
      <c r="J103" s="104"/>
      <c r="K103" s="104">
        <f t="shared" si="1"/>
        <v>556649</v>
      </c>
      <c r="L103" s="104">
        <v>389654</v>
      </c>
      <c r="M103" s="104">
        <v>0</v>
      </c>
      <c r="N103" s="104">
        <v>389654</v>
      </c>
      <c r="O103" s="104">
        <v>389654</v>
      </c>
    </row>
    <row r="104" spans="1:15" ht="12" customHeight="1" x14ac:dyDescent="0.2">
      <c r="A104" s="102">
        <v>103</v>
      </c>
      <c r="B104" s="60">
        <v>96008</v>
      </c>
      <c r="C104" s="103" t="s">
        <v>5076</v>
      </c>
      <c r="D104" s="67" t="s">
        <v>5077</v>
      </c>
      <c r="E104" s="67" t="s">
        <v>5078</v>
      </c>
      <c r="F104" s="64" t="s">
        <v>5079</v>
      </c>
      <c r="G104" s="67" t="s">
        <v>496</v>
      </c>
      <c r="H104" s="67" t="s">
        <v>497</v>
      </c>
      <c r="I104" s="104">
        <v>596336</v>
      </c>
      <c r="J104" s="104"/>
      <c r="K104" s="104">
        <f t="shared" si="1"/>
        <v>596336</v>
      </c>
      <c r="L104" s="104">
        <v>400000</v>
      </c>
      <c r="M104" s="104">
        <v>0</v>
      </c>
      <c r="N104" s="104">
        <v>400000</v>
      </c>
      <c r="O104" s="104">
        <v>400000</v>
      </c>
    </row>
    <row r="105" spans="1:15" ht="12" customHeight="1" x14ac:dyDescent="0.2">
      <c r="A105" s="102">
        <v>104</v>
      </c>
      <c r="B105" s="60">
        <v>94571</v>
      </c>
      <c r="C105" s="103" t="s">
        <v>5772</v>
      </c>
      <c r="D105" s="67" t="s">
        <v>5773</v>
      </c>
      <c r="E105" s="67" t="s">
        <v>494</v>
      </c>
      <c r="F105" s="64" t="s">
        <v>495</v>
      </c>
      <c r="G105" s="67" t="s">
        <v>496</v>
      </c>
      <c r="H105" s="67" t="s">
        <v>497</v>
      </c>
      <c r="I105" s="104">
        <v>686579</v>
      </c>
      <c r="J105" s="104"/>
      <c r="K105" s="104">
        <f t="shared" si="1"/>
        <v>686579</v>
      </c>
      <c r="L105" s="104">
        <v>400000</v>
      </c>
      <c r="M105" s="104">
        <v>0</v>
      </c>
      <c r="N105" s="104">
        <v>400000</v>
      </c>
      <c r="O105" s="104">
        <v>400000</v>
      </c>
    </row>
    <row r="106" spans="1:15" ht="12" customHeight="1" x14ac:dyDescent="0.2">
      <c r="A106" s="102">
        <v>105</v>
      </c>
      <c r="B106" s="60">
        <v>95215</v>
      </c>
      <c r="C106" s="103" t="s">
        <v>5324</v>
      </c>
      <c r="D106" s="67" t="s">
        <v>5325</v>
      </c>
      <c r="E106" s="67" t="s">
        <v>5326</v>
      </c>
      <c r="F106" s="64" t="s">
        <v>5327</v>
      </c>
      <c r="G106" s="67" t="s">
        <v>496</v>
      </c>
      <c r="H106" s="67" t="s">
        <v>497</v>
      </c>
      <c r="I106" s="104">
        <v>474378</v>
      </c>
      <c r="J106" s="104"/>
      <c r="K106" s="104">
        <f t="shared" si="1"/>
        <v>474378</v>
      </c>
      <c r="L106" s="104">
        <v>332000</v>
      </c>
      <c r="M106" s="104">
        <v>0</v>
      </c>
      <c r="N106" s="104">
        <v>332000</v>
      </c>
      <c r="O106" s="104">
        <v>332000</v>
      </c>
    </row>
    <row r="107" spans="1:15" ht="12" customHeight="1" x14ac:dyDescent="0.2">
      <c r="A107" s="102">
        <v>106</v>
      </c>
      <c r="B107" s="60">
        <v>95444</v>
      </c>
      <c r="C107" s="103" t="s">
        <v>5064</v>
      </c>
      <c r="D107" s="67" t="s">
        <v>5065</v>
      </c>
      <c r="E107" s="67" t="s">
        <v>5066</v>
      </c>
      <c r="F107" s="64" t="s">
        <v>5067</v>
      </c>
      <c r="G107" s="67" t="s">
        <v>496</v>
      </c>
      <c r="H107" s="67" t="s">
        <v>497</v>
      </c>
      <c r="I107" s="104">
        <v>956215</v>
      </c>
      <c r="J107" s="104"/>
      <c r="K107" s="104">
        <f t="shared" si="1"/>
        <v>956215</v>
      </c>
      <c r="L107" s="104">
        <v>400000</v>
      </c>
      <c r="M107" s="104">
        <v>0</v>
      </c>
      <c r="N107" s="104">
        <v>400000</v>
      </c>
      <c r="O107" s="104">
        <v>400000</v>
      </c>
    </row>
    <row r="108" spans="1:15" ht="12" customHeight="1" x14ac:dyDescent="0.2">
      <c r="A108" s="102">
        <v>107</v>
      </c>
      <c r="B108" s="60">
        <v>94413</v>
      </c>
      <c r="C108" s="103" t="s">
        <v>5229</v>
      </c>
      <c r="D108" s="67" t="s">
        <v>5230</v>
      </c>
      <c r="E108" s="67" t="s">
        <v>506</v>
      </c>
      <c r="F108" s="64" t="s">
        <v>507</v>
      </c>
      <c r="G108" s="67" t="s">
        <v>496</v>
      </c>
      <c r="H108" s="67" t="s">
        <v>497</v>
      </c>
      <c r="I108" s="104">
        <v>281252</v>
      </c>
      <c r="J108" s="104"/>
      <c r="K108" s="104">
        <f t="shared" si="1"/>
        <v>281252</v>
      </c>
      <c r="L108" s="104">
        <v>196876</v>
      </c>
      <c r="M108" s="104">
        <v>0</v>
      </c>
      <c r="N108" s="104">
        <v>196876</v>
      </c>
      <c r="O108" s="104">
        <v>196876</v>
      </c>
    </row>
    <row r="109" spans="1:15" ht="12" customHeight="1" x14ac:dyDescent="0.2">
      <c r="A109" s="102">
        <v>108</v>
      </c>
      <c r="B109" s="60">
        <v>96004</v>
      </c>
      <c r="C109" s="103" t="s">
        <v>5738</v>
      </c>
      <c r="D109" s="67" t="s">
        <v>5739</v>
      </c>
      <c r="E109" s="67" t="s">
        <v>5740</v>
      </c>
      <c r="F109" s="64" t="s">
        <v>5741</v>
      </c>
      <c r="G109" s="67" t="s">
        <v>496</v>
      </c>
      <c r="H109" s="67" t="s">
        <v>497</v>
      </c>
      <c r="I109" s="104">
        <v>538596</v>
      </c>
      <c r="J109" s="104"/>
      <c r="K109" s="104">
        <f t="shared" si="1"/>
        <v>538596</v>
      </c>
      <c r="L109" s="104">
        <v>377000</v>
      </c>
      <c r="M109" s="104">
        <v>0</v>
      </c>
      <c r="N109" s="104">
        <v>377000</v>
      </c>
      <c r="O109" s="104">
        <v>377000</v>
      </c>
    </row>
    <row r="110" spans="1:15" ht="12" customHeight="1" x14ac:dyDescent="0.2">
      <c r="A110" s="102">
        <v>109</v>
      </c>
      <c r="B110" s="60">
        <v>96613</v>
      </c>
      <c r="C110" s="103" t="s">
        <v>5451</v>
      </c>
      <c r="D110" s="67" t="s">
        <v>5452</v>
      </c>
      <c r="E110" s="67" t="s">
        <v>5453</v>
      </c>
      <c r="F110" s="64" t="s">
        <v>5454</v>
      </c>
      <c r="G110" s="67" t="s">
        <v>496</v>
      </c>
      <c r="H110" s="67" t="s">
        <v>497</v>
      </c>
      <c r="I110" s="104">
        <v>640865</v>
      </c>
      <c r="J110" s="104"/>
      <c r="K110" s="104">
        <f t="shared" si="1"/>
        <v>640865</v>
      </c>
      <c r="L110" s="104">
        <v>399900</v>
      </c>
      <c r="M110" s="104">
        <v>0</v>
      </c>
      <c r="N110" s="104">
        <v>399900</v>
      </c>
      <c r="O110" s="104">
        <v>399900</v>
      </c>
    </row>
    <row r="111" spans="1:15" ht="12" customHeight="1" x14ac:dyDescent="0.2">
      <c r="A111" s="102">
        <v>110</v>
      </c>
      <c r="B111" s="60">
        <v>95091</v>
      </c>
      <c r="C111" s="103" t="s">
        <v>4948</v>
      </c>
      <c r="D111" s="67" t="s">
        <v>4949</v>
      </c>
      <c r="E111" s="67" t="s">
        <v>4950</v>
      </c>
      <c r="F111" s="64" t="s">
        <v>4951</v>
      </c>
      <c r="G111" s="67" t="s">
        <v>2644</v>
      </c>
      <c r="H111" s="67" t="s">
        <v>497</v>
      </c>
      <c r="I111" s="104">
        <v>603492</v>
      </c>
      <c r="J111" s="104"/>
      <c r="K111" s="104">
        <f t="shared" si="1"/>
        <v>603492</v>
      </c>
      <c r="L111" s="104">
        <v>400000</v>
      </c>
      <c r="M111" s="104">
        <v>0</v>
      </c>
      <c r="N111" s="104">
        <v>400000</v>
      </c>
      <c r="O111" s="104">
        <v>400000</v>
      </c>
    </row>
    <row r="112" spans="1:15" ht="12" customHeight="1" x14ac:dyDescent="0.2">
      <c r="A112" s="102">
        <v>111</v>
      </c>
      <c r="B112" s="60">
        <v>95429</v>
      </c>
      <c r="C112" s="103" t="s">
        <v>5001</v>
      </c>
      <c r="D112" s="67" t="s">
        <v>5002</v>
      </c>
      <c r="E112" s="67" t="s">
        <v>5003</v>
      </c>
      <c r="F112" s="64" t="s">
        <v>5004</v>
      </c>
      <c r="G112" s="67" t="s">
        <v>2644</v>
      </c>
      <c r="H112" s="67" t="s">
        <v>497</v>
      </c>
      <c r="I112" s="104">
        <v>400000</v>
      </c>
      <c r="J112" s="104"/>
      <c r="K112" s="104">
        <f t="shared" si="1"/>
        <v>400000</v>
      </c>
      <c r="L112" s="104">
        <v>300000</v>
      </c>
      <c r="M112" s="104">
        <v>0</v>
      </c>
      <c r="N112" s="104">
        <v>300000</v>
      </c>
      <c r="O112" s="104">
        <v>280000</v>
      </c>
    </row>
    <row r="113" spans="1:15" ht="12" customHeight="1" x14ac:dyDescent="0.2">
      <c r="A113" s="102">
        <v>112</v>
      </c>
      <c r="B113" s="60">
        <v>97272</v>
      </c>
      <c r="C113" s="103" t="s">
        <v>5225</v>
      </c>
      <c r="D113" s="67" t="s">
        <v>5226</v>
      </c>
      <c r="E113" s="67" t="s">
        <v>5227</v>
      </c>
      <c r="F113" s="64" t="s">
        <v>5228</v>
      </c>
      <c r="G113" s="67" t="s">
        <v>2644</v>
      </c>
      <c r="H113" s="67" t="s">
        <v>497</v>
      </c>
      <c r="I113" s="104">
        <v>307606</v>
      </c>
      <c r="J113" s="104"/>
      <c r="K113" s="104">
        <f t="shared" si="1"/>
        <v>307606</v>
      </c>
      <c r="L113" s="104">
        <v>215324</v>
      </c>
      <c r="M113" s="104">
        <v>0</v>
      </c>
      <c r="N113" s="104">
        <v>215324</v>
      </c>
      <c r="O113" s="104">
        <v>215324</v>
      </c>
    </row>
    <row r="114" spans="1:15" ht="12" customHeight="1" x14ac:dyDescent="0.2">
      <c r="A114" s="102">
        <v>113</v>
      </c>
      <c r="B114" s="60">
        <v>94795</v>
      </c>
      <c r="C114" s="103" t="s">
        <v>5487</v>
      </c>
      <c r="D114" s="67" t="s">
        <v>5488</v>
      </c>
      <c r="E114" s="67" t="s">
        <v>5489</v>
      </c>
      <c r="F114" s="64" t="s">
        <v>5490</v>
      </c>
      <c r="G114" s="67" t="s">
        <v>2644</v>
      </c>
      <c r="H114" s="67" t="s">
        <v>497</v>
      </c>
      <c r="I114" s="104">
        <v>669493</v>
      </c>
      <c r="J114" s="104"/>
      <c r="K114" s="104">
        <f t="shared" si="1"/>
        <v>669493</v>
      </c>
      <c r="L114" s="104">
        <v>400000</v>
      </c>
      <c r="M114" s="104">
        <v>0</v>
      </c>
      <c r="N114" s="104">
        <v>400000</v>
      </c>
      <c r="O114" s="104">
        <v>400000</v>
      </c>
    </row>
    <row r="115" spans="1:15" ht="12" customHeight="1" x14ac:dyDescent="0.2">
      <c r="A115" s="102">
        <v>114</v>
      </c>
      <c r="B115" s="60">
        <v>96781</v>
      </c>
      <c r="C115" s="103" t="s">
        <v>4920</v>
      </c>
      <c r="D115" s="67" t="s">
        <v>4921</v>
      </c>
      <c r="E115" s="67" t="s">
        <v>4922</v>
      </c>
      <c r="F115" s="64" t="s">
        <v>4923</v>
      </c>
      <c r="G115" s="67" t="s">
        <v>2644</v>
      </c>
      <c r="H115" s="67" t="s">
        <v>497</v>
      </c>
      <c r="I115" s="104">
        <v>396403</v>
      </c>
      <c r="J115" s="104"/>
      <c r="K115" s="104">
        <f t="shared" si="1"/>
        <v>396403</v>
      </c>
      <c r="L115" s="104">
        <v>277482</v>
      </c>
      <c r="M115" s="104">
        <v>0</v>
      </c>
      <c r="N115" s="104">
        <v>277482</v>
      </c>
      <c r="O115" s="104">
        <v>277482</v>
      </c>
    </row>
    <row r="116" spans="1:15" ht="12" customHeight="1" x14ac:dyDescent="0.2">
      <c r="A116" s="102">
        <v>115</v>
      </c>
      <c r="B116" s="60">
        <v>96170</v>
      </c>
      <c r="C116" s="103" t="s">
        <v>5391</v>
      </c>
      <c r="D116" s="67" t="s">
        <v>5392</v>
      </c>
      <c r="E116" s="67" t="s">
        <v>5393</v>
      </c>
      <c r="F116" s="64" t="s">
        <v>5394</v>
      </c>
      <c r="G116" s="67" t="s">
        <v>2644</v>
      </c>
      <c r="H116" s="67" t="s">
        <v>497</v>
      </c>
      <c r="I116" s="104">
        <v>539438</v>
      </c>
      <c r="J116" s="104"/>
      <c r="K116" s="104">
        <f t="shared" si="1"/>
        <v>539438</v>
      </c>
      <c r="L116" s="104">
        <v>377600</v>
      </c>
      <c r="M116" s="104">
        <v>0</v>
      </c>
      <c r="N116" s="104">
        <v>377600</v>
      </c>
      <c r="O116" s="104">
        <v>377600</v>
      </c>
    </row>
    <row r="117" spans="1:15" ht="12" customHeight="1" x14ac:dyDescent="0.2">
      <c r="A117" s="102">
        <v>116</v>
      </c>
      <c r="B117" s="60">
        <v>93875</v>
      </c>
      <c r="C117" s="103" t="s">
        <v>5612</v>
      </c>
      <c r="D117" s="67" t="s">
        <v>5613</v>
      </c>
      <c r="E117" s="67" t="s">
        <v>5614</v>
      </c>
      <c r="F117" s="64" t="s">
        <v>5615</v>
      </c>
      <c r="G117" s="67" t="s">
        <v>513</v>
      </c>
      <c r="H117" s="67" t="s">
        <v>497</v>
      </c>
      <c r="I117" s="104">
        <v>681364</v>
      </c>
      <c r="J117" s="104"/>
      <c r="K117" s="104">
        <f t="shared" si="1"/>
        <v>681364</v>
      </c>
      <c r="L117" s="104">
        <v>400000</v>
      </c>
      <c r="M117" s="104">
        <v>0</v>
      </c>
      <c r="N117" s="104">
        <v>400000</v>
      </c>
      <c r="O117" s="104">
        <v>400000</v>
      </c>
    </row>
    <row r="118" spans="1:15" ht="12" customHeight="1" x14ac:dyDescent="0.2">
      <c r="A118" s="102">
        <v>117</v>
      </c>
      <c r="B118" s="60">
        <v>97265</v>
      </c>
      <c r="C118" s="103" t="s">
        <v>5630</v>
      </c>
      <c r="D118" s="67" t="s">
        <v>5631</v>
      </c>
      <c r="E118" s="67" t="s">
        <v>2492</v>
      </c>
      <c r="F118" s="64" t="s">
        <v>2493</v>
      </c>
      <c r="G118" s="67" t="s">
        <v>513</v>
      </c>
      <c r="H118" s="67" t="s">
        <v>497</v>
      </c>
      <c r="I118" s="104">
        <v>385264</v>
      </c>
      <c r="J118" s="104"/>
      <c r="K118" s="104">
        <f t="shared" si="1"/>
        <v>385264</v>
      </c>
      <c r="L118" s="104">
        <v>269684</v>
      </c>
      <c r="M118" s="104">
        <v>0</v>
      </c>
      <c r="N118" s="104">
        <v>269684</v>
      </c>
      <c r="O118" s="104">
        <v>269684</v>
      </c>
    </row>
    <row r="119" spans="1:15" ht="12" customHeight="1" x14ac:dyDescent="0.2">
      <c r="A119" s="102">
        <v>118</v>
      </c>
      <c r="B119" s="60">
        <v>95947</v>
      </c>
      <c r="C119" s="103" t="s">
        <v>5574</v>
      </c>
      <c r="D119" s="67" t="s">
        <v>5575</v>
      </c>
      <c r="E119" s="67" t="s">
        <v>5576</v>
      </c>
      <c r="F119" s="64" t="s">
        <v>5577</v>
      </c>
      <c r="G119" s="67" t="s">
        <v>513</v>
      </c>
      <c r="H119" s="67" t="s">
        <v>497</v>
      </c>
      <c r="I119" s="104">
        <v>450793</v>
      </c>
      <c r="J119" s="104"/>
      <c r="K119" s="104">
        <f t="shared" si="1"/>
        <v>450793</v>
      </c>
      <c r="L119" s="104">
        <v>315555</v>
      </c>
      <c r="M119" s="104">
        <v>0</v>
      </c>
      <c r="N119" s="104">
        <v>315555</v>
      </c>
      <c r="O119" s="104">
        <v>315555</v>
      </c>
    </row>
    <row r="120" spans="1:15" ht="12" customHeight="1" x14ac:dyDescent="0.2">
      <c r="A120" s="102">
        <v>119</v>
      </c>
      <c r="B120" s="60">
        <v>95590</v>
      </c>
      <c r="C120" s="103" t="s">
        <v>5688</v>
      </c>
      <c r="D120" s="67" t="s">
        <v>5689</v>
      </c>
      <c r="E120" s="67" t="s">
        <v>5690</v>
      </c>
      <c r="F120" s="64" t="s">
        <v>5691</v>
      </c>
      <c r="G120" s="67" t="s">
        <v>513</v>
      </c>
      <c r="H120" s="67" t="s">
        <v>497</v>
      </c>
      <c r="I120" s="104">
        <v>562928</v>
      </c>
      <c r="J120" s="104"/>
      <c r="K120" s="104">
        <f t="shared" si="1"/>
        <v>562928</v>
      </c>
      <c r="L120" s="104">
        <v>394049</v>
      </c>
      <c r="M120" s="104">
        <v>0</v>
      </c>
      <c r="N120" s="104">
        <v>394049</v>
      </c>
      <c r="O120" s="104">
        <v>394049</v>
      </c>
    </row>
    <row r="121" spans="1:15" ht="12" customHeight="1" x14ac:dyDescent="0.2">
      <c r="A121" s="102">
        <v>120</v>
      </c>
      <c r="B121" s="60">
        <v>95080</v>
      </c>
      <c r="C121" s="103" t="s">
        <v>5636</v>
      </c>
      <c r="D121" s="67" t="s">
        <v>5637</v>
      </c>
      <c r="E121" s="67" t="s">
        <v>5638</v>
      </c>
      <c r="F121" s="64" t="s">
        <v>5639</v>
      </c>
      <c r="G121" s="67" t="s">
        <v>513</v>
      </c>
      <c r="H121" s="67" t="s">
        <v>497</v>
      </c>
      <c r="I121" s="104">
        <v>575429</v>
      </c>
      <c r="J121" s="104"/>
      <c r="K121" s="104">
        <f t="shared" si="1"/>
        <v>575429</v>
      </c>
      <c r="L121" s="104">
        <v>400000</v>
      </c>
      <c r="M121" s="104">
        <v>0</v>
      </c>
      <c r="N121" s="104">
        <v>400000</v>
      </c>
      <c r="O121" s="104">
        <v>400000</v>
      </c>
    </row>
    <row r="122" spans="1:15" ht="12" customHeight="1" x14ac:dyDescent="0.2">
      <c r="A122" s="102">
        <v>121</v>
      </c>
      <c r="B122" s="60">
        <v>95646</v>
      </c>
      <c r="C122" s="103" t="s">
        <v>5819</v>
      </c>
      <c r="D122" s="67" t="s">
        <v>5820</v>
      </c>
      <c r="E122" s="67" t="s">
        <v>5821</v>
      </c>
      <c r="F122" s="64" t="s">
        <v>5822</v>
      </c>
      <c r="G122" s="67" t="s">
        <v>513</v>
      </c>
      <c r="H122" s="67" t="s">
        <v>497</v>
      </c>
      <c r="I122" s="104">
        <v>498526</v>
      </c>
      <c r="J122" s="104"/>
      <c r="K122" s="104">
        <f t="shared" si="1"/>
        <v>498526</v>
      </c>
      <c r="L122" s="104">
        <v>348968</v>
      </c>
      <c r="M122" s="104">
        <v>0</v>
      </c>
      <c r="N122" s="104">
        <v>348968</v>
      </c>
      <c r="O122" s="104">
        <v>348968</v>
      </c>
    </row>
    <row r="123" spans="1:15" ht="12" customHeight="1" x14ac:dyDescent="0.2">
      <c r="A123" s="102">
        <v>122</v>
      </c>
      <c r="B123" s="60">
        <v>96711</v>
      </c>
      <c r="C123" s="103" t="s">
        <v>5360</v>
      </c>
      <c r="D123" s="67" t="s">
        <v>5361</v>
      </c>
      <c r="E123" s="67" t="s">
        <v>5362</v>
      </c>
      <c r="F123" s="64" t="s">
        <v>5363</v>
      </c>
      <c r="G123" s="67" t="s">
        <v>529</v>
      </c>
      <c r="H123" s="67" t="s">
        <v>497</v>
      </c>
      <c r="I123" s="104">
        <v>292118</v>
      </c>
      <c r="J123" s="104"/>
      <c r="K123" s="104">
        <f t="shared" si="1"/>
        <v>292118</v>
      </c>
      <c r="L123" s="104">
        <v>204482</v>
      </c>
      <c r="M123" s="104">
        <v>0</v>
      </c>
      <c r="N123" s="104">
        <v>204482</v>
      </c>
      <c r="O123" s="104">
        <v>204482</v>
      </c>
    </row>
    <row r="124" spans="1:15" ht="12" customHeight="1" x14ac:dyDescent="0.2">
      <c r="A124" s="102">
        <v>123</v>
      </c>
      <c r="B124" s="60">
        <v>95846</v>
      </c>
      <c r="C124" s="103" t="s">
        <v>5764</v>
      </c>
      <c r="D124" s="67" t="s">
        <v>5765</v>
      </c>
      <c r="E124" s="67" t="s">
        <v>5766</v>
      </c>
      <c r="F124" s="64" t="s">
        <v>5767</v>
      </c>
      <c r="G124" s="67" t="s">
        <v>529</v>
      </c>
      <c r="H124" s="67" t="s">
        <v>497</v>
      </c>
      <c r="I124" s="104">
        <v>270474</v>
      </c>
      <c r="J124" s="104"/>
      <c r="K124" s="104">
        <f t="shared" si="1"/>
        <v>270474</v>
      </c>
      <c r="L124" s="104">
        <v>189331</v>
      </c>
      <c r="M124" s="104">
        <v>0</v>
      </c>
      <c r="N124" s="104">
        <v>189331</v>
      </c>
      <c r="O124" s="104">
        <v>189331</v>
      </c>
    </row>
    <row r="125" spans="1:15" ht="12" customHeight="1" x14ac:dyDescent="0.2">
      <c r="A125" s="102">
        <v>124</v>
      </c>
      <c r="B125" s="60">
        <v>96831</v>
      </c>
      <c r="C125" s="103" t="s">
        <v>5235</v>
      </c>
      <c r="D125" s="67" t="s">
        <v>5236</v>
      </c>
      <c r="E125" s="67" t="s">
        <v>5237</v>
      </c>
      <c r="F125" s="64" t="s">
        <v>5238</v>
      </c>
      <c r="G125" s="67" t="s">
        <v>529</v>
      </c>
      <c r="H125" s="67" t="s">
        <v>497</v>
      </c>
      <c r="I125" s="104">
        <v>316863</v>
      </c>
      <c r="J125" s="104"/>
      <c r="K125" s="104">
        <f t="shared" si="1"/>
        <v>316863</v>
      </c>
      <c r="L125" s="104">
        <v>221804</v>
      </c>
      <c r="M125" s="104">
        <v>0</v>
      </c>
      <c r="N125" s="104">
        <v>221804</v>
      </c>
      <c r="O125" s="104">
        <v>221804</v>
      </c>
    </row>
    <row r="126" spans="1:15" ht="12" customHeight="1" x14ac:dyDescent="0.2">
      <c r="A126" s="102">
        <v>125</v>
      </c>
      <c r="B126" s="60">
        <v>96774</v>
      </c>
      <c r="C126" s="103" t="s">
        <v>5734</v>
      </c>
      <c r="D126" s="67" t="s">
        <v>5735</v>
      </c>
      <c r="E126" s="67" t="s">
        <v>2782</v>
      </c>
      <c r="F126" s="64" t="s">
        <v>2783</v>
      </c>
      <c r="G126" s="67" t="s">
        <v>529</v>
      </c>
      <c r="H126" s="67" t="s">
        <v>497</v>
      </c>
      <c r="I126" s="104">
        <v>1110635</v>
      </c>
      <c r="J126" s="104"/>
      <c r="K126" s="104">
        <f t="shared" si="1"/>
        <v>1110635</v>
      </c>
      <c r="L126" s="104">
        <v>400000</v>
      </c>
      <c r="M126" s="104">
        <v>0</v>
      </c>
      <c r="N126" s="104">
        <v>400000</v>
      </c>
      <c r="O126" s="104">
        <v>400000</v>
      </c>
    </row>
    <row r="127" spans="1:15" ht="12" customHeight="1" x14ac:dyDescent="0.2">
      <c r="A127" s="102">
        <v>126</v>
      </c>
      <c r="B127" s="60">
        <v>96724</v>
      </c>
      <c r="C127" s="103" t="s">
        <v>5694</v>
      </c>
      <c r="D127" s="67" t="s">
        <v>5695</v>
      </c>
      <c r="E127" s="67" t="s">
        <v>5696</v>
      </c>
      <c r="F127" s="64" t="s">
        <v>5697</v>
      </c>
      <c r="G127" s="67" t="s">
        <v>529</v>
      </c>
      <c r="H127" s="67" t="s">
        <v>497</v>
      </c>
      <c r="I127" s="104">
        <v>653594</v>
      </c>
      <c r="J127" s="104"/>
      <c r="K127" s="104">
        <f t="shared" si="1"/>
        <v>653594</v>
      </c>
      <c r="L127" s="104">
        <v>400000</v>
      </c>
      <c r="M127" s="104">
        <v>0</v>
      </c>
      <c r="N127" s="104">
        <v>400000</v>
      </c>
      <c r="O127" s="104">
        <v>400000</v>
      </c>
    </row>
    <row r="128" spans="1:15" ht="12" customHeight="1" x14ac:dyDescent="0.2">
      <c r="A128" s="102">
        <v>127</v>
      </c>
      <c r="B128" s="60">
        <v>96107</v>
      </c>
      <c r="C128" s="103" t="s">
        <v>4940</v>
      </c>
      <c r="D128" s="67" t="s">
        <v>4941</v>
      </c>
      <c r="E128" s="67" t="s">
        <v>4942</v>
      </c>
      <c r="F128" s="64" t="s">
        <v>4943</v>
      </c>
      <c r="G128" s="67" t="s">
        <v>529</v>
      </c>
      <c r="H128" s="67" t="s">
        <v>497</v>
      </c>
      <c r="I128" s="104">
        <v>570031</v>
      </c>
      <c r="J128" s="104"/>
      <c r="K128" s="104">
        <f t="shared" si="1"/>
        <v>570031</v>
      </c>
      <c r="L128" s="104">
        <v>399021</v>
      </c>
      <c r="M128" s="104">
        <v>0</v>
      </c>
      <c r="N128" s="104">
        <v>399021</v>
      </c>
      <c r="O128" s="104">
        <v>399021</v>
      </c>
    </row>
    <row r="129" spans="1:15" ht="12" customHeight="1" x14ac:dyDescent="0.2">
      <c r="A129" s="102">
        <v>128</v>
      </c>
      <c r="B129" s="60">
        <v>97075</v>
      </c>
      <c r="C129" s="103" t="s">
        <v>5439</v>
      </c>
      <c r="D129" s="67" t="s">
        <v>5440</v>
      </c>
      <c r="E129" s="67" t="s">
        <v>5441</v>
      </c>
      <c r="F129" s="64" t="s">
        <v>5442</v>
      </c>
      <c r="G129" s="67" t="s">
        <v>529</v>
      </c>
      <c r="H129" s="67" t="s">
        <v>497</v>
      </c>
      <c r="I129" s="104">
        <v>445740</v>
      </c>
      <c r="J129" s="104"/>
      <c r="K129" s="104">
        <f t="shared" si="1"/>
        <v>445740</v>
      </c>
      <c r="L129" s="104">
        <v>312018</v>
      </c>
      <c r="M129" s="104">
        <v>0</v>
      </c>
      <c r="N129" s="104">
        <v>312018</v>
      </c>
      <c r="O129" s="104">
        <v>312018</v>
      </c>
    </row>
    <row r="130" spans="1:15" ht="12" customHeight="1" x14ac:dyDescent="0.2">
      <c r="A130" s="102">
        <v>129</v>
      </c>
      <c r="B130" s="60">
        <v>94757</v>
      </c>
      <c r="C130" s="103" t="s">
        <v>5044</v>
      </c>
      <c r="D130" s="67" t="s">
        <v>5045</v>
      </c>
      <c r="E130" s="67" t="s">
        <v>5046</v>
      </c>
      <c r="F130" s="64" t="s">
        <v>5047</v>
      </c>
      <c r="G130" s="67" t="s">
        <v>529</v>
      </c>
      <c r="H130" s="67" t="s">
        <v>497</v>
      </c>
      <c r="I130" s="104">
        <v>628487</v>
      </c>
      <c r="J130" s="104"/>
      <c r="K130" s="104">
        <f t="shared" ref="K130:K193" si="2">I130-J130</f>
        <v>628487</v>
      </c>
      <c r="L130" s="104">
        <v>400000</v>
      </c>
      <c r="M130" s="104">
        <v>0</v>
      </c>
      <c r="N130" s="104">
        <v>400000</v>
      </c>
      <c r="O130" s="104">
        <v>400000</v>
      </c>
    </row>
    <row r="131" spans="1:15" ht="12" customHeight="1" x14ac:dyDescent="0.2">
      <c r="A131" s="102">
        <v>130</v>
      </c>
      <c r="B131" s="60">
        <v>96968</v>
      </c>
      <c r="C131" s="103" t="s">
        <v>5334</v>
      </c>
      <c r="D131" s="67" t="s">
        <v>5335</v>
      </c>
      <c r="E131" s="67" t="s">
        <v>5336</v>
      </c>
      <c r="F131" s="64" t="s">
        <v>5337</v>
      </c>
      <c r="G131" s="67" t="s">
        <v>550</v>
      </c>
      <c r="H131" s="67" t="s">
        <v>497</v>
      </c>
      <c r="I131" s="104">
        <v>652021</v>
      </c>
      <c r="J131" s="104"/>
      <c r="K131" s="104">
        <f t="shared" si="2"/>
        <v>652021</v>
      </c>
      <c r="L131" s="104">
        <v>400000</v>
      </c>
      <c r="M131" s="104">
        <v>0</v>
      </c>
      <c r="N131" s="104">
        <v>400000</v>
      </c>
      <c r="O131" s="104">
        <v>400000</v>
      </c>
    </row>
    <row r="132" spans="1:15" ht="12" customHeight="1" x14ac:dyDescent="0.2">
      <c r="A132" s="102">
        <v>131</v>
      </c>
      <c r="B132" s="60">
        <v>94838</v>
      </c>
      <c r="C132" s="103" t="s">
        <v>5768</v>
      </c>
      <c r="D132" s="67" t="s">
        <v>5769</v>
      </c>
      <c r="E132" s="67" t="s">
        <v>5770</v>
      </c>
      <c r="F132" s="64" t="s">
        <v>5771</v>
      </c>
      <c r="G132" s="67" t="s">
        <v>550</v>
      </c>
      <c r="H132" s="67" t="s">
        <v>497</v>
      </c>
      <c r="I132" s="104">
        <v>550502</v>
      </c>
      <c r="J132" s="104"/>
      <c r="K132" s="104">
        <f t="shared" si="2"/>
        <v>550502</v>
      </c>
      <c r="L132" s="104">
        <v>385351</v>
      </c>
      <c r="M132" s="104">
        <v>0</v>
      </c>
      <c r="N132" s="104">
        <v>385351</v>
      </c>
      <c r="O132" s="104">
        <v>385351</v>
      </c>
    </row>
    <row r="133" spans="1:15" ht="12" customHeight="1" x14ac:dyDescent="0.2">
      <c r="A133" s="102">
        <v>132</v>
      </c>
      <c r="B133" s="60">
        <v>96776</v>
      </c>
      <c r="C133" s="103" t="s">
        <v>5356</v>
      </c>
      <c r="D133" s="67" t="s">
        <v>5357</v>
      </c>
      <c r="E133" s="67" t="s">
        <v>5358</v>
      </c>
      <c r="F133" s="64" t="s">
        <v>5359</v>
      </c>
      <c r="G133" s="67" t="s">
        <v>550</v>
      </c>
      <c r="H133" s="67" t="s">
        <v>497</v>
      </c>
      <c r="I133" s="104">
        <v>189254</v>
      </c>
      <c r="J133" s="104"/>
      <c r="K133" s="104">
        <f t="shared" si="2"/>
        <v>189254</v>
      </c>
      <c r="L133" s="104">
        <v>132477</v>
      </c>
      <c r="M133" s="104">
        <v>0</v>
      </c>
      <c r="N133" s="104">
        <v>132477</v>
      </c>
      <c r="O133" s="104">
        <v>132477</v>
      </c>
    </row>
    <row r="134" spans="1:15" ht="12" customHeight="1" x14ac:dyDescent="0.2">
      <c r="A134" s="102">
        <v>133</v>
      </c>
      <c r="B134" s="60">
        <v>97412</v>
      </c>
      <c r="C134" s="103" t="s">
        <v>4503</v>
      </c>
      <c r="D134" s="67" t="s">
        <v>4504</v>
      </c>
      <c r="E134" s="67" t="s">
        <v>2127</v>
      </c>
      <c r="F134" s="64" t="s">
        <v>2128</v>
      </c>
      <c r="G134" s="67" t="s">
        <v>550</v>
      </c>
      <c r="H134" s="67" t="s">
        <v>497</v>
      </c>
      <c r="I134" s="104">
        <v>204911</v>
      </c>
      <c r="J134" s="104"/>
      <c r="K134" s="104">
        <f t="shared" si="2"/>
        <v>204911</v>
      </c>
      <c r="L134" s="104">
        <v>143000</v>
      </c>
      <c r="M134" s="104">
        <v>0</v>
      </c>
      <c r="N134" s="104">
        <v>143000</v>
      </c>
      <c r="O134" s="104">
        <v>143000</v>
      </c>
    </row>
    <row r="135" spans="1:15" ht="12" customHeight="1" x14ac:dyDescent="0.2">
      <c r="A135" s="102">
        <v>134</v>
      </c>
      <c r="B135" s="60">
        <v>95847</v>
      </c>
      <c r="C135" s="103" t="s">
        <v>5034</v>
      </c>
      <c r="D135" s="67" t="s">
        <v>5035</v>
      </c>
      <c r="E135" s="67" t="s">
        <v>5036</v>
      </c>
      <c r="F135" s="64" t="s">
        <v>5037</v>
      </c>
      <c r="G135" s="67" t="s">
        <v>550</v>
      </c>
      <c r="H135" s="67" t="s">
        <v>497</v>
      </c>
      <c r="I135" s="104">
        <v>740278</v>
      </c>
      <c r="J135" s="104"/>
      <c r="K135" s="104">
        <f t="shared" si="2"/>
        <v>740278</v>
      </c>
      <c r="L135" s="104">
        <v>400000</v>
      </c>
      <c r="M135" s="104">
        <v>0</v>
      </c>
      <c r="N135" s="104">
        <v>400000</v>
      </c>
      <c r="O135" s="104">
        <v>400000</v>
      </c>
    </row>
    <row r="136" spans="1:15" ht="12" customHeight="1" x14ac:dyDescent="0.2">
      <c r="A136" s="102">
        <v>135</v>
      </c>
      <c r="B136" s="60">
        <v>97180</v>
      </c>
      <c r="C136" s="103" t="s">
        <v>5295</v>
      </c>
      <c r="D136" s="67" t="s">
        <v>5296</v>
      </c>
      <c r="E136" s="67" t="s">
        <v>5297</v>
      </c>
      <c r="F136" s="64" t="s">
        <v>5298</v>
      </c>
      <c r="G136" s="67" t="s">
        <v>550</v>
      </c>
      <c r="H136" s="67" t="s">
        <v>497</v>
      </c>
      <c r="I136" s="104">
        <v>766038</v>
      </c>
      <c r="J136" s="104"/>
      <c r="K136" s="104">
        <f t="shared" si="2"/>
        <v>766038</v>
      </c>
      <c r="L136" s="104">
        <v>400000</v>
      </c>
      <c r="M136" s="104">
        <v>0</v>
      </c>
      <c r="N136" s="104">
        <v>400000</v>
      </c>
      <c r="O136" s="104">
        <v>400000</v>
      </c>
    </row>
    <row r="137" spans="1:15" ht="12" customHeight="1" x14ac:dyDescent="0.2">
      <c r="A137" s="102">
        <v>136</v>
      </c>
      <c r="B137" s="60">
        <v>95193</v>
      </c>
      <c r="C137" s="103" t="s">
        <v>5805</v>
      </c>
      <c r="D137" s="67" t="s">
        <v>5806</v>
      </c>
      <c r="E137" s="67" t="s">
        <v>5807</v>
      </c>
      <c r="F137" s="64" t="s">
        <v>5808</v>
      </c>
      <c r="G137" s="67" t="s">
        <v>573</v>
      </c>
      <c r="H137" s="67" t="s">
        <v>557</v>
      </c>
      <c r="I137" s="104">
        <v>597006</v>
      </c>
      <c r="J137" s="104"/>
      <c r="K137" s="104">
        <f t="shared" si="2"/>
        <v>597006</v>
      </c>
      <c r="L137" s="104">
        <v>400000</v>
      </c>
      <c r="M137" s="104">
        <v>0</v>
      </c>
      <c r="N137" s="104">
        <v>400000</v>
      </c>
      <c r="O137" s="104">
        <v>400000</v>
      </c>
    </row>
    <row r="138" spans="1:15" ht="12" customHeight="1" x14ac:dyDescent="0.2">
      <c r="A138" s="102">
        <v>137</v>
      </c>
      <c r="B138" s="60">
        <v>95606</v>
      </c>
      <c r="C138" s="103" t="s">
        <v>5707</v>
      </c>
      <c r="D138" s="67" t="s">
        <v>5708</v>
      </c>
      <c r="E138" s="67" t="s">
        <v>5709</v>
      </c>
      <c r="F138" s="64" t="s">
        <v>5710</v>
      </c>
      <c r="G138" s="67" t="s">
        <v>573</v>
      </c>
      <c r="H138" s="67" t="s">
        <v>557</v>
      </c>
      <c r="I138" s="104">
        <v>469539</v>
      </c>
      <c r="J138" s="104"/>
      <c r="K138" s="104">
        <f t="shared" si="2"/>
        <v>469539</v>
      </c>
      <c r="L138" s="104">
        <v>328677</v>
      </c>
      <c r="M138" s="104">
        <v>0</v>
      </c>
      <c r="N138" s="104">
        <v>328677</v>
      </c>
      <c r="O138" s="104">
        <v>328677</v>
      </c>
    </row>
    <row r="139" spans="1:15" ht="12" customHeight="1" x14ac:dyDescent="0.2">
      <c r="A139" s="102">
        <v>138</v>
      </c>
      <c r="B139" s="60">
        <v>96051</v>
      </c>
      <c r="C139" s="103" t="s">
        <v>5531</v>
      </c>
      <c r="D139" s="67" t="s">
        <v>5532</v>
      </c>
      <c r="E139" s="67" t="s">
        <v>5533</v>
      </c>
      <c r="F139" s="64" t="s">
        <v>5534</v>
      </c>
      <c r="G139" s="67" t="s">
        <v>573</v>
      </c>
      <c r="H139" s="67" t="s">
        <v>557</v>
      </c>
      <c r="I139" s="104">
        <v>521208</v>
      </c>
      <c r="J139" s="104"/>
      <c r="K139" s="104">
        <f t="shared" si="2"/>
        <v>521208</v>
      </c>
      <c r="L139" s="104">
        <v>364845</v>
      </c>
      <c r="M139" s="104">
        <v>0</v>
      </c>
      <c r="N139" s="104">
        <v>364845</v>
      </c>
      <c r="O139" s="104">
        <v>364845</v>
      </c>
    </row>
    <row r="140" spans="1:15" ht="12" customHeight="1" x14ac:dyDescent="0.2">
      <c r="A140" s="102">
        <v>139</v>
      </c>
      <c r="B140" s="60">
        <v>94615</v>
      </c>
      <c r="C140" s="103" t="s">
        <v>5128</v>
      </c>
      <c r="D140" s="67" t="s">
        <v>5129</v>
      </c>
      <c r="E140" s="67" t="s">
        <v>5130</v>
      </c>
      <c r="F140" s="64" t="s">
        <v>5131</v>
      </c>
      <c r="G140" s="67" t="s">
        <v>579</v>
      </c>
      <c r="H140" s="67" t="s">
        <v>557</v>
      </c>
      <c r="I140" s="104">
        <v>356972</v>
      </c>
      <c r="J140" s="104"/>
      <c r="K140" s="104">
        <f t="shared" si="2"/>
        <v>356972</v>
      </c>
      <c r="L140" s="104">
        <v>249000</v>
      </c>
      <c r="M140" s="104">
        <v>0</v>
      </c>
      <c r="N140" s="104">
        <v>249000</v>
      </c>
      <c r="O140" s="104">
        <v>249000</v>
      </c>
    </row>
    <row r="141" spans="1:15" ht="12" customHeight="1" x14ac:dyDescent="0.2">
      <c r="A141" s="102">
        <v>140</v>
      </c>
      <c r="B141" s="60">
        <v>96760</v>
      </c>
      <c r="C141" s="103" t="s">
        <v>4677</v>
      </c>
      <c r="D141" s="67" t="s">
        <v>4678</v>
      </c>
      <c r="E141" s="67" t="s">
        <v>4679</v>
      </c>
      <c r="F141" s="64" t="s">
        <v>4680</v>
      </c>
      <c r="G141" s="67" t="s">
        <v>579</v>
      </c>
      <c r="H141" s="67" t="s">
        <v>557</v>
      </c>
      <c r="I141" s="104">
        <v>575053</v>
      </c>
      <c r="J141" s="104"/>
      <c r="K141" s="104">
        <f t="shared" si="2"/>
        <v>575053</v>
      </c>
      <c r="L141" s="104">
        <v>400000</v>
      </c>
      <c r="M141" s="104">
        <v>0</v>
      </c>
      <c r="N141" s="104">
        <v>400000</v>
      </c>
      <c r="O141" s="104">
        <v>400000</v>
      </c>
    </row>
    <row r="142" spans="1:15" ht="12" customHeight="1" x14ac:dyDescent="0.2">
      <c r="A142" s="102">
        <v>141</v>
      </c>
      <c r="B142" s="60">
        <v>95746</v>
      </c>
      <c r="C142" s="103" t="s">
        <v>4635</v>
      </c>
      <c r="D142" s="67" t="s">
        <v>4636</v>
      </c>
      <c r="E142" s="67" t="s">
        <v>4637</v>
      </c>
      <c r="F142" s="64" t="s">
        <v>4638</v>
      </c>
      <c r="G142" s="67" t="s">
        <v>579</v>
      </c>
      <c r="H142" s="67" t="s">
        <v>557</v>
      </c>
      <c r="I142" s="104">
        <v>512720</v>
      </c>
      <c r="J142" s="104"/>
      <c r="K142" s="104">
        <f t="shared" si="2"/>
        <v>512720</v>
      </c>
      <c r="L142" s="104">
        <v>358000</v>
      </c>
      <c r="M142" s="104">
        <v>0</v>
      </c>
      <c r="N142" s="104">
        <v>358000</v>
      </c>
      <c r="O142" s="104">
        <v>358000</v>
      </c>
    </row>
    <row r="143" spans="1:15" ht="12" customHeight="1" x14ac:dyDescent="0.2">
      <c r="A143" s="102">
        <v>142</v>
      </c>
      <c r="B143" s="60">
        <v>96728</v>
      </c>
      <c r="C143" s="103" t="s">
        <v>4793</v>
      </c>
      <c r="D143" s="67" t="s">
        <v>4794</v>
      </c>
      <c r="E143" s="67" t="s">
        <v>4795</v>
      </c>
      <c r="F143" s="64" t="s">
        <v>4796</v>
      </c>
      <c r="G143" s="67" t="s">
        <v>579</v>
      </c>
      <c r="H143" s="67" t="s">
        <v>557</v>
      </c>
      <c r="I143" s="104">
        <v>319688</v>
      </c>
      <c r="J143" s="104"/>
      <c r="K143" s="104">
        <f t="shared" si="2"/>
        <v>319688</v>
      </c>
      <c r="L143" s="104">
        <v>223000</v>
      </c>
      <c r="M143" s="104">
        <v>0</v>
      </c>
      <c r="N143" s="104">
        <v>223000</v>
      </c>
      <c r="O143" s="104">
        <v>223000</v>
      </c>
    </row>
    <row r="144" spans="1:15" ht="12" customHeight="1" x14ac:dyDescent="0.2">
      <c r="A144" s="102">
        <v>143</v>
      </c>
      <c r="B144" s="60">
        <v>96174</v>
      </c>
      <c r="C144" s="103" t="s">
        <v>5600</v>
      </c>
      <c r="D144" s="67" t="s">
        <v>5601</v>
      </c>
      <c r="E144" s="67" t="s">
        <v>5602</v>
      </c>
      <c r="F144" s="64" t="s">
        <v>5603</v>
      </c>
      <c r="G144" s="67" t="s">
        <v>579</v>
      </c>
      <c r="H144" s="67" t="s">
        <v>557</v>
      </c>
      <c r="I144" s="104">
        <v>530773</v>
      </c>
      <c r="J144" s="104"/>
      <c r="K144" s="104">
        <f t="shared" si="2"/>
        <v>530773</v>
      </c>
      <c r="L144" s="104">
        <v>371500</v>
      </c>
      <c r="M144" s="104">
        <v>0</v>
      </c>
      <c r="N144" s="104">
        <v>371500</v>
      </c>
      <c r="O144" s="104">
        <v>371500</v>
      </c>
    </row>
    <row r="145" spans="1:15" ht="12" customHeight="1" x14ac:dyDescent="0.2">
      <c r="A145" s="102">
        <v>144</v>
      </c>
      <c r="B145" s="60">
        <v>96780</v>
      </c>
      <c r="C145" s="103" t="s">
        <v>5604</v>
      </c>
      <c r="D145" s="67" t="s">
        <v>5605</v>
      </c>
      <c r="E145" s="67" t="s">
        <v>5606</v>
      </c>
      <c r="F145" s="64" t="s">
        <v>5607</v>
      </c>
      <c r="G145" s="67" t="s">
        <v>600</v>
      </c>
      <c r="H145" s="67" t="s">
        <v>557</v>
      </c>
      <c r="I145" s="104">
        <v>475894</v>
      </c>
      <c r="J145" s="104"/>
      <c r="K145" s="104">
        <f t="shared" si="2"/>
        <v>475894</v>
      </c>
      <c r="L145" s="104">
        <v>333125</v>
      </c>
      <c r="M145" s="104">
        <v>0</v>
      </c>
      <c r="N145" s="104">
        <v>333125</v>
      </c>
      <c r="O145" s="104">
        <v>333125</v>
      </c>
    </row>
    <row r="146" spans="1:15" ht="12" customHeight="1" x14ac:dyDescent="0.2">
      <c r="A146" s="102">
        <v>145</v>
      </c>
      <c r="B146" s="60">
        <v>96137</v>
      </c>
      <c r="C146" s="103" t="s">
        <v>5471</v>
      </c>
      <c r="D146" s="67" t="s">
        <v>5472</v>
      </c>
      <c r="E146" s="67" t="s">
        <v>5473</v>
      </c>
      <c r="F146" s="64" t="s">
        <v>5474</v>
      </c>
      <c r="G146" s="67" t="s">
        <v>600</v>
      </c>
      <c r="H146" s="67" t="s">
        <v>557</v>
      </c>
      <c r="I146" s="104">
        <v>615096</v>
      </c>
      <c r="J146" s="104"/>
      <c r="K146" s="104">
        <f t="shared" si="2"/>
        <v>615096</v>
      </c>
      <c r="L146" s="104">
        <v>400000</v>
      </c>
      <c r="M146" s="104">
        <v>0</v>
      </c>
      <c r="N146" s="104">
        <v>400000</v>
      </c>
      <c r="O146" s="104">
        <v>400000</v>
      </c>
    </row>
    <row r="147" spans="1:15" ht="12" customHeight="1" x14ac:dyDescent="0.2">
      <c r="A147" s="102">
        <v>146</v>
      </c>
      <c r="B147" s="60">
        <v>96430</v>
      </c>
      <c r="C147" s="103" t="s">
        <v>4651</v>
      </c>
      <c r="D147" s="67" t="s">
        <v>4652</v>
      </c>
      <c r="E147" s="67" t="s">
        <v>4653</v>
      </c>
      <c r="F147" s="64" t="s">
        <v>4654</v>
      </c>
      <c r="G147" s="67" t="s">
        <v>626</v>
      </c>
      <c r="H147" s="67" t="s">
        <v>627</v>
      </c>
      <c r="I147" s="104">
        <v>520465</v>
      </c>
      <c r="J147" s="104"/>
      <c r="K147" s="104">
        <f t="shared" si="2"/>
        <v>520465</v>
      </c>
      <c r="L147" s="104">
        <v>364325</v>
      </c>
      <c r="M147" s="104">
        <v>0</v>
      </c>
      <c r="N147" s="104">
        <v>364325</v>
      </c>
      <c r="O147" s="104">
        <v>364325</v>
      </c>
    </row>
    <row r="148" spans="1:15" ht="12" customHeight="1" x14ac:dyDescent="0.2">
      <c r="A148" s="102">
        <v>147</v>
      </c>
      <c r="B148" s="60">
        <v>94393</v>
      </c>
      <c r="C148" s="103" t="s">
        <v>4613</v>
      </c>
      <c r="D148" s="67" t="s">
        <v>4614</v>
      </c>
      <c r="E148" s="67" t="s">
        <v>4615</v>
      </c>
      <c r="F148" s="64" t="s">
        <v>4616</v>
      </c>
      <c r="G148" s="67" t="s">
        <v>626</v>
      </c>
      <c r="H148" s="67" t="s">
        <v>627</v>
      </c>
      <c r="I148" s="104">
        <v>576910</v>
      </c>
      <c r="J148" s="104"/>
      <c r="K148" s="104">
        <f t="shared" si="2"/>
        <v>576910</v>
      </c>
      <c r="L148" s="104">
        <v>400000</v>
      </c>
      <c r="M148" s="104">
        <v>0</v>
      </c>
      <c r="N148" s="104">
        <v>400000</v>
      </c>
      <c r="O148" s="104">
        <v>400000</v>
      </c>
    </row>
    <row r="149" spans="1:15" ht="12" customHeight="1" x14ac:dyDescent="0.2">
      <c r="A149" s="102">
        <v>148</v>
      </c>
      <c r="B149" s="60">
        <v>95067</v>
      </c>
      <c r="C149" s="103" t="s">
        <v>4577</v>
      </c>
      <c r="D149" s="67" t="s">
        <v>4578</v>
      </c>
      <c r="E149" s="67" t="s">
        <v>4579</v>
      </c>
      <c r="F149" s="64" t="s">
        <v>4580</v>
      </c>
      <c r="G149" s="67" t="s">
        <v>626</v>
      </c>
      <c r="H149" s="67" t="s">
        <v>627</v>
      </c>
      <c r="I149" s="104">
        <v>631209</v>
      </c>
      <c r="J149" s="104"/>
      <c r="K149" s="104">
        <f t="shared" si="2"/>
        <v>631209</v>
      </c>
      <c r="L149" s="104">
        <v>349777</v>
      </c>
      <c r="M149" s="104">
        <v>50223</v>
      </c>
      <c r="N149" s="104">
        <v>400000</v>
      </c>
      <c r="O149" s="104">
        <v>400000</v>
      </c>
    </row>
    <row r="150" spans="1:15" ht="12" customHeight="1" x14ac:dyDescent="0.2">
      <c r="A150" s="102">
        <v>149</v>
      </c>
      <c r="B150" s="60">
        <v>95634</v>
      </c>
      <c r="C150" s="103" t="s">
        <v>5338</v>
      </c>
      <c r="D150" s="67" t="s">
        <v>5339</v>
      </c>
      <c r="E150" s="67" t="s">
        <v>641</v>
      </c>
      <c r="F150" s="64" t="s">
        <v>642</v>
      </c>
      <c r="G150" s="67" t="s">
        <v>626</v>
      </c>
      <c r="H150" s="67" t="s">
        <v>627</v>
      </c>
      <c r="I150" s="104">
        <v>736112</v>
      </c>
      <c r="J150" s="104"/>
      <c r="K150" s="104">
        <f t="shared" si="2"/>
        <v>736112</v>
      </c>
      <c r="L150" s="104">
        <v>400000</v>
      </c>
      <c r="M150" s="104">
        <v>0</v>
      </c>
      <c r="N150" s="104">
        <v>400000</v>
      </c>
      <c r="O150" s="104">
        <v>400000</v>
      </c>
    </row>
    <row r="151" spans="1:15" ht="12" customHeight="1" x14ac:dyDescent="0.2">
      <c r="A151" s="102">
        <v>150</v>
      </c>
      <c r="B151" s="60">
        <v>94880</v>
      </c>
      <c r="C151" s="103" t="s">
        <v>4607</v>
      </c>
      <c r="D151" s="67" t="s">
        <v>4608</v>
      </c>
      <c r="E151" s="67" t="s">
        <v>4609</v>
      </c>
      <c r="F151" s="64" t="s">
        <v>4610</v>
      </c>
      <c r="G151" s="67" t="s">
        <v>626</v>
      </c>
      <c r="H151" s="67" t="s">
        <v>627</v>
      </c>
      <c r="I151" s="104">
        <v>560616</v>
      </c>
      <c r="J151" s="104"/>
      <c r="K151" s="104">
        <f t="shared" si="2"/>
        <v>560616</v>
      </c>
      <c r="L151" s="104">
        <v>392430</v>
      </c>
      <c r="M151" s="104">
        <v>0</v>
      </c>
      <c r="N151" s="104">
        <v>392430</v>
      </c>
      <c r="O151" s="104">
        <v>392430</v>
      </c>
    </row>
    <row r="152" spans="1:15" ht="12" customHeight="1" x14ac:dyDescent="0.2">
      <c r="A152" s="102">
        <v>151</v>
      </c>
      <c r="B152" s="60">
        <v>97092</v>
      </c>
      <c r="C152" s="103" t="s">
        <v>4737</v>
      </c>
      <c r="D152" s="67" t="s">
        <v>4738</v>
      </c>
      <c r="E152" s="67" t="s">
        <v>4739</v>
      </c>
      <c r="F152" s="64" t="s">
        <v>4740</v>
      </c>
      <c r="G152" s="67" t="s">
        <v>626</v>
      </c>
      <c r="H152" s="67" t="s">
        <v>627</v>
      </c>
      <c r="I152" s="104">
        <v>324217</v>
      </c>
      <c r="J152" s="104"/>
      <c r="K152" s="104">
        <f t="shared" si="2"/>
        <v>324217</v>
      </c>
      <c r="L152" s="104">
        <v>226951</v>
      </c>
      <c r="M152" s="104">
        <v>0</v>
      </c>
      <c r="N152" s="104">
        <v>226951</v>
      </c>
      <c r="O152" s="104">
        <v>226951</v>
      </c>
    </row>
    <row r="153" spans="1:15" ht="12" customHeight="1" x14ac:dyDescent="0.2">
      <c r="A153" s="102">
        <v>152</v>
      </c>
      <c r="B153" s="60">
        <v>96832</v>
      </c>
      <c r="C153" s="103" t="s">
        <v>5443</v>
      </c>
      <c r="D153" s="67" t="s">
        <v>5444</v>
      </c>
      <c r="E153" s="67" t="s">
        <v>5445</v>
      </c>
      <c r="F153" s="64" t="s">
        <v>5446</v>
      </c>
      <c r="G153" s="67" t="s">
        <v>678</v>
      </c>
      <c r="H153" s="67" t="s">
        <v>627</v>
      </c>
      <c r="I153" s="104">
        <v>582349</v>
      </c>
      <c r="J153" s="104"/>
      <c r="K153" s="104">
        <f t="shared" si="2"/>
        <v>582349</v>
      </c>
      <c r="L153" s="104">
        <v>400000</v>
      </c>
      <c r="M153" s="104">
        <v>0</v>
      </c>
      <c r="N153" s="104">
        <v>400000</v>
      </c>
      <c r="O153" s="104">
        <v>400000</v>
      </c>
    </row>
    <row r="154" spans="1:15" ht="12" customHeight="1" x14ac:dyDescent="0.2">
      <c r="A154" s="102">
        <v>153</v>
      </c>
      <c r="B154" s="60">
        <v>95871</v>
      </c>
      <c r="C154" s="103" t="s">
        <v>5030</v>
      </c>
      <c r="D154" s="67" t="s">
        <v>5031</v>
      </c>
      <c r="E154" s="67" t="s">
        <v>5032</v>
      </c>
      <c r="F154" s="64" t="s">
        <v>5033</v>
      </c>
      <c r="G154" s="67" t="s">
        <v>2713</v>
      </c>
      <c r="H154" s="67" t="s">
        <v>627</v>
      </c>
      <c r="I154" s="104">
        <v>583816</v>
      </c>
      <c r="J154" s="104"/>
      <c r="K154" s="104">
        <f t="shared" si="2"/>
        <v>583816</v>
      </c>
      <c r="L154" s="104">
        <v>400000</v>
      </c>
      <c r="M154" s="104">
        <v>0</v>
      </c>
      <c r="N154" s="104">
        <v>400000</v>
      </c>
      <c r="O154" s="104">
        <v>400000</v>
      </c>
    </row>
    <row r="155" spans="1:15" ht="12" customHeight="1" x14ac:dyDescent="0.2">
      <c r="A155" s="102">
        <v>154</v>
      </c>
      <c r="B155" s="60">
        <v>97408</v>
      </c>
      <c r="C155" s="103" t="s">
        <v>5147</v>
      </c>
      <c r="D155" s="67" t="s">
        <v>5148</v>
      </c>
      <c r="E155" s="67" t="s">
        <v>5149</v>
      </c>
      <c r="F155" s="64" t="s">
        <v>5150</v>
      </c>
      <c r="G155" s="67" t="s">
        <v>689</v>
      </c>
      <c r="H155" s="67" t="s">
        <v>627</v>
      </c>
      <c r="I155" s="104">
        <v>548000</v>
      </c>
      <c r="J155" s="104"/>
      <c r="K155" s="104">
        <f t="shared" si="2"/>
        <v>548000</v>
      </c>
      <c r="L155" s="104">
        <v>383600</v>
      </c>
      <c r="M155" s="104">
        <v>0</v>
      </c>
      <c r="N155" s="104">
        <v>383600</v>
      </c>
      <c r="O155" s="104">
        <v>383600</v>
      </c>
    </row>
    <row r="156" spans="1:15" ht="12" customHeight="1" x14ac:dyDescent="0.2">
      <c r="A156" s="102">
        <v>155</v>
      </c>
      <c r="B156" s="60">
        <v>95944</v>
      </c>
      <c r="C156" s="103" t="s">
        <v>4511</v>
      </c>
      <c r="D156" s="67" t="s">
        <v>4512</v>
      </c>
      <c r="E156" s="67" t="s">
        <v>4513</v>
      </c>
      <c r="F156" s="64" t="s">
        <v>4514</v>
      </c>
      <c r="G156" s="67" t="s">
        <v>716</v>
      </c>
      <c r="H156" s="67" t="s">
        <v>627</v>
      </c>
      <c r="I156" s="104">
        <v>408291</v>
      </c>
      <c r="J156" s="104"/>
      <c r="K156" s="104">
        <f t="shared" si="2"/>
        <v>408291</v>
      </c>
      <c r="L156" s="104">
        <v>285803</v>
      </c>
      <c r="M156" s="104">
        <v>0</v>
      </c>
      <c r="N156" s="104">
        <v>285803</v>
      </c>
      <c r="O156" s="104">
        <v>285803</v>
      </c>
    </row>
    <row r="157" spans="1:15" ht="12" customHeight="1" x14ac:dyDescent="0.2">
      <c r="A157" s="102">
        <v>156</v>
      </c>
      <c r="B157" s="60">
        <v>97649</v>
      </c>
      <c r="C157" s="103" t="s">
        <v>4960</v>
      </c>
      <c r="D157" s="67" t="s">
        <v>4961</v>
      </c>
      <c r="E157" s="67" t="s">
        <v>4962</v>
      </c>
      <c r="F157" s="64" t="s">
        <v>4963</v>
      </c>
      <c r="G157" s="67" t="s">
        <v>716</v>
      </c>
      <c r="H157" s="67" t="s">
        <v>627</v>
      </c>
      <c r="I157" s="104">
        <v>495675</v>
      </c>
      <c r="J157" s="104"/>
      <c r="K157" s="104">
        <f t="shared" si="2"/>
        <v>495675</v>
      </c>
      <c r="L157" s="104">
        <v>0</v>
      </c>
      <c r="M157" s="104">
        <v>345000</v>
      </c>
      <c r="N157" s="104">
        <v>345000</v>
      </c>
      <c r="O157" s="104">
        <v>345000</v>
      </c>
    </row>
    <row r="158" spans="1:15" ht="12" customHeight="1" x14ac:dyDescent="0.2">
      <c r="A158" s="102">
        <v>157</v>
      </c>
      <c r="B158" s="60">
        <v>95030</v>
      </c>
      <c r="C158" s="103" t="s">
        <v>5635</v>
      </c>
      <c r="D158" s="67" t="s">
        <v>5595</v>
      </c>
      <c r="E158" s="67" t="s">
        <v>720</v>
      </c>
      <c r="F158" s="64" t="s">
        <v>721</v>
      </c>
      <c r="G158" s="67" t="s">
        <v>722</v>
      </c>
      <c r="H158" s="67" t="s">
        <v>723</v>
      </c>
      <c r="I158" s="104">
        <v>589391</v>
      </c>
      <c r="J158" s="104"/>
      <c r="K158" s="104">
        <f t="shared" si="2"/>
        <v>589391</v>
      </c>
      <c r="L158" s="104">
        <v>400000</v>
      </c>
      <c r="M158" s="104">
        <v>0</v>
      </c>
      <c r="N158" s="104">
        <v>400000</v>
      </c>
      <c r="O158" s="104">
        <v>400000</v>
      </c>
    </row>
    <row r="159" spans="1:15" ht="12" customHeight="1" x14ac:dyDescent="0.2">
      <c r="A159" s="102">
        <v>158</v>
      </c>
      <c r="B159" s="60">
        <v>96117</v>
      </c>
      <c r="C159" s="103" t="s">
        <v>5132</v>
      </c>
      <c r="D159" s="67" t="s">
        <v>5133</v>
      </c>
      <c r="E159" s="67" t="s">
        <v>5134</v>
      </c>
      <c r="F159" s="64" t="s">
        <v>5135</v>
      </c>
      <c r="G159" s="67" t="s">
        <v>722</v>
      </c>
      <c r="H159" s="67" t="s">
        <v>723</v>
      </c>
      <c r="I159" s="104">
        <v>703702</v>
      </c>
      <c r="J159" s="104"/>
      <c r="K159" s="104">
        <f t="shared" si="2"/>
        <v>703702</v>
      </c>
      <c r="L159" s="104">
        <v>400000</v>
      </c>
      <c r="M159" s="104">
        <v>0</v>
      </c>
      <c r="N159" s="104">
        <v>400000</v>
      </c>
      <c r="O159" s="104">
        <v>400000</v>
      </c>
    </row>
    <row r="160" spans="1:15" ht="12" customHeight="1" x14ac:dyDescent="0.2">
      <c r="A160" s="102">
        <v>159</v>
      </c>
      <c r="B160" s="60">
        <v>96310</v>
      </c>
      <c r="C160" s="103" t="s">
        <v>4805</v>
      </c>
      <c r="D160" s="67" t="s">
        <v>4806</v>
      </c>
      <c r="E160" s="67" t="s">
        <v>4807</v>
      </c>
      <c r="F160" s="64" t="s">
        <v>4808</v>
      </c>
      <c r="G160" s="67" t="s">
        <v>722</v>
      </c>
      <c r="H160" s="67" t="s">
        <v>723</v>
      </c>
      <c r="I160" s="104">
        <v>351158</v>
      </c>
      <c r="J160" s="104"/>
      <c r="K160" s="104">
        <f t="shared" si="2"/>
        <v>351158</v>
      </c>
      <c r="L160" s="104">
        <v>245810</v>
      </c>
      <c r="M160" s="104">
        <v>0</v>
      </c>
      <c r="N160" s="104">
        <v>245810</v>
      </c>
      <c r="O160" s="104">
        <v>245810</v>
      </c>
    </row>
    <row r="161" spans="1:15" ht="12" customHeight="1" x14ac:dyDescent="0.2">
      <c r="A161" s="102">
        <v>160</v>
      </c>
      <c r="B161" s="60">
        <v>97644</v>
      </c>
      <c r="C161" s="103" t="s">
        <v>4581</v>
      </c>
      <c r="D161" s="67" t="s">
        <v>4582</v>
      </c>
      <c r="E161" s="67" t="s">
        <v>4330</v>
      </c>
      <c r="F161" s="64" t="s">
        <v>4331</v>
      </c>
      <c r="G161" s="67" t="s">
        <v>722</v>
      </c>
      <c r="H161" s="67" t="s">
        <v>723</v>
      </c>
      <c r="I161" s="104">
        <v>1948681</v>
      </c>
      <c r="J161" s="104"/>
      <c r="K161" s="104">
        <f t="shared" si="2"/>
        <v>1948681</v>
      </c>
      <c r="L161" s="104">
        <v>400000</v>
      </c>
      <c r="M161" s="104">
        <v>0</v>
      </c>
      <c r="N161" s="104">
        <v>400000</v>
      </c>
      <c r="O161" s="104">
        <v>400000</v>
      </c>
    </row>
    <row r="162" spans="1:15" ht="12" customHeight="1" x14ac:dyDescent="0.2">
      <c r="A162" s="102">
        <v>161</v>
      </c>
      <c r="B162" s="60">
        <v>94189</v>
      </c>
      <c r="C162" s="103" t="s">
        <v>4745</v>
      </c>
      <c r="D162" s="67" t="s">
        <v>4746</v>
      </c>
      <c r="E162" s="67" t="s">
        <v>743</v>
      </c>
      <c r="F162" s="64" t="s">
        <v>744</v>
      </c>
      <c r="G162" s="67" t="s">
        <v>734</v>
      </c>
      <c r="H162" s="67" t="s">
        <v>723</v>
      </c>
      <c r="I162" s="104">
        <v>697478</v>
      </c>
      <c r="J162" s="104"/>
      <c r="K162" s="104">
        <f t="shared" si="2"/>
        <v>697478</v>
      </c>
      <c r="L162" s="104">
        <v>400000</v>
      </c>
      <c r="M162" s="104">
        <v>0</v>
      </c>
      <c r="N162" s="104">
        <v>400000</v>
      </c>
      <c r="O162" s="104">
        <v>400000</v>
      </c>
    </row>
    <row r="163" spans="1:15" ht="12" customHeight="1" x14ac:dyDescent="0.2">
      <c r="A163" s="102">
        <v>162</v>
      </c>
      <c r="B163" s="60">
        <v>95498</v>
      </c>
      <c r="C163" s="103" t="s">
        <v>4629</v>
      </c>
      <c r="D163" s="67" t="s">
        <v>4630</v>
      </c>
      <c r="E163" s="67" t="s">
        <v>748</v>
      </c>
      <c r="F163" s="64" t="s">
        <v>749</v>
      </c>
      <c r="G163" s="67" t="s">
        <v>734</v>
      </c>
      <c r="H163" s="67" t="s">
        <v>723</v>
      </c>
      <c r="I163" s="104">
        <v>584432</v>
      </c>
      <c r="J163" s="104"/>
      <c r="K163" s="104">
        <f t="shared" si="2"/>
        <v>584432</v>
      </c>
      <c r="L163" s="104">
        <v>400000</v>
      </c>
      <c r="M163" s="104">
        <v>0</v>
      </c>
      <c r="N163" s="104">
        <v>400000</v>
      </c>
      <c r="O163" s="104">
        <v>400000</v>
      </c>
    </row>
    <row r="164" spans="1:15" ht="12" customHeight="1" x14ac:dyDescent="0.2">
      <c r="A164" s="102">
        <v>163</v>
      </c>
      <c r="B164" s="60">
        <v>94192</v>
      </c>
      <c r="C164" s="103" t="s">
        <v>5387</v>
      </c>
      <c r="D164" s="67" t="s">
        <v>5388</v>
      </c>
      <c r="E164" s="67" t="s">
        <v>5389</v>
      </c>
      <c r="F164" s="64" t="s">
        <v>5390</v>
      </c>
      <c r="G164" s="67" t="s">
        <v>734</v>
      </c>
      <c r="H164" s="67" t="s">
        <v>723</v>
      </c>
      <c r="I164" s="104">
        <v>613612</v>
      </c>
      <c r="J164" s="104"/>
      <c r="K164" s="104">
        <f t="shared" si="2"/>
        <v>613612</v>
      </c>
      <c r="L164" s="104">
        <v>400000</v>
      </c>
      <c r="M164" s="104">
        <v>0</v>
      </c>
      <c r="N164" s="104">
        <v>400000</v>
      </c>
      <c r="O164" s="104">
        <v>400000</v>
      </c>
    </row>
    <row r="165" spans="1:15" ht="12" customHeight="1" x14ac:dyDescent="0.2">
      <c r="A165" s="102">
        <v>164</v>
      </c>
      <c r="B165" s="60">
        <v>96779</v>
      </c>
      <c r="C165" s="103" t="s">
        <v>4621</v>
      </c>
      <c r="D165" s="67" t="s">
        <v>4622</v>
      </c>
      <c r="E165" s="67" t="s">
        <v>4623</v>
      </c>
      <c r="F165" s="64" t="s">
        <v>4624</v>
      </c>
      <c r="G165" s="67" t="s">
        <v>734</v>
      </c>
      <c r="H165" s="67" t="s">
        <v>723</v>
      </c>
      <c r="I165" s="104">
        <v>336047</v>
      </c>
      <c r="J165" s="104">
        <f>11979+10769+24200+8712+22990+8470</f>
        <v>87120</v>
      </c>
      <c r="K165" s="104">
        <f t="shared" si="2"/>
        <v>248927</v>
      </c>
      <c r="L165" s="104">
        <v>235233</v>
      </c>
      <c r="M165" s="104">
        <v>0</v>
      </c>
      <c r="N165" s="104">
        <v>235233</v>
      </c>
      <c r="O165" s="104">
        <v>174248.9</v>
      </c>
    </row>
    <row r="166" spans="1:15" ht="12" customHeight="1" x14ac:dyDescent="0.2">
      <c r="A166" s="102">
        <v>165</v>
      </c>
      <c r="B166" s="60">
        <v>94214</v>
      </c>
      <c r="C166" s="103" t="s">
        <v>4765</v>
      </c>
      <c r="D166" s="67" t="s">
        <v>4766</v>
      </c>
      <c r="E166" s="67" t="s">
        <v>4767</v>
      </c>
      <c r="F166" s="64" t="s">
        <v>4768</v>
      </c>
      <c r="G166" s="67" t="s">
        <v>734</v>
      </c>
      <c r="H166" s="67" t="s">
        <v>723</v>
      </c>
      <c r="I166" s="104">
        <v>834015</v>
      </c>
      <c r="J166" s="104">
        <f>59894*1.21</f>
        <v>72471.739999999991</v>
      </c>
      <c r="K166" s="104">
        <f t="shared" si="2"/>
        <v>761543.26</v>
      </c>
      <c r="L166" s="104">
        <v>400000</v>
      </c>
      <c r="M166" s="104">
        <v>0</v>
      </c>
      <c r="N166" s="104">
        <v>400000</v>
      </c>
      <c r="O166" s="104">
        <v>400000</v>
      </c>
    </row>
    <row r="167" spans="1:15" ht="12" customHeight="1" x14ac:dyDescent="0.2">
      <c r="A167" s="102">
        <v>166</v>
      </c>
      <c r="B167" s="60">
        <v>96943</v>
      </c>
      <c r="C167" s="103" t="s">
        <v>4525</v>
      </c>
      <c r="D167" s="67" t="s">
        <v>4526</v>
      </c>
      <c r="E167" s="67" t="s">
        <v>4527</v>
      </c>
      <c r="F167" s="64" t="s">
        <v>4528</v>
      </c>
      <c r="G167" s="67" t="s">
        <v>734</v>
      </c>
      <c r="H167" s="67" t="s">
        <v>723</v>
      </c>
      <c r="I167" s="104">
        <v>176954</v>
      </c>
      <c r="J167" s="104"/>
      <c r="K167" s="104">
        <f t="shared" si="2"/>
        <v>176954</v>
      </c>
      <c r="L167" s="104">
        <v>123867</v>
      </c>
      <c r="M167" s="104">
        <v>0</v>
      </c>
      <c r="N167" s="104">
        <v>123867</v>
      </c>
      <c r="O167" s="104">
        <v>123867</v>
      </c>
    </row>
    <row r="168" spans="1:15" ht="12" customHeight="1" x14ac:dyDescent="0.2">
      <c r="A168" s="102">
        <v>167</v>
      </c>
      <c r="B168" s="60">
        <v>95503</v>
      </c>
      <c r="C168" s="103" t="s">
        <v>4659</v>
      </c>
      <c r="D168" s="67" t="s">
        <v>4660</v>
      </c>
      <c r="E168" s="67" t="s">
        <v>4661</v>
      </c>
      <c r="F168" s="64" t="s">
        <v>4662</v>
      </c>
      <c r="G168" s="67" t="s">
        <v>734</v>
      </c>
      <c r="H168" s="67" t="s">
        <v>723</v>
      </c>
      <c r="I168" s="104">
        <v>907955</v>
      </c>
      <c r="J168" s="104"/>
      <c r="K168" s="104">
        <f t="shared" si="2"/>
        <v>907955</v>
      </c>
      <c r="L168" s="104">
        <v>400000</v>
      </c>
      <c r="M168" s="104">
        <v>0</v>
      </c>
      <c r="N168" s="104">
        <v>400000</v>
      </c>
      <c r="O168" s="104">
        <v>400000</v>
      </c>
    </row>
    <row r="169" spans="1:15" ht="12" customHeight="1" x14ac:dyDescent="0.2">
      <c r="A169" s="102">
        <v>168</v>
      </c>
      <c r="B169" s="60">
        <v>94193</v>
      </c>
      <c r="C169" s="103" t="s">
        <v>5692</v>
      </c>
      <c r="D169" s="67" t="s">
        <v>5693</v>
      </c>
      <c r="E169" s="67" t="s">
        <v>768</v>
      </c>
      <c r="F169" s="64" t="s">
        <v>769</v>
      </c>
      <c r="G169" s="67" t="s">
        <v>734</v>
      </c>
      <c r="H169" s="67" t="s">
        <v>723</v>
      </c>
      <c r="I169" s="104">
        <v>645898</v>
      </c>
      <c r="J169" s="104"/>
      <c r="K169" s="104">
        <f t="shared" si="2"/>
        <v>645898</v>
      </c>
      <c r="L169" s="104">
        <v>400000</v>
      </c>
      <c r="M169" s="104">
        <v>0</v>
      </c>
      <c r="N169" s="104">
        <v>400000</v>
      </c>
      <c r="O169" s="104">
        <v>400000</v>
      </c>
    </row>
    <row r="170" spans="1:15" ht="12" customHeight="1" x14ac:dyDescent="0.2">
      <c r="A170" s="102">
        <v>169</v>
      </c>
      <c r="B170" s="60">
        <v>96400</v>
      </c>
      <c r="C170" s="103" t="s">
        <v>5582</v>
      </c>
      <c r="D170" s="67" t="s">
        <v>5583</v>
      </c>
      <c r="E170" s="67" t="s">
        <v>5584</v>
      </c>
      <c r="F170" s="64" t="s">
        <v>5585</v>
      </c>
      <c r="G170" s="67" t="s">
        <v>734</v>
      </c>
      <c r="H170" s="67" t="s">
        <v>723</v>
      </c>
      <c r="I170" s="104">
        <v>575000</v>
      </c>
      <c r="J170" s="104"/>
      <c r="K170" s="104">
        <f t="shared" si="2"/>
        <v>575000</v>
      </c>
      <c r="L170" s="104">
        <v>400000</v>
      </c>
      <c r="M170" s="104">
        <v>0</v>
      </c>
      <c r="N170" s="104">
        <v>400000</v>
      </c>
      <c r="O170" s="104">
        <v>400000</v>
      </c>
    </row>
    <row r="171" spans="1:15" ht="12" customHeight="1" x14ac:dyDescent="0.2">
      <c r="A171" s="102">
        <v>170</v>
      </c>
      <c r="B171" s="60">
        <v>96602</v>
      </c>
      <c r="C171" s="103" t="s">
        <v>5116</v>
      </c>
      <c r="D171" s="67" t="s">
        <v>5117</v>
      </c>
      <c r="E171" s="67" t="s">
        <v>5118</v>
      </c>
      <c r="F171" s="64" t="s">
        <v>5119</v>
      </c>
      <c r="G171" s="67" t="s">
        <v>734</v>
      </c>
      <c r="H171" s="67" t="s">
        <v>723</v>
      </c>
      <c r="I171" s="104">
        <v>653062</v>
      </c>
      <c r="J171" s="104"/>
      <c r="K171" s="104">
        <f t="shared" si="2"/>
        <v>653062</v>
      </c>
      <c r="L171" s="104">
        <v>400000</v>
      </c>
      <c r="M171" s="104">
        <v>0</v>
      </c>
      <c r="N171" s="104">
        <v>400000</v>
      </c>
      <c r="O171" s="104">
        <v>400000</v>
      </c>
    </row>
    <row r="172" spans="1:15" ht="12" customHeight="1" x14ac:dyDescent="0.2">
      <c r="A172" s="102">
        <v>171</v>
      </c>
      <c r="B172" s="60">
        <v>96423</v>
      </c>
      <c r="C172" s="103" t="s">
        <v>4721</v>
      </c>
      <c r="D172" s="67" t="s">
        <v>4722</v>
      </c>
      <c r="E172" s="67" t="s">
        <v>4723</v>
      </c>
      <c r="F172" s="64" t="s">
        <v>4724</v>
      </c>
      <c r="G172" s="67" t="s">
        <v>795</v>
      </c>
      <c r="H172" s="67" t="s">
        <v>723</v>
      </c>
      <c r="I172" s="104">
        <v>574949</v>
      </c>
      <c r="J172" s="104"/>
      <c r="K172" s="104">
        <f t="shared" si="2"/>
        <v>574949</v>
      </c>
      <c r="L172" s="104">
        <v>400000</v>
      </c>
      <c r="M172" s="104">
        <v>0</v>
      </c>
      <c r="N172" s="104">
        <v>400000</v>
      </c>
      <c r="O172" s="104">
        <v>400000</v>
      </c>
    </row>
    <row r="173" spans="1:15" ht="12" customHeight="1" x14ac:dyDescent="0.2">
      <c r="A173" s="102">
        <v>172</v>
      </c>
      <c r="B173" s="60">
        <v>96637</v>
      </c>
      <c r="C173" s="103" t="s">
        <v>5072</v>
      </c>
      <c r="D173" s="67" t="s">
        <v>5073</v>
      </c>
      <c r="E173" s="67" t="s">
        <v>5074</v>
      </c>
      <c r="F173" s="64" t="s">
        <v>5075</v>
      </c>
      <c r="G173" s="67" t="s">
        <v>795</v>
      </c>
      <c r="H173" s="67" t="s">
        <v>723</v>
      </c>
      <c r="I173" s="104">
        <v>2792775</v>
      </c>
      <c r="J173" s="104"/>
      <c r="K173" s="104">
        <f t="shared" si="2"/>
        <v>2792775</v>
      </c>
      <c r="L173" s="104">
        <v>400000</v>
      </c>
      <c r="M173" s="104">
        <v>0</v>
      </c>
      <c r="N173" s="104">
        <v>400000</v>
      </c>
      <c r="O173" s="104">
        <v>400000</v>
      </c>
    </row>
    <row r="174" spans="1:15" ht="12" customHeight="1" x14ac:dyDescent="0.2">
      <c r="A174" s="102">
        <v>173</v>
      </c>
      <c r="B174" s="60">
        <v>97510</v>
      </c>
      <c r="C174" s="103" t="s">
        <v>4687</v>
      </c>
      <c r="D174" s="67" t="s">
        <v>4688</v>
      </c>
      <c r="E174" s="67" t="s">
        <v>4689</v>
      </c>
      <c r="F174" s="64" t="s">
        <v>4690</v>
      </c>
      <c r="G174" s="67" t="s">
        <v>795</v>
      </c>
      <c r="H174" s="67" t="s">
        <v>723</v>
      </c>
      <c r="I174" s="104">
        <v>829732</v>
      </c>
      <c r="J174" s="104"/>
      <c r="K174" s="104">
        <f t="shared" si="2"/>
        <v>829732</v>
      </c>
      <c r="L174" s="104">
        <v>400000</v>
      </c>
      <c r="M174" s="104">
        <v>0</v>
      </c>
      <c r="N174" s="104">
        <v>400000</v>
      </c>
      <c r="O174" s="104">
        <v>400000</v>
      </c>
    </row>
    <row r="175" spans="1:15" ht="12" customHeight="1" x14ac:dyDescent="0.2">
      <c r="A175" s="102">
        <v>174</v>
      </c>
      <c r="B175" s="60">
        <v>97404</v>
      </c>
      <c r="C175" s="103" t="s">
        <v>5491</v>
      </c>
      <c r="D175" s="67" t="s">
        <v>5492</v>
      </c>
      <c r="E175" s="67" t="s">
        <v>5493</v>
      </c>
      <c r="F175" s="64" t="s">
        <v>5494</v>
      </c>
      <c r="G175" s="67" t="s">
        <v>795</v>
      </c>
      <c r="H175" s="67" t="s">
        <v>723</v>
      </c>
      <c r="I175" s="104">
        <v>706804</v>
      </c>
      <c r="J175" s="104"/>
      <c r="K175" s="104">
        <f t="shared" si="2"/>
        <v>706804</v>
      </c>
      <c r="L175" s="104">
        <v>400000</v>
      </c>
      <c r="M175" s="104">
        <v>0</v>
      </c>
      <c r="N175" s="104">
        <v>400000</v>
      </c>
      <c r="O175" s="104">
        <v>400000</v>
      </c>
    </row>
    <row r="176" spans="1:15" ht="12" customHeight="1" x14ac:dyDescent="0.2">
      <c r="A176" s="102">
        <v>175</v>
      </c>
      <c r="B176" s="60">
        <v>94241</v>
      </c>
      <c r="C176" s="103" t="s">
        <v>4599</v>
      </c>
      <c r="D176" s="67" t="s">
        <v>4600</v>
      </c>
      <c r="E176" s="67" t="s">
        <v>4601</v>
      </c>
      <c r="F176" s="64" t="s">
        <v>4602</v>
      </c>
      <c r="G176" s="67" t="s">
        <v>795</v>
      </c>
      <c r="H176" s="67" t="s">
        <v>723</v>
      </c>
      <c r="I176" s="104">
        <v>682701</v>
      </c>
      <c r="J176" s="104"/>
      <c r="K176" s="104">
        <f t="shared" si="2"/>
        <v>682701</v>
      </c>
      <c r="L176" s="104">
        <v>399900</v>
      </c>
      <c r="M176" s="104">
        <v>0</v>
      </c>
      <c r="N176" s="104">
        <v>399900</v>
      </c>
      <c r="O176" s="104">
        <v>399900</v>
      </c>
    </row>
    <row r="177" spans="1:15" ht="12" customHeight="1" x14ac:dyDescent="0.2">
      <c r="A177" s="102">
        <v>176</v>
      </c>
      <c r="B177" s="60">
        <v>96803</v>
      </c>
      <c r="C177" s="103" t="s">
        <v>4681</v>
      </c>
      <c r="D177" s="67" t="s">
        <v>4682</v>
      </c>
      <c r="E177" s="67" t="s">
        <v>4683</v>
      </c>
      <c r="F177" s="64" t="s">
        <v>4684</v>
      </c>
      <c r="G177" s="67" t="s">
        <v>795</v>
      </c>
      <c r="H177" s="67" t="s">
        <v>723</v>
      </c>
      <c r="I177" s="104">
        <v>570146</v>
      </c>
      <c r="J177" s="104"/>
      <c r="K177" s="104">
        <f t="shared" si="2"/>
        <v>570146</v>
      </c>
      <c r="L177" s="104">
        <v>399102</v>
      </c>
      <c r="M177" s="104">
        <v>0</v>
      </c>
      <c r="N177" s="104">
        <v>399102</v>
      </c>
      <c r="O177" s="104">
        <v>399102</v>
      </c>
    </row>
    <row r="178" spans="1:15" ht="12" customHeight="1" x14ac:dyDescent="0.2">
      <c r="A178" s="102">
        <v>177</v>
      </c>
      <c r="B178" s="60">
        <v>93990</v>
      </c>
      <c r="C178" s="103" t="s">
        <v>4709</v>
      </c>
      <c r="D178" s="67" t="s">
        <v>4710</v>
      </c>
      <c r="E178" s="67" t="s">
        <v>4711</v>
      </c>
      <c r="F178" s="64" t="s">
        <v>4712</v>
      </c>
      <c r="G178" s="67" t="s">
        <v>795</v>
      </c>
      <c r="H178" s="67" t="s">
        <v>723</v>
      </c>
      <c r="I178" s="104">
        <v>431255</v>
      </c>
      <c r="J178" s="104"/>
      <c r="K178" s="104">
        <f t="shared" si="2"/>
        <v>431255</v>
      </c>
      <c r="L178" s="104">
        <v>69575</v>
      </c>
      <c r="M178" s="104">
        <v>231916</v>
      </c>
      <c r="N178" s="104">
        <v>301491</v>
      </c>
      <c r="O178" s="104">
        <v>301491</v>
      </c>
    </row>
    <row r="179" spans="1:15" ht="12" customHeight="1" x14ac:dyDescent="0.2">
      <c r="A179" s="102">
        <v>178</v>
      </c>
      <c r="B179" s="60">
        <v>96366</v>
      </c>
      <c r="C179" s="103" t="s">
        <v>5715</v>
      </c>
      <c r="D179" s="67" t="s">
        <v>5716</v>
      </c>
      <c r="E179" s="67" t="s">
        <v>5717</v>
      </c>
      <c r="F179" s="64" t="s">
        <v>5718</v>
      </c>
      <c r="G179" s="67" t="s">
        <v>795</v>
      </c>
      <c r="H179" s="67" t="s">
        <v>723</v>
      </c>
      <c r="I179" s="104">
        <v>691795</v>
      </c>
      <c r="J179" s="104"/>
      <c r="K179" s="104">
        <f t="shared" si="2"/>
        <v>691795</v>
      </c>
      <c r="L179" s="104">
        <v>400000</v>
      </c>
      <c r="M179" s="104">
        <v>0</v>
      </c>
      <c r="N179" s="104">
        <v>400000</v>
      </c>
      <c r="O179" s="104">
        <v>400000</v>
      </c>
    </row>
    <row r="180" spans="1:15" ht="12" customHeight="1" x14ac:dyDescent="0.2">
      <c r="A180" s="102">
        <v>179</v>
      </c>
      <c r="B180" s="60">
        <v>97399</v>
      </c>
      <c r="C180" s="103" t="s">
        <v>4829</v>
      </c>
      <c r="D180" s="67" t="s">
        <v>4830</v>
      </c>
      <c r="E180" s="67" t="s">
        <v>4831</v>
      </c>
      <c r="F180" s="64" t="s">
        <v>4832</v>
      </c>
      <c r="G180" s="67" t="s">
        <v>826</v>
      </c>
      <c r="H180" s="67" t="s">
        <v>723</v>
      </c>
      <c r="I180" s="104">
        <v>623240</v>
      </c>
      <c r="J180" s="104"/>
      <c r="K180" s="104">
        <f t="shared" si="2"/>
        <v>623240</v>
      </c>
      <c r="L180" s="104">
        <v>0</v>
      </c>
      <c r="M180" s="104">
        <v>400000</v>
      </c>
      <c r="N180" s="104">
        <v>400000</v>
      </c>
      <c r="O180" s="104">
        <v>400000</v>
      </c>
    </row>
    <row r="181" spans="1:15" ht="12" customHeight="1" x14ac:dyDescent="0.2">
      <c r="A181" s="102">
        <v>180</v>
      </c>
      <c r="B181" s="60">
        <v>93768</v>
      </c>
      <c r="C181" s="103" t="s">
        <v>4515</v>
      </c>
      <c r="D181" s="67" t="s">
        <v>4516</v>
      </c>
      <c r="E181" s="67" t="s">
        <v>4517</v>
      </c>
      <c r="F181" s="64" t="s">
        <v>4518</v>
      </c>
      <c r="G181" s="67" t="s">
        <v>826</v>
      </c>
      <c r="H181" s="67" t="s">
        <v>723</v>
      </c>
      <c r="I181" s="104">
        <v>275738</v>
      </c>
      <c r="J181" s="104"/>
      <c r="K181" s="104">
        <f t="shared" si="2"/>
        <v>275738</v>
      </c>
      <c r="L181" s="104">
        <v>193000</v>
      </c>
      <c r="M181" s="104">
        <v>0</v>
      </c>
      <c r="N181" s="104">
        <v>193000</v>
      </c>
      <c r="O181" s="104">
        <v>193000</v>
      </c>
    </row>
    <row r="182" spans="1:15" ht="12" customHeight="1" x14ac:dyDescent="0.2">
      <c r="A182" s="102">
        <v>181</v>
      </c>
      <c r="B182" s="60">
        <v>97391</v>
      </c>
      <c r="C182" s="103" t="s">
        <v>5299</v>
      </c>
      <c r="D182" s="67" t="s">
        <v>5300</v>
      </c>
      <c r="E182" s="67" t="s">
        <v>5301</v>
      </c>
      <c r="F182" s="64" t="s">
        <v>5302</v>
      </c>
      <c r="G182" s="67" t="s">
        <v>826</v>
      </c>
      <c r="H182" s="67" t="s">
        <v>723</v>
      </c>
      <c r="I182" s="104">
        <v>1022062</v>
      </c>
      <c r="J182" s="104">
        <f>92300*1.21</f>
        <v>111683</v>
      </c>
      <c r="K182" s="104">
        <f t="shared" si="2"/>
        <v>910379</v>
      </c>
      <c r="L182" s="104">
        <v>400000</v>
      </c>
      <c r="M182" s="104">
        <v>0</v>
      </c>
      <c r="N182" s="104">
        <v>400000</v>
      </c>
      <c r="O182" s="104">
        <v>400000</v>
      </c>
    </row>
    <row r="183" spans="1:15" ht="12" customHeight="1" x14ac:dyDescent="0.2">
      <c r="A183" s="102">
        <v>182</v>
      </c>
      <c r="B183" s="60">
        <v>96493</v>
      </c>
      <c r="C183" s="103" t="s">
        <v>5754</v>
      </c>
      <c r="D183" s="67" t="s">
        <v>5755</v>
      </c>
      <c r="E183" s="67" t="s">
        <v>5756</v>
      </c>
      <c r="F183" s="64" t="s">
        <v>5757</v>
      </c>
      <c r="G183" s="67" t="s">
        <v>826</v>
      </c>
      <c r="H183" s="67" t="s">
        <v>723</v>
      </c>
      <c r="I183" s="104">
        <v>359147</v>
      </c>
      <c r="J183" s="104"/>
      <c r="K183" s="104">
        <f t="shared" si="2"/>
        <v>359147</v>
      </c>
      <c r="L183" s="104">
        <v>251403</v>
      </c>
      <c r="M183" s="104">
        <v>0</v>
      </c>
      <c r="N183" s="104">
        <v>251403</v>
      </c>
      <c r="O183" s="104">
        <v>251403</v>
      </c>
    </row>
    <row r="184" spans="1:15" ht="12" customHeight="1" x14ac:dyDescent="0.2">
      <c r="A184" s="102">
        <v>183</v>
      </c>
      <c r="B184" s="60">
        <v>97074</v>
      </c>
      <c r="C184" s="103" t="s">
        <v>5200</v>
      </c>
      <c r="D184" s="67" t="s">
        <v>5201</v>
      </c>
      <c r="E184" s="67" t="s">
        <v>5202</v>
      </c>
      <c r="F184" s="64" t="s">
        <v>5203</v>
      </c>
      <c r="G184" s="67" t="s">
        <v>826</v>
      </c>
      <c r="H184" s="67" t="s">
        <v>723</v>
      </c>
      <c r="I184" s="104">
        <v>1717510</v>
      </c>
      <c r="J184" s="104">
        <f>57700*1.21</f>
        <v>69817</v>
      </c>
      <c r="K184" s="104">
        <f t="shared" si="2"/>
        <v>1647693</v>
      </c>
      <c r="L184" s="104">
        <v>400000</v>
      </c>
      <c r="M184" s="104">
        <v>0</v>
      </c>
      <c r="N184" s="104">
        <v>400000</v>
      </c>
      <c r="O184" s="104">
        <v>400000</v>
      </c>
    </row>
    <row r="185" spans="1:15" ht="12" customHeight="1" x14ac:dyDescent="0.2">
      <c r="A185" s="102">
        <v>184</v>
      </c>
      <c r="B185" s="60">
        <v>93636</v>
      </c>
      <c r="C185" s="103" t="s">
        <v>5762</v>
      </c>
      <c r="D185" s="67" t="s">
        <v>5763</v>
      </c>
      <c r="E185" s="67" t="s">
        <v>2607</v>
      </c>
      <c r="F185" s="64" t="s">
        <v>2608</v>
      </c>
      <c r="G185" s="67" t="s">
        <v>826</v>
      </c>
      <c r="H185" s="67" t="s">
        <v>723</v>
      </c>
      <c r="I185" s="104">
        <v>493511</v>
      </c>
      <c r="J185" s="104"/>
      <c r="K185" s="104">
        <f t="shared" si="2"/>
        <v>493511</v>
      </c>
      <c r="L185" s="104">
        <v>345457</v>
      </c>
      <c r="M185" s="104">
        <v>0</v>
      </c>
      <c r="N185" s="104">
        <v>345457</v>
      </c>
      <c r="O185" s="104">
        <v>345457</v>
      </c>
    </row>
    <row r="186" spans="1:15" ht="12" customHeight="1" x14ac:dyDescent="0.2">
      <c r="A186" s="102">
        <v>185</v>
      </c>
      <c r="B186" s="60">
        <v>96377</v>
      </c>
      <c r="C186" s="103" t="s">
        <v>5221</v>
      </c>
      <c r="D186" s="67" t="s">
        <v>5222</v>
      </c>
      <c r="E186" s="67" t="s">
        <v>5223</v>
      </c>
      <c r="F186" s="64" t="s">
        <v>5224</v>
      </c>
      <c r="G186" s="67" t="s">
        <v>826</v>
      </c>
      <c r="H186" s="67" t="s">
        <v>723</v>
      </c>
      <c r="I186" s="104">
        <v>1023436</v>
      </c>
      <c r="J186" s="104"/>
      <c r="K186" s="104">
        <f t="shared" si="2"/>
        <v>1023436</v>
      </c>
      <c r="L186" s="104">
        <v>400000</v>
      </c>
      <c r="M186" s="104">
        <v>0</v>
      </c>
      <c r="N186" s="104">
        <v>400000</v>
      </c>
      <c r="O186" s="104">
        <v>400000</v>
      </c>
    </row>
    <row r="187" spans="1:15" ht="12" customHeight="1" x14ac:dyDescent="0.2">
      <c r="A187" s="102">
        <v>186</v>
      </c>
      <c r="B187" s="60">
        <v>96248</v>
      </c>
      <c r="C187" s="103" t="s">
        <v>4769</v>
      </c>
      <c r="D187" s="67" t="s">
        <v>4770</v>
      </c>
      <c r="E187" s="67" t="s">
        <v>4771</v>
      </c>
      <c r="F187" s="64" t="s">
        <v>4772</v>
      </c>
      <c r="G187" s="67" t="s">
        <v>826</v>
      </c>
      <c r="H187" s="67" t="s">
        <v>723</v>
      </c>
      <c r="I187" s="104">
        <v>867556</v>
      </c>
      <c r="J187" s="104"/>
      <c r="K187" s="104">
        <f t="shared" si="2"/>
        <v>867556</v>
      </c>
      <c r="L187" s="104">
        <v>400000</v>
      </c>
      <c r="M187" s="104">
        <v>0</v>
      </c>
      <c r="N187" s="104">
        <v>400000</v>
      </c>
      <c r="O187" s="104">
        <v>400000</v>
      </c>
    </row>
    <row r="188" spans="1:15" ht="12" customHeight="1" x14ac:dyDescent="0.2">
      <c r="A188" s="102">
        <v>187</v>
      </c>
      <c r="B188" s="60">
        <v>96338</v>
      </c>
      <c r="C188" s="103" t="s">
        <v>4733</v>
      </c>
      <c r="D188" s="67" t="s">
        <v>4734</v>
      </c>
      <c r="E188" s="67" t="s">
        <v>4735</v>
      </c>
      <c r="F188" s="64" t="s">
        <v>4736</v>
      </c>
      <c r="G188" s="67" t="s">
        <v>826</v>
      </c>
      <c r="H188" s="67" t="s">
        <v>723</v>
      </c>
      <c r="I188" s="104">
        <v>685426</v>
      </c>
      <c r="J188" s="104"/>
      <c r="K188" s="104">
        <f t="shared" si="2"/>
        <v>685426</v>
      </c>
      <c r="L188" s="104">
        <v>400000</v>
      </c>
      <c r="M188" s="104">
        <v>0</v>
      </c>
      <c r="N188" s="104">
        <v>400000</v>
      </c>
      <c r="O188" s="104">
        <v>400000</v>
      </c>
    </row>
    <row r="189" spans="1:15" ht="12" customHeight="1" x14ac:dyDescent="0.2">
      <c r="A189" s="102">
        <v>188</v>
      </c>
      <c r="B189" s="60">
        <v>97046</v>
      </c>
      <c r="C189" s="103" t="s">
        <v>4837</v>
      </c>
      <c r="D189" s="67" t="s">
        <v>4853</v>
      </c>
      <c r="E189" s="67" t="s">
        <v>4854</v>
      </c>
      <c r="F189" s="64" t="s">
        <v>4855</v>
      </c>
      <c r="G189" s="67" t="s">
        <v>826</v>
      </c>
      <c r="H189" s="67" t="s">
        <v>723</v>
      </c>
      <c r="I189" s="104">
        <v>315278</v>
      </c>
      <c r="J189" s="104"/>
      <c r="K189" s="104">
        <f t="shared" si="2"/>
        <v>315278</v>
      </c>
      <c r="L189" s="104">
        <v>220694</v>
      </c>
      <c r="M189" s="104">
        <v>0</v>
      </c>
      <c r="N189" s="104">
        <v>220694</v>
      </c>
      <c r="O189" s="104">
        <v>220694</v>
      </c>
    </row>
    <row r="190" spans="1:15" ht="12" customHeight="1" x14ac:dyDescent="0.2">
      <c r="A190" s="102">
        <v>189</v>
      </c>
      <c r="B190" s="60">
        <v>94191</v>
      </c>
      <c r="C190" s="103" t="s">
        <v>4505</v>
      </c>
      <c r="D190" s="67" t="s">
        <v>4506</v>
      </c>
      <c r="E190" s="67" t="s">
        <v>845</v>
      </c>
      <c r="F190" s="64" t="s">
        <v>846</v>
      </c>
      <c r="G190" s="67" t="s">
        <v>826</v>
      </c>
      <c r="H190" s="67" t="s">
        <v>723</v>
      </c>
      <c r="I190" s="104">
        <v>339268</v>
      </c>
      <c r="J190" s="104"/>
      <c r="K190" s="104">
        <f t="shared" si="2"/>
        <v>339268</v>
      </c>
      <c r="L190" s="104">
        <v>237487</v>
      </c>
      <c r="M190" s="104">
        <v>0</v>
      </c>
      <c r="N190" s="104">
        <v>237487</v>
      </c>
      <c r="O190" s="104">
        <v>237487</v>
      </c>
    </row>
    <row r="191" spans="1:15" ht="12" customHeight="1" x14ac:dyDescent="0.2">
      <c r="A191" s="102">
        <v>190</v>
      </c>
      <c r="B191" s="60">
        <v>95787</v>
      </c>
      <c r="C191" s="103" t="s">
        <v>4655</v>
      </c>
      <c r="D191" s="67" t="s">
        <v>4656</v>
      </c>
      <c r="E191" s="67" t="s">
        <v>4657</v>
      </c>
      <c r="F191" s="64" t="s">
        <v>4658</v>
      </c>
      <c r="G191" s="67" t="s">
        <v>857</v>
      </c>
      <c r="H191" s="67" t="s">
        <v>723</v>
      </c>
      <c r="I191" s="104">
        <v>594196</v>
      </c>
      <c r="J191" s="104"/>
      <c r="K191" s="104">
        <f t="shared" si="2"/>
        <v>594196</v>
      </c>
      <c r="L191" s="104">
        <v>400000</v>
      </c>
      <c r="M191" s="104">
        <v>0</v>
      </c>
      <c r="N191" s="104">
        <v>400000</v>
      </c>
      <c r="O191" s="104">
        <v>400000</v>
      </c>
    </row>
    <row r="192" spans="1:15" ht="12" customHeight="1" x14ac:dyDescent="0.2">
      <c r="A192" s="102">
        <v>191</v>
      </c>
      <c r="B192" s="60">
        <v>96566</v>
      </c>
      <c r="C192" s="103" t="s">
        <v>4729</v>
      </c>
      <c r="D192" s="67" t="s">
        <v>4730</v>
      </c>
      <c r="E192" s="67" t="s">
        <v>4731</v>
      </c>
      <c r="F192" s="64" t="s">
        <v>4732</v>
      </c>
      <c r="G192" s="67" t="s">
        <v>857</v>
      </c>
      <c r="H192" s="67" t="s">
        <v>723</v>
      </c>
      <c r="I192" s="104">
        <v>781461</v>
      </c>
      <c r="J192" s="104"/>
      <c r="K192" s="104">
        <f t="shared" si="2"/>
        <v>781461</v>
      </c>
      <c r="L192" s="104">
        <v>400000</v>
      </c>
      <c r="M192" s="104">
        <v>0</v>
      </c>
      <c r="N192" s="104">
        <v>400000</v>
      </c>
      <c r="O192" s="104">
        <v>400000</v>
      </c>
    </row>
    <row r="193" spans="1:15" ht="12" customHeight="1" x14ac:dyDescent="0.2">
      <c r="A193" s="102">
        <v>192</v>
      </c>
      <c r="B193" s="60">
        <v>97053</v>
      </c>
      <c r="C193" s="103" t="s">
        <v>5403</v>
      </c>
      <c r="D193" s="67" t="s">
        <v>5404</v>
      </c>
      <c r="E193" s="67" t="s">
        <v>5405</v>
      </c>
      <c r="F193" s="64" t="s">
        <v>5406</v>
      </c>
      <c r="G193" s="67" t="s">
        <v>857</v>
      </c>
      <c r="H193" s="67" t="s">
        <v>723</v>
      </c>
      <c r="I193" s="104">
        <v>618521</v>
      </c>
      <c r="J193" s="104"/>
      <c r="K193" s="104">
        <f t="shared" si="2"/>
        <v>618521</v>
      </c>
      <c r="L193" s="104">
        <v>386380</v>
      </c>
      <c r="M193" s="104">
        <v>0</v>
      </c>
      <c r="N193" s="104">
        <v>386380</v>
      </c>
      <c r="O193" s="104">
        <v>386380</v>
      </c>
    </row>
    <row r="194" spans="1:15" ht="12" customHeight="1" x14ac:dyDescent="0.2">
      <c r="A194" s="102">
        <v>193</v>
      </c>
      <c r="B194" s="60">
        <v>93977</v>
      </c>
      <c r="C194" s="103" t="s">
        <v>5594</v>
      </c>
      <c r="D194" s="67" t="s">
        <v>5595</v>
      </c>
      <c r="E194" s="67" t="s">
        <v>3846</v>
      </c>
      <c r="F194" s="64" t="s">
        <v>3847</v>
      </c>
      <c r="G194" s="67" t="s">
        <v>857</v>
      </c>
      <c r="H194" s="67" t="s">
        <v>723</v>
      </c>
      <c r="I194" s="104">
        <v>539043</v>
      </c>
      <c r="J194" s="104"/>
      <c r="K194" s="104">
        <f t="shared" ref="K194:K257" si="3">I194-J194</f>
        <v>539043</v>
      </c>
      <c r="L194" s="104">
        <v>377330</v>
      </c>
      <c r="M194" s="104">
        <v>0</v>
      </c>
      <c r="N194" s="104">
        <v>377330</v>
      </c>
      <c r="O194" s="104">
        <v>377330</v>
      </c>
    </row>
    <row r="195" spans="1:15" ht="12" customHeight="1" x14ac:dyDescent="0.2">
      <c r="A195" s="102">
        <v>194</v>
      </c>
      <c r="B195" s="60">
        <v>95243</v>
      </c>
      <c r="C195" s="103" t="s">
        <v>4663</v>
      </c>
      <c r="D195" s="67" t="s">
        <v>4664</v>
      </c>
      <c r="E195" s="67" t="s">
        <v>4665</v>
      </c>
      <c r="F195" s="64" t="s">
        <v>4666</v>
      </c>
      <c r="G195" s="67" t="s">
        <v>857</v>
      </c>
      <c r="H195" s="67" t="s">
        <v>723</v>
      </c>
      <c r="I195" s="104">
        <v>399845</v>
      </c>
      <c r="J195" s="104"/>
      <c r="K195" s="104">
        <f t="shared" si="3"/>
        <v>399845</v>
      </c>
      <c r="L195" s="104">
        <v>0</v>
      </c>
      <c r="M195" s="104">
        <v>279891</v>
      </c>
      <c r="N195" s="104">
        <v>279891</v>
      </c>
      <c r="O195" s="104">
        <v>279891</v>
      </c>
    </row>
    <row r="196" spans="1:15" ht="12" customHeight="1" x14ac:dyDescent="0.2">
      <c r="A196" s="102">
        <v>195</v>
      </c>
      <c r="B196" s="60">
        <v>95461</v>
      </c>
      <c r="C196" s="103" t="s">
        <v>4553</v>
      </c>
      <c r="D196" s="67" t="s">
        <v>4554</v>
      </c>
      <c r="E196" s="67" t="s">
        <v>4555</v>
      </c>
      <c r="F196" s="64" t="s">
        <v>4556</v>
      </c>
      <c r="G196" s="67" t="s">
        <v>857</v>
      </c>
      <c r="H196" s="67" t="s">
        <v>723</v>
      </c>
      <c r="I196" s="104">
        <v>602527</v>
      </c>
      <c r="J196" s="104"/>
      <c r="K196" s="104">
        <f t="shared" si="3"/>
        <v>602527</v>
      </c>
      <c r="L196" s="104">
        <v>400000</v>
      </c>
      <c r="M196" s="104">
        <v>0</v>
      </c>
      <c r="N196" s="104">
        <v>400000</v>
      </c>
      <c r="O196" s="104">
        <v>400000</v>
      </c>
    </row>
    <row r="197" spans="1:15" ht="12" customHeight="1" x14ac:dyDescent="0.2">
      <c r="A197" s="102">
        <v>196</v>
      </c>
      <c r="B197" s="60">
        <v>96948</v>
      </c>
      <c r="C197" s="103" t="s">
        <v>5535</v>
      </c>
      <c r="D197" s="67" t="s">
        <v>5536</v>
      </c>
      <c r="E197" s="67" t="s">
        <v>2991</v>
      </c>
      <c r="F197" s="64" t="s">
        <v>2992</v>
      </c>
      <c r="G197" s="67" t="s">
        <v>868</v>
      </c>
      <c r="H197" s="67" t="s">
        <v>869</v>
      </c>
      <c r="I197" s="104">
        <v>1265055</v>
      </c>
      <c r="J197" s="104">
        <f>64130</f>
        <v>64130</v>
      </c>
      <c r="K197" s="104">
        <f t="shared" si="3"/>
        <v>1200925</v>
      </c>
      <c r="L197" s="104">
        <v>0</v>
      </c>
      <c r="M197" s="104">
        <v>400000</v>
      </c>
      <c r="N197" s="104">
        <v>400000</v>
      </c>
      <c r="O197" s="104">
        <v>400000</v>
      </c>
    </row>
    <row r="198" spans="1:15" ht="12" customHeight="1" x14ac:dyDescent="0.2">
      <c r="A198" s="102">
        <v>197</v>
      </c>
      <c r="B198" s="60">
        <v>95628</v>
      </c>
      <c r="C198" s="103" t="s">
        <v>5722</v>
      </c>
      <c r="D198" s="67" t="s">
        <v>5723</v>
      </c>
      <c r="E198" s="67" t="s">
        <v>873</v>
      </c>
      <c r="F198" s="64" t="s">
        <v>874</v>
      </c>
      <c r="G198" s="67" t="s">
        <v>868</v>
      </c>
      <c r="H198" s="67" t="s">
        <v>869</v>
      </c>
      <c r="I198" s="104">
        <v>642973</v>
      </c>
      <c r="J198" s="104"/>
      <c r="K198" s="104">
        <f t="shared" si="3"/>
        <v>642973</v>
      </c>
      <c r="L198" s="104">
        <v>400000</v>
      </c>
      <c r="M198" s="104">
        <v>0</v>
      </c>
      <c r="N198" s="104">
        <v>400000</v>
      </c>
      <c r="O198" s="104">
        <v>400000</v>
      </c>
    </row>
    <row r="199" spans="1:15" ht="12" customHeight="1" x14ac:dyDescent="0.2">
      <c r="A199" s="102">
        <v>198</v>
      </c>
      <c r="B199" s="60">
        <v>94624</v>
      </c>
      <c r="C199" s="103" t="s">
        <v>4990</v>
      </c>
      <c r="D199" s="67" t="s">
        <v>4991</v>
      </c>
      <c r="E199" s="67" t="s">
        <v>4992</v>
      </c>
      <c r="F199" s="64" t="s">
        <v>4993</v>
      </c>
      <c r="G199" s="67" t="s">
        <v>868</v>
      </c>
      <c r="H199" s="67" t="s">
        <v>869</v>
      </c>
      <c r="I199" s="104">
        <v>683287</v>
      </c>
      <c r="J199" s="104"/>
      <c r="K199" s="104">
        <f t="shared" si="3"/>
        <v>683287</v>
      </c>
      <c r="L199" s="104">
        <v>399900</v>
      </c>
      <c r="M199" s="104">
        <v>0</v>
      </c>
      <c r="N199" s="104">
        <v>399900</v>
      </c>
      <c r="O199" s="104">
        <v>399900</v>
      </c>
    </row>
    <row r="200" spans="1:15" ht="12" customHeight="1" x14ac:dyDescent="0.2">
      <c r="A200" s="102">
        <v>199</v>
      </c>
      <c r="B200" s="60">
        <v>94400</v>
      </c>
      <c r="C200" s="103" t="s">
        <v>5700</v>
      </c>
      <c r="D200" s="67" t="s">
        <v>5085</v>
      </c>
      <c r="E200" s="67" t="s">
        <v>5701</v>
      </c>
      <c r="F200" s="64" t="s">
        <v>5702</v>
      </c>
      <c r="G200" s="67" t="s">
        <v>868</v>
      </c>
      <c r="H200" s="67" t="s">
        <v>869</v>
      </c>
      <c r="I200" s="104">
        <v>670031</v>
      </c>
      <c r="J200" s="104"/>
      <c r="K200" s="104">
        <f t="shared" si="3"/>
        <v>670031</v>
      </c>
      <c r="L200" s="104">
        <v>399900</v>
      </c>
      <c r="M200" s="104">
        <v>0</v>
      </c>
      <c r="N200" s="104">
        <v>399900</v>
      </c>
      <c r="O200" s="104">
        <v>399900</v>
      </c>
    </row>
    <row r="201" spans="1:15" ht="12" customHeight="1" x14ac:dyDescent="0.2">
      <c r="A201" s="102">
        <v>200</v>
      </c>
      <c r="B201" s="60">
        <v>95305</v>
      </c>
      <c r="C201" s="103" t="s">
        <v>4617</v>
      </c>
      <c r="D201" s="67" t="s">
        <v>4618</v>
      </c>
      <c r="E201" s="67" t="s">
        <v>4619</v>
      </c>
      <c r="F201" s="64" t="s">
        <v>4620</v>
      </c>
      <c r="G201" s="67" t="s">
        <v>905</v>
      </c>
      <c r="H201" s="67" t="s">
        <v>869</v>
      </c>
      <c r="I201" s="104">
        <v>658111</v>
      </c>
      <c r="J201" s="104"/>
      <c r="K201" s="104">
        <f t="shared" si="3"/>
        <v>658111</v>
      </c>
      <c r="L201" s="104">
        <v>400000</v>
      </c>
      <c r="M201" s="104">
        <v>0</v>
      </c>
      <c r="N201" s="104">
        <v>400000</v>
      </c>
      <c r="O201" s="104">
        <v>400000</v>
      </c>
    </row>
    <row r="202" spans="1:15" ht="12" customHeight="1" x14ac:dyDescent="0.2">
      <c r="A202" s="102">
        <v>201</v>
      </c>
      <c r="B202" s="60">
        <v>96053</v>
      </c>
      <c r="C202" s="103" t="s">
        <v>5435</v>
      </c>
      <c r="D202" s="67" t="s">
        <v>5436</v>
      </c>
      <c r="E202" s="67" t="s">
        <v>5437</v>
      </c>
      <c r="F202" s="64" t="s">
        <v>5438</v>
      </c>
      <c r="G202" s="67" t="s">
        <v>905</v>
      </c>
      <c r="H202" s="67" t="s">
        <v>869</v>
      </c>
      <c r="I202" s="104">
        <v>627119</v>
      </c>
      <c r="J202" s="104"/>
      <c r="K202" s="104">
        <f t="shared" si="3"/>
        <v>627119</v>
      </c>
      <c r="L202" s="104">
        <v>400000</v>
      </c>
      <c r="M202" s="104">
        <v>0</v>
      </c>
      <c r="N202" s="104">
        <v>400000</v>
      </c>
      <c r="O202" s="104">
        <v>400000</v>
      </c>
    </row>
    <row r="203" spans="1:15" ht="12" customHeight="1" x14ac:dyDescent="0.2">
      <c r="A203" s="102">
        <v>202</v>
      </c>
      <c r="B203" s="60">
        <v>96443</v>
      </c>
      <c r="C203" s="103" t="s">
        <v>5151</v>
      </c>
      <c r="D203" s="67" t="s">
        <v>5152</v>
      </c>
      <c r="E203" s="67" t="s">
        <v>5153</v>
      </c>
      <c r="F203" s="64" t="s">
        <v>5004</v>
      </c>
      <c r="G203" s="67" t="s">
        <v>905</v>
      </c>
      <c r="H203" s="67" t="s">
        <v>869</v>
      </c>
      <c r="I203" s="104">
        <v>563134</v>
      </c>
      <c r="J203" s="104"/>
      <c r="K203" s="104">
        <f t="shared" si="3"/>
        <v>563134</v>
      </c>
      <c r="L203" s="104">
        <v>394193</v>
      </c>
      <c r="M203" s="104">
        <v>0</v>
      </c>
      <c r="N203" s="104">
        <v>394193</v>
      </c>
      <c r="O203" s="104">
        <v>394193</v>
      </c>
    </row>
    <row r="204" spans="1:15" ht="12" customHeight="1" x14ac:dyDescent="0.2">
      <c r="A204" s="102">
        <v>203</v>
      </c>
      <c r="B204" s="60">
        <v>95819</v>
      </c>
      <c r="C204" s="103" t="s">
        <v>4986</v>
      </c>
      <c r="D204" s="67" t="s">
        <v>4987</v>
      </c>
      <c r="E204" s="67" t="s">
        <v>4988</v>
      </c>
      <c r="F204" s="64" t="s">
        <v>4989</v>
      </c>
      <c r="G204" s="67" t="s">
        <v>905</v>
      </c>
      <c r="H204" s="67" t="s">
        <v>869</v>
      </c>
      <c r="I204" s="104">
        <v>269056</v>
      </c>
      <c r="J204" s="104"/>
      <c r="K204" s="104">
        <f t="shared" si="3"/>
        <v>269056</v>
      </c>
      <c r="L204" s="104">
        <v>188339</v>
      </c>
      <c r="M204" s="104">
        <v>0</v>
      </c>
      <c r="N204" s="104">
        <v>188339</v>
      </c>
      <c r="O204" s="104">
        <v>188339</v>
      </c>
    </row>
    <row r="205" spans="1:15" ht="12" customHeight="1" x14ac:dyDescent="0.2">
      <c r="A205" s="102">
        <v>204</v>
      </c>
      <c r="B205" s="60">
        <v>97049</v>
      </c>
      <c r="C205" s="103" t="s">
        <v>5465</v>
      </c>
      <c r="D205" s="67" t="s">
        <v>5466</v>
      </c>
      <c r="E205" s="67" t="s">
        <v>5467</v>
      </c>
      <c r="F205" s="64" t="s">
        <v>5468</v>
      </c>
      <c r="G205" s="67" t="s">
        <v>905</v>
      </c>
      <c r="H205" s="67" t="s">
        <v>869</v>
      </c>
      <c r="I205" s="104">
        <v>588350</v>
      </c>
      <c r="J205" s="104"/>
      <c r="K205" s="104">
        <f t="shared" si="3"/>
        <v>588350</v>
      </c>
      <c r="L205" s="104">
        <v>400000</v>
      </c>
      <c r="M205" s="104">
        <v>0</v>
      </c>
      <c r="N205" s="104">
        <v>400000</v>
      </c>
      <c r="O205" s="104">
        <v>400000</v>
      </c>
    </row>
    <row r="206" spans="1:15" ht="12" customHeight="1" x14ac:dyDescent="0.2">
      <c r="A206" s="102">
        <v>205</v>
      </c>
      <c r="B206" s="60">
        <v>95932</v>
      </c>
      <c r="C206" s="103" t="s">
        <v>4924</v>
      </c>
      <c r="D206" s="67" t="s">
        <v>4925</v>
      </c>
      <c r="E206" s="67" t="s">
        <v>4926</v>
      </c>
      <c r="F206" s="64" t="s">
        <v>4927</v>
      </c>
      <c r="G206" s="67" t="s">
        <v>905</v>
      </c>
      <c r="H206" s="67" t="s">
        <v>869</v>
      </c>
      <c r="I206" s="104">
        <v>567461</v>
      </c>
      <c r="J206" s="104"/>
      <c r="K206" s="104">
        <f t="shared" si="3"/>
        <v>567461</v>
      </c>
      <c r="L206" s="104">
        <v>400000</v>
      </c>
      <c r="M206" s="104">
        <v>0</v>
      </c>
      <c r="N206" s="104">
        <v>400000</v>
      </c>
      <c r="O206" s="104">
        <v>400000</v>
      </c>
    </row>
    <row r="207" spans="1:15" ht="12" customHeight="1" x14ac:dyDescent="0.2">
      <c r="A207" s="102">
        <v>206</v>
      </c>
      <c r="B207" s="60">
        <v>94934</v>
      </c>
      <c r="C207" s="103" t="s">
        <v>5056</v>
      </c>
      <c r="D207" s="67" t="s">
        <v>5057</v>
      </c>
      <c r="E207" s="67" t="s">
        <v>5058</v>
      </c>
      <c r="F207" s="64" t="s">
        <v>5059</v>
      </c>
      <c r="G207" s="67" t="s">
        <v>905</v>
      </c>
      <c r="H207" s="67" t="s">
        <v>869</v>
      </c>
      <c r="I207" s="104">
        <v>596409</v>
      </c>
      <c r="J207" s="104"/>
      <c r="K207" s="104">
        <f t="shared" si="3"/>
        <v>596409</v>
      </c>
      <c r="L207" s="104">
        <v>400000</v>
      </c>
      <c r="M207" s="104">
        <v>0</v>
      </c>
      <c r="N207" s="104">
        <v>400000</v>
      </c>
      <c r="O207" s="104">
        <v>400000</v>
      </c>
    </row>
    <row r="208" spans="1:15" ht="12" customHeight="1" x14ac:dyDescent="0.2">
      <c r="A208" s="102">
        <v>207</v>
      </c>
      <c r="B208" s="60">
        <v>94179</v>
      </c>
      <c r="C208" s="103" t="s">
        <v>4667</v>
      </c>
      <c r="D208" s="67" t="s">
        <v>4668</v>
      </c>
      <c r="E208" s="67" t="s">
        <v>4669</v>
      </c>
      <c r="F208" s="64" t="s">
        <v>4670</v>
      </c>
      <c r="G208" s="67" t="s">
        <v>926</v>
      </c>
      <c r="H208" s="67" t="s">
        <v>869</v>
      </c>
      <c r="I208" s="104">
        <v>935163</v>
      </c>
      <c r="J208" s="104"/>
      <c r="K208" s="104">
        <f t="shared" si="3"/>
        <v>935163</v>
      </c>
      <c r="L208" s="104">
        <v>400000</v>
      </c>
      <c r="M208" s="104">
        <v>0</v>
      </c>
      <c r="N208" s="104">
        <v>400000</v>
      </c>
      <c r="O208" s="104">
        <v>400000</v>
      </c>
    </row>
    <row r="209" spans="1:15" ht="12" customHeight="1" x14ac:dyDescent="0.2">
      <c r="A209" s="102">
        <v>208</v>
      </c>
      <c r="B209" s="60">
        <v>96362</v>
      </c>
      <c r="C209" s="103" t="s">
        <v>4603</v>
      </c>
      <c r="D209" s="67" t="s">
        <v>4604</v>
      </c>
      <c r="E209" s="67" t="s">
        <v>4605</v>
      </c>
      <c r="F209" s="64" t="s">
        <v>4606</v>
      </c>
      <c r="G209" s="67" t="s">
        <v>926</v>
      </c>
      <c r="H209" s="67" t="s">
        <v>869</v>
      </c>
      <c r="I209" s="104">
        <v>375726</v>
      </c>
      <c r="J209" s="104"/>
      <c r="K209" s="104">
        <f t="shared" si="3"/>
        <v>375726</v>
      </c>
      <c r="L209" s="104">
        <v>263008</v>
      </c>
      <c r="M209" s="104">
        <v>0</v>
      </c>
      <c r="N209" s="104">
        <v>263008</v>
      </c>
      <c r="O209" s="104">
        <v>263008</v>
      </c>
    </row>
    <row r="210" spans="1:15" ht="12" customHeight="1" x14ac:dyDescent="0.2">
      <c r="A210" s="102">
        <v>209</v>
      </c>
      <c r="B210" s="60">
        <v>95988</v>
      </c>
      <c r="C210" s="103" t="s">
        <v>5208</v>
      </c>
      <c r="D210" s="67" t="s">
        <v>5209</v>
      </c>
      <c r="E210" s="67" t="s">
        <v>5210</v>
      </c>
      <c r="F210" s="64" t="s">
        <v>5211</v>
      </c>
      <c r="G210" s="67" t="s">
        <v>926</v>
      </c>
      <c r="H210" s="67" t="s">
        <v>869</v>
      </c>
      <c r="I210" s="104">
        <v>606714</v>
      </c>
      <c r="J210" s="104"/>
      <c r="K210" s="104">
        <f t="shared" si="3"/>
        <v>606714</v>
      </c>
      <c r="L210" s="104">
        <v>400000</v>
      </c>
      <c r="M210" s="104">
        <v>0</v>
      </c>
      <c r="N210" s="104">
        <v>400000</v>
      </c>
      <c r="O210" s="104">
        <v>400000</v>
      </c>
    </row>
    <row r="211" spans="1:15" ht="12" customHeight="1" x14ac:dyDescent="0.2">
      <c r="A211" s="102">
        <v>210</v>
      </c>
      <c r="B211" s="60">
        <v>97364</v>
      </c>
      <c r="C211" s="103" t="s">
        <v>5425</v>
      </c>
      <c r="D211" s="67" t="s">
        <v>5426</v>
      </c>
      <c r="E211" s="67" t="s">
        <v>5427</v>
      </c>
      <c r="F211" s="64" t="s">
        <v>5428</v>
      </c>
      <c r="G211" s="67" t="s">
        <v>926</v>
      </c>
      <c r="H211" s="67" t="s">
        <v>869</v>
      </c>
      <c r="I211" s="104">
        <v>432753</v>
      </c>
      <c r="J211" s="104"/>
      <c r="K211" s="104">
        <f t="shared" si="3"/>
        <v>432753</v>
      </c>
      <c r="L211" s="104">
        <v>302927</v>
      </c>
      <c r="M211" s="104">
        <v>0</v>
      </c>
      <c r="N211" s="104">
        <v>302927</v>
      </c>
      <c r="O211" s="104">
        <v>302927</v>
      </c>
    </row>
    <row r="212" spans="1:15" ht="12" customHeight="1" x14ac:dyDescent="0.2">
      <c r="A212" s="102">
        <v>211</v>
      </c>
      <c r="B212" s="60">
        <v>95109</v>
      </c>
      <c r="C212" s="103" t="s">
        <v>5628</v>
      </c>
      <c r="D212" s="67" t="s">
        <v>5629</v>
      </c>
      <c r="E212" s="67" t="s">
        <v>4368</v>
      </c>
      <c r="F212" s="64" t="s">
        <v>4369</v>
      </c>
      <c r="G212" s="67" t="s">
        <v>926</v>
      </c>
      <c r="H212" s="67" t="s">
        <v>869</v>
      </c>
      <c r="I212" s="104">
        <v>976932</v>
      </c>
      <c r="J212" s="104">
        <f>102820</f>
        <v>102820</v>
      </c>
      <c r="K212" s="104">
        <f t="shared" si="3"/>
        <v>874112</v>
      </c>
      <c r="L212" s="104">
        <v>400000</v>
      </c>
      <c r="M212" s="104">
        <v>0</v>
      </c>
      <c r="N212" s="104">
        <v>400000</v>
      </c>
      <c r="O212" s="104">
        <v>400000</v>
      </c>
    </row>
    <row r="213" spans="1:15" ht="12" customHeight="1" x14ac:dyDescent="0.2">
      <c r="A213" s="102">
        <v>212</v>
      </c>
      <c r="B213" s="60">
        <v>94345</v>
      </c>
      <c r="C213" s="103" t="s">
        <v>5164</v>
      </c>
      <c r="D213" s="67" t="s">
        <v>5165</v>
      </c>
      <c r="E213" s="67" t="s">
        <v>5166</v>
      </c>
      <c r="F213" s="64" t="s">
        <v>5167</v>
      </c>
      <c r="G213" s="67" t="s">
        <v>926</v>
      </c>
      <c r="H213" s="67" t="s">
        <v>869</v>
      </c>
      <c r="I213" s="104">
        <v>482615</v>
      </c>
      <c r="J213" s="104"/>
      <c r="K213" s="104">
        <f t="shared" si="3"/>
        <v>482615</v>
      </c>
      <c r="L213" s="104">
        <v>337830</v>
      </c>
      <c r="M213" s="104">
        <v>0</v>
      </c>
      <c r="N213" s="104">
        <v>337830</v>
      </c>
      <c r="O213" s="104">
        <v>337830</v>
      </c>
    </row>
    <row r="214" spans="1:15" ht="12" customHeight="1" x14ac:dyDescent="0.2">
      <c r="A214" s="102">
        <v>213</v>
      </c>
      <c r="B214" s="60">
        <v>93805</v>
      </c>
      <c r="C214" s="103" t="s">
        <v>4809</v>
      </c>
      <c r="D214" s="67" t="s">
        <v>4810</v>
      </c>
      <c r="E214" s="67" t="s">
        <v>4811</v>
      </c>
      <c r="F214" s="64" t="s">
        <v>4812</v>
      </c>
      <c r="G214" s="67" t="s">
        <v>926</v>
      </c>
      <c r="H214" s="67" t="s">
        <v>869</v>
      </c>
      <c r="I214" s="104">
        <v>583244</v>
      </c>
      <c r="J214" s="104"/>
      <c r="K214" s="104">
        <f t="shared" si="3"/>
        <v>583244</v>
      </c>
      <c r="L214" s="104">
        <v>400000</v>
      </c>
      <c r="M214" s="104">
        <v>0</v>
      </c>
      <c r="N214" s="104">
        <v>400000</v>
      </c>
      <c r="O214" s="104">
        <v>400000</v>
      </c>
    </row>
    <row r="215" spans="1:15" ht="12" customHeight="1" x14ac:dyDescent="0.2">
      <c r="A215" s="102">
        <v>214</v>
      </c>
      <c r="B215" s="60">
        <v>96126</v>
      </c>
      <c r="C215" s="103" t="s">
        <v>4839</v>
      </c>
      <c r="D215" s="67" t="s">
        <v>4840</v>
      </c>
      <c r="E215" s="67" t="s">
        <v>4841</v>
      </c>
      <c r="F215" s="64" t="s">
        <v>4842</v>
      </c>
      <c r="G215" s="67" t="s">
        <v>926</v>
      </c>
      <c r="H215" s="67" t="s">
        <v>869</v>
      </c>
      <c r="I215" s="104">
        <v>671499</v>
      </c>
      <c r="J215" s="104"/>
      <c r="K215" s="104">
        <f t="shared" si="3"/>
        <v>671499</v>
      </c>
      <c r="L215" s="104">
        <v>400000</v>
      </c>
      <c r="M215" s="104">
        <v>0</v>
      </c>
      <c r="N215" s="104">
        <v>400000</v>
      </c>
      <c r="O215" s="104">
        <v>400000</v>
      </c>
    </row>
    <row r="216" spans="1:15" ht="12" customHeight="1" x14ac:dyDescent="0.2">
      <c r="A216" s="102">
        <v>215</v>
      </c>
      <c r="B216" s="60">
        <v>96173</v>
      </c>
      <c r="C216" s="103" t="s">
        <v>4539</v>
      </c>
      <c r="D216" s="67" t="s">
        <v>4540</v>
      </c>
      <c r="E216" s="67" t="s">
        <v>4541</v>
      </c>
      <c r="F216" s="64" t="s">
        <v>4542</v>
      </c>
      <c r="G216" s="67" t="s">
        <v>926</v>
      </c>
      <c r="H216" s="67" t="s">
        <v>869</v>
      </c>
      <c r="I216" s="104">
        <v>376746</v>
      </c>
      <c r="J216" s="104"/>
      <c r="K216" s="104">
        <f t="shared" si="3"/>
        <v>376746</v>
      </c>
      <c r="L216" s="104">
        <v>263000</v>
      </c>
      <c r="M216" s="104">
        <v>0</v>
      </c>
      <c r="N216" s="104">
        <v>263000</v>
      </c>
      <c r="O216" s="104">
        <v>263000</v>
      </c>
    </row>
    <row r="217" spans="1:15" ht="12" customHeight="1" x14ac:dyDescent="0.2">
      <c r="A217" s="102">
        <v>216</v>
      </c>
      <c r="B217" s="60">
        <v>96453</v>
      </c>
      <c r="C217" s="103" t="s">
        <v>5676</v>
      </c>
      <c r="D217" s="67" t="s">
        <v>5677</v>
      </c>
      <c r="E217" s="67" t="s">
        <v>2337</v>
      </c>
      <c r="F217" s="64" t="s">
        <v>2338</v>
      </c>
      <c r="G217" s="67" t="s">
        <v>947</v>
      </c>
      <c r="H217" s="67" t="s">
        <v>869</v>
      </c>
      <c r="I217" s="104">
        <v>634801</v>
      </c>
      <c r="J217" s="104"/>
      <c r="K217" s="104">
        <f t="shared" si="3"/>
        <v>634801</v>
      </c>
      <c r="L217" s="104">
        <v>400000</v>
      </c>
      <c r="M217" s="104">
        <v>0</v>
      </c>
      <c r="N217" s="104">
        <v>400000</v>
      </c>
      <c r="O217" s="104">
        <v>400000</v>
      </c>
    </row>
    <row r="218" spans="1:15" ht="12" customHeight="1" x14ac:dyDescent="0.2">
      <c r="A218" s="102">
        <v>217</v>
      </c>
      <c r="B218" s="60">
        <v>94463</v>
      </c>
      <c r="C218" s="103" t="s">
        <v>5368</v>
      </c>
      <c r="D218" s="67" t="s">
        <v>5369</v>
      </c>
      <c r="E218" s="67" t="s">
        <v>5370</v>
      </c>
      <c r="F218" s="64" t="s">
        <v>1621</v>
      </c>
      <c r="G218" s="67" t="s">
        <v>947</v>
      </c>
      <c r="H218" s="67" t="s">
        <v>869</v>
      </c>
      <c r="I218" s="104">
        <v>825946</v>
      </c>
      <c r="J218" s="104"/>
      <c r="K218" s="104">
        <f t="shared" si="3"/>
        <v>825946</v>
      </c>
      <c r="L218" s="104">
        <v>400000</v>
      </c>
      <c r="M218" s="104">
        <v>0</v>
      </c>
      <c r="N218" s="104">
        <v>400000</v>
      </c>
      <c r="O218" s="104">
        <v>400000</v>
      </c>
    </row>
    <row r="219" spans="1:15" ht="12" customHeight="1" x14ac:dyDescent="0.2">
      <c r="A219" s="102">
        <v>218</v>
      </c>
      <c r="B219" s="60">
        <v>96429</v>
      </c>
      <c r="C219" s="103" t="s">
        <v>5572</v>
      </c>
      <c r="D219" s="67" t="s">
        <v>5573</v>
      </c>
      <c r="E219" s="67" t="s">
        <v>3965</v>
      </c>
      <c r="F219" s="64" t="s">
        <v>3966</v>
      </c>
      <c r="G219" s="67" t="s">
        <v>947</v>
      </c>
      <c r="H219" s="67" t="s">
        <v>869</v>
      </c>
      <c r="I219" s="104">
        <v>1414974</v>
      </c>
      <c r="J219" s="104"/>
      <c r="K219" s="104">
        <f t="shared" si="3"/>
        <v>1414974</v>
      </c>
      <c r="L219" s="104">
        <v>400000</v>
      </c>
      <c r="M219" s="104">
        <v>0</v>
      </c>
      <c r="N219" s="104">
        <v>400000</v>
      </c>
      <c r="O219" s="104">
        <v>400000</v>
      </c>
    </row>
    <row r="220" spans="1:15" ht="12" customHeight="1" x14ac:dyDescent="0.2">
      <c r="A220" s="102">
        <v>219</v>
      </c>
      <c r="B220" s="60">
        <v>96667</v>
      </c>
      <c r="C220" s="103" t="s">
        <v>5255</v>
      </c>
      <c r="D220" s="67" t="s">
        <v>5256</v>
      </c>
      <c r="E220" s="67" t="s">
        <v>5257</v>
      </c>
      <c r="F220" s="64" t="s">
        <v>5258</v>
      </c>
      <c r="G220" s="67" t="s">
        <v>947</v>
      </c>
      <c r="H220" s="67" t="s">
        <v>869</v>
      </c>
      <c r="I220" s="104">
        <v>877761</v>
      </c>
      <c r="J220" s="104"/>
      <c r="K220" s="104">
        <f t="shared" si="3"/>
        <v>877761</v>
      </c>
      <c r="L220" s="104">
        <v>400000</v>
      </c>
      <c r="M220" s="104">
        <v>0</v>
      </c>
      <c r="N220" s="104">
        <v>400000</v>
      </c>
      <c r="O220" s="104">
        <v>400000</v>
      </c>
    </row>
    <row r="221" spans="1:15" ht="12" customHeight="1" x14ac:dyDescent="0.2">
      <c r="A221" s="102">
        <v>220</v>
      </c>
      <c r="B221" s="60">
        <v>96954</v>
      </c>
      <c r="C221" s="103" t="s">
        <v>5789</v>
      </c>
      <c r="D221" s="67" t="s">
        <v>5790</v>
      </c>
      <c r="E221" s="67" t="s">
        <v>5791</v>
      </c>
      <c r="F221" s="64" t="s">
        <v>5792</v>
      </c>
      <c r="G221" s="67" t="s">
        <v>947</v>
      </c>
      <c r="H221" s="67" t="s">
        <v>869</v>
      </c>
      <c r="I221" s="104">
        <v>342229</v>
      </c>
      <c r="J221" s="104"/>
      <c r="K221" s="104">
        <f t="shared" si="3"/>
        <v>342229</v>
      </c>
      <c r="L221" s="104">
        <v>239560</v>
      </c>
      <c r="M221" s="104">
        <v>0</v>
      </c>
      <c r="N221" s="104">
        <v>239560</v>
      </c>
      <c r="O221" s="104">
        <v>239560</v>
      </c>
    </row>
    <row r="222" spans="1:15" ht="12" customHeight="1" x14ac:dyDescent="0.2">
      <c r="A222" s="102">
        <v>221</v>
      </c>
      <c r="B222" s="60">
        <v>96873</v>
      </c>
      <c r="C222" s="103" t="s">
        <v>5527</v>
      </c>
      <c r="D222" s="67" t="s">
        <v>5528</v>
      </c>
      <c r="E222" s="67" t="s">
        <v>5529</v>
      </c>
      <c r="F222" s="64" t="s">
        <v>5530</v>
      </c>
      <c r="G222" s="67" t="s">
        <v>2184</v>
      </c>
      <c r="H222" s="67" t="s">
        <v>979</v>
      </c>
      <c r="I222" s="104">
        <v>503649</v>
      </c>
      <c r="J222" s="104"/>
      <c r="K222" s="104">
        <f t="shared" si="3"/>
        <v>503649</v>
      </c>
      <c r="L222" s="104">
        <v>352554</v>
      </c>
      <c r="M222" s="104">
        <v>0</v>
      </c>
      <c r="N222" s="104">
        <v>352554</v>
      </c>
      <c r="O222" s="104">
        <v>352554</v>
      </c>
    </row>
    <row r="223" spans="1:15" ht="12" customHeight="1" x14ac:dyDescent="0.2">
      <c r="A223" s="102">
        <v>222</v>
      </c>
      <c r="B223" s="60">
        <v>96077</v>
      </c>
      <c r="C223" s="103" t="s">
        <v>4880</v>
      </c>
      <c r="D223" s="67" t="s">
        <v>4881</v>
      </c>
      <c r="E223" s="67" t="s">
        <v>4882</v>
      </c>
      <c r="F223" s="64" t="s">
        <v>4883</v>
      </c>
      <c r="G223" s="67" t="s">
        <v>978</v>
      </c>
      <c r="H223" s="67" t="s">
        <v>979</v>
      </c>
      <c r="I223" s="104">
        <v>462519</v>
      </c>
      <c r="J223" s="104"/>
      <c r="K223" s="104">
        <f t="shared" si="3"/>
        <v>462519</v>
      </c>
      <c r="L223" s="104">
        <v>323000</v>
      </c>
      <c r="M223" s="104">
        <v>0</v>
      </c>
      <c r="N223" s="104">
        <v>323000</v>
      </c>
      <c r="O223" s="104">
        <v>323000</v>
      </c>
    </row>
    <row r="224" spans="1:15" ht="12" customHeight="1" x14ac:dyDescent="0.2">
      <c r="A224" s="102">
        <v>223</v>
      </c>
      <c r="B224" s="60">
        <v>95809</v>
      </c>
      <c r="C224" s="103" t="s">
        <v>5162</v>
      </c>
      <c r="D224" s="67" t="s">
        <v>5163</v>
      </c>
      <c r="E224" s="67" t="s">
        <v>993</v>
      </c>
      <c r="F224" s="64" t="s">
        <v>994</v>
      </c>
      <c r="G224" s="67" t="s">
        <v>978</v>
      </c>
      <c r="H224" s="67" t="s">
        <v>979</v>
      </c>
      <c r="I224" s="104">
        <v>147570</v>
      </c>
      <c r="J224" s="104">
        <f>7900*1.21</f>
        <v>9559</v>
      </c>
      <c r="K224" s="104">
        <f t="shared" si="3"/>
        <v>138011</v>
      </c>
      <c r="L224" s="104">
        <v>103299</v>
      </c>
      <c r="M224" s="104">
        <v>0</v>
      </c>
      <c r="N224" s="104">
        <v>103299</v>
      </c>
      <c r="O224" s="104">
        <v>96607.7</v>
      </c>
    </row>
    <row r="225" spans="1:15" ht="12" customHeight="1" x14ac:dyDescent="0.2">
      <c r="A225" s="102">
        <v>224</v>
      </c>
      <c r="B225" s="60">
        <v>95594</v>
      </c>
      <c r="C225" s="103" t="s">
        <v>5475</v>
      </c>
      <c r="D225" s="67" t="s">
        <v>5476</v>
      </c>
      <c r="E225" s="67" t="s">
        <v>5477</v>
      </c>
      <c r="F225" s="64" t="s">
        <v>5478</v>
      </c>
      <c r="G225" s="67" t="s">
        <v>3295</v>
      </c>
      <c r="H225" s="67" t="s">
        <v>979</v>
      </c>
      <c r="I225" s="104">
        <v>683714</v>
      </c>
      <c r="J225" s="104"/>
      <c r="K225" s="104">
        <f t="shared" si="3"/>
        <v>683714</v>
      </c>
      <c r="L225" s="104">
        <v>400000</v>
      </c>
      <c r="M225" s="104">
        <v>0</v>
      </c>
      <c r="N225" s="104">
        <v>400000</v>
      </c>
      <c r="O225" s="104">
        <v>400000</v>
      </c>
    </row>
    <row r="226" spans="1:15" ht="12" customHeight="1" x14ac:dyDescent="0.2">
      <c r="A226" s="102">
        <v>225</v>
      </c>
      <c r="B226" s="60">
        <v>96814</v>
      </c>
      <c r="C226" s="103" t="s">
        <v>5088</v>
      </c>
      <c r="D226" s="67" t="s">
        <v>5089</v>
      </c>
      <c r="E226" s="67" t="s">
        <v>5090</v>
      </c>
      <c r="F226" s="64" t="s">
        <v>5091</v>
      </c>
      <c r="G226" s="67" t="s">
        <v>1021</v>
      </c>
      <c r="H226" s="67" t="s">
        <v>979</v>
      </c>
      <c r="I226" s="104">
        <v>392970</v>
      </c>
      <c r="J226" s="104"/>
      <c r="K226" s="104">
        <f t="shared" si="3"/>
        <v>392970</v>
      </c>
      <c r="L226" s="104">
        <v>275000</v>
      </c>
      <c r="M226" s="104">
        <v>0</v>
      </c>
      <c r="N226" s="104">
        <v>275000</v>
      </c>
      <c r="O226" s="104">
        <v>275000</v>
      </c>
    </row>
    <row r="227" spans="1:15" ht="12" customHeight="1" x14ac:dyDescent="0.2">
      <c r="A227" s="102">
        <v>226</v>
      </c>
      <c r="B227" s="60">
        <v>97187</v>
      </c>
      <c r="C227" s="103" t="s">
        <v>5124</v>
      </c>
      <c r="D227" s="67" t="s">
        <v>5125</v>
      </c>
      <c r="E227" s="67" t="s">
        <v>5126</v>
      </c>
      <c r="F227" s="64" t="s">
        <v>5127</v>
      </c>
      <c r="G227" s="67" t="s">
        <v>1021</v>
      </c>
      <c r="H227" s="67" t="s">
        <v>979</v>
      </c>
      <c r="I227" s="104">
        <v>1020424</v>
      </c>
      <c r="J227" s="104">
        <f>(6893+3397+15796+7800+16994+8397+36000)*1.21</f>
        <v>115285.17</v>
      </c>
      <c r="K227" s="104">
        <f t="shared" si="3"/>
        <v>905138.83</v>
      </c>
      <c r="L227" s="104">
        <v>714296</v>
      </c>
      <c r="M227" s="104">
        <v>0</v>
      </c>
      <c r="N227" s="104">
        <v>714296</v>
      </c>
      <c r="O227" s="104">
        <v>400000</v>
      </c>
    </row>
    <row r="228" spans="1:15" ht="12" customHeight="1" x14ac:dyDescent="0.2">
      <c r="A228" s="102">
        <v>227</v>
      </c>
      <c r="B228" s="60">
        <v>94261</v>
      </c>
      <c r="C228" s="103" t="s">
        <v>4872</v>
      </c>
      <c r="D228" s="67" t="s">
        <v>4873</v>
      </c>
      <c r="E228" s="67" t="s">
        <v>4874</v>
      </c>
      <c r="F228" s="64" t="s">
        <v>4875</v>
      </c>
      <c r="G228" s="67" t="s">
        <v>1021</v>
      </c>
      <c r="H228" s="67" t="s">
        <v>979</v>
      </c>
      <c r="I228" s="104">
        <v>660097</v>
      </c>
      <c r="J228" s="104"/>
      <c r="K228" s="104">
        <f t="shared" si="3"/>
        <v>660097</v>
      </c>
      <c r="L228" s="104">
        <v>400000</v>
      </c>
      <c r="M228" s="104">
        <v>0</v>
      </c>
      <c r="N228" s="104">
        <v>400000</v>
      </c>
      <c r="O228" s="104">
        <v>400000</v>
      </c>
    </row>
    <row r="229" spans="1:15" ht="12" customHeight="1" x14ac:dyDescent="0.2">
      <c r="A229" s="102">
        <v>228</v>
      </c>
      <c r="B229" s="60">
        <v>96843</v>
      </c>
      <c r="C229" s="103" t="s">
        <v>5068</v>
      </c>
      <c r="D229" s="67" t="s">
        <v>5069</v>
      </c>
      <c r="E229" s="67" t="s">
        <v>5070</v>
      </c>
      <c r="F229" s="64" t="s">
        <v>5071</v>
      </c>
      <c r="G229" s="67" t="s">
        <v>1021</v>
      </c>
      <c r="H229" s="67" t="s">
        <v>979</v>
      </c>
      <c r="I229" s="104">
        <v>573020</v>
      </c>
      <c r="J229" s="104"/>
      <c r="K229" s="104">
        <f t="shared" si="3"/>
        <v>573020</v>
      </c>
      <c r="L229" s="104">
        <v>400000</v>
      </c>
      <c r="M229" s="104">
        <v>0</v>
      </c>
      <c r="N229" s="104">
        <v>400000</v>
      </c>
      <c r="O229" s="104">
        <v>400000</v>
      </c>
    </row>
    <row r="230" spans="1:15" ht="12" customHeight="1" x14ac:dyDescent="0.2">
      <c r="A230" s="102">
        <v>229</v>
      </c>
      <c r="B230" s="60">
        <v>96355</v>
      </c>
      <c r="C230" s="103" t="s">
        <v>4856</v>
      </c>
      <c r="D230" s="67" t="s">
        <v>4857</v>
      </c>
      <c r="E230" s="67" t="s">
        <v>4858</v>
      </c>
      <c r="F230" s="64" t="s">
        <v>4859</v>
      </c>
      <c r="G230" s="67" t="s">
        <v>1027</v>
      </c>
      <c r="H230" s="67" t="s">
        <v>979</v>
      </c>
      <c r="I230" s="104">
        <v>416397</v>
      </c>
      <c r="J230" s="104"/>
      <c r="K230" s="104">
        <f t="shared" si="3"/>
        <v>416397</v>
      </c>
      <c r="L230" s="104">
        <v>291000</v>
      </c>
      <c r="M230" s="104">
        <v>0</v>
      </c>
      <c r="N230" s="104">
        <v>291000</v>
      </c>
      <c r="O230" s="104">
        <v>291000</v>
      </c>
    </row>
    <row r="231" spans="1:15" ht="12" customHeight="1" x14ac:dyDescent="0.2">
      <c r="A231" s="102">
        <v>230</v>
      </c>
      <c r="B231" s="60">
        <v>96243</v>
      </c>
      <c r="C231" s="103" t="s">
        <v>4928</v>
      </c>
      <c r="D231" s="67" t="s">
        <v>4929</v>
      </c>
      <c r="E231" s="67" t="s">
        <v>4930</v>
      </c>
      <c r="F231" s="64" t="s">
        <v>4931</v>
      </c>
      <c r="G231" s="67" t="s">
        <v>1027</v>
      </c>
      <c r="H231" s="67" t="s">
        <v>979</v>
      </c>
      <c r="I231" s="104">
        <v>473031</v>
      </c>
      <c r="J231" s="104"/>
      <c r="K231" s="104">
        <f t="shared" si="3"/>
        <v>473031</v>
      </c>
      <c r="L231" s="104">
        <v>331121</v>
      </c>
      <c r="M231" s="104">
        <v>0</v>
      </c>
      <c r="N231" s="104">
        <v>331121</v>
      </c>
      <c r="O231" s="104">
        <v>331121</v>
      </c>
    </row>
    <row r="232" spans="1:15" ht="12" customHeight="1" x14ac:dyDescent="0.2">
      <c r="A232" s="102">
        <v>231</v>
      </c>
      <c r="B232" s="60">
        <v>96389</v>
      </c>
      <c r="C232" s="103" t="s">
        <v>5742</v>
      </c>
      <c r="D232" s="67" t="s">
        <v>5743</v>
      </c>
      <c r="E232" s="67" t="s">
        <v>5744</v>
      </c>
      <c r="F232" s="64" t="s">
        <v>5745</v>
      </c>
      <c r="G232" s="67" t="s">
        <v>1027</v>
      </c>
      <c r="H232" s="67" t="s">
        <v>979</v>
      </c>
      <c r="I232" s="104">
        <v>646398</v>
      </c>
      <c r="J232" s="104"/>
      <c r="K232" s="104">
        <f t="shared" si="3"/>
        <v>646398</v>
      </c>
      <c r="L232" s="104">
        <v>400000</v>
      </c>
      <c r="M232" s="104">
        <v>0</v>
      </c>
      <c r="N232" s="104">
        <v>400000</v>
      </c>
      <c r="O232" s="104">
        <v>400000</v>
      </c>
    </row>
    <row r="233" spans="1:15" ht="12" customHeight="1" x14ac:dyDescent="0.2">
      <c r="A233" s="102">
        <v>232</v>
      </c>
      <c r="B233" s="60">
        <v>96822</v>
      </c>
      <c r="C233" s="103" t="s">
        <v>5383</v>
      </c>
      <c r="D233" s="67" t="s">
        <v>5384</v>
      </c>
      <c r="E233" s="67" t="s">
        <v>5385</v>
      </c>
      <c r="F233" s="64" t="s">
        <v>5386</v>
      </c>
      <c r="G233" s="67" t="s">
        <v>1027</v>
      </c>
      <c r="H233" s="67" t="s">
        <v>979</v>
      </c>
      <c r="I233" s="104">
        <v>269709</v>
      </c>
      <c r="J233" s="104"/>
      <c r="K233" s="104">
        <f t="shared" si="3"/>
        <v>269709</v>
      </c>
      <c r="L233" s="104">
        <v>188000</v>
      </c>
      <c r="M233" s="104">
        <v>0</v>
      </c>
      <c r="N233" s="104">
        <v>188000</v>
      </c>
      <c r="O233" s="104">
        <v>188000</v>
      </c>
    </row>
    <row r="234" spans="1:15" ht="12" customHeight="1" x14ac:dyDescent="0.2">
      <c r="A234" s="102">
        <v>233</v>
      </c>
      <c r="B234" s="60">
        <v>96251</v>
      </c>
      <c r="C234" s="103" t="s">
        <v>5379</v>
      </c>
      <c r="D234" s="67" t="s">
        <v>5380</v>
      </c>
      <c r="E234" s="67" t="s">
        <v>5381</v>
      </c>
      <c r="F234" s="64" t="s">
        <v>5382</v>
      </c>
      <c r="G234" s="67" t="s">
        <v>1027</v>
      </c>
      <c r="H234" s="67" t="s">
        <v>979</v>
      </c>
      <c r="I234" s="104">
        <v>357144</v>
      </c>
      <c r="J234" s="104"/>
      <c r="K234" s="104">
        <f t="shared" si="3"/>
        <v>357144</v>
      </c>
      <c r="L234" s="104">
        <v>250000</v>
      </c>
      <c r="M234" s="104">
        <v>0</v>
      </c>
      <c r="N234" s="104">
        <v>250000</v>
      </c>
      <c r="O234" s="104">
        <v>250000</v>
      </c>
    </row>
    <row r="235" spans="1:15" ht="12" customHeight="1" x14ac:dyDescent="0.2">
      <c r="A235" s="102">
        <v>234</v>
      </c>
      <c r="B235" s="60">
        <v>94254</v>
      </c>
      <c r="C235" s="103" t="s">
        <v>5543</v>
      </c>
      <c r="D235" s="67" t="s">
        <v>5544</v>
      </c>
      <c r="E235" s="67" t="s">
        <v>5545</v>
      </c>
      <c r="F235" s="64" t="s">
        <v>5546</v>
      </c>
      <c r="G235" s="67" t="s">
        <v>1038</v>
      </c>
      <c r="H235" s="67" t="s">
        <v>979</v>
      </c>
      <c r="I235" s="104">
        <v>603512</v>
      </c>
      <c r="J235" s="104"/>
      <c r="K235" s="104">
        <f t="shared" si="3"/>
        <v>603512</v>
      </c>
      <c r="L235" s="104">
        <v>400000</v>
      </c>
      <c r="M235" s="104">
        <v>0</v>
      </c>
      <c r="N235" s="104">
        <v>400000</v>
      </c>
      <c r="O235" s="104">
        <v>400000</v>
      </c>
    </row>
    <row r="236" spans="1:15" ht="12" customHeight="1" x14ac:dyDescent="0.2">
      <c r="A236" s="102">
        <v>235</v>
      </c>
      <c r="B236" s="60">
        <v>96721</v>
      </c>
      <c r="C236" s="103" t="s">
        <v>5239</v>
      </c>
      <c r="D236" s="67" t="s">
        <v>5240</v>
      </c>
      <c r="E236" s="67" t="s">
        <v>5241</v>
      </c>
      <c r="F236" s="64" t="s">
        <v>5242</v>
      </c>
      <c r="G236" s="67" t="s">
        <v>1038</v>
      </c>
      <c r="H236" s="67" t="s">
        <v>979</v>
      </c>
      <c r="I236" s="104">
        <v>631548</v>
      </c>
      <c r="J236" s="104"/>
      <c r="K236" s="104">
        <f t="shared" si="3"/>
        <v>631548</v>
      </c>
      <c r="L236" s="104">
        <v>400000</v>
      </c>
      <c r="M236" s="104">
        <v>0</v>
      </c>
      <c r="N236" s="104">
        <v>400000</v>
      </c>
      <c r="O236" s="104">
        <v>400000</v>
      </c>
    </row>
    <row r="237" spans="1:15" ht="12" customHeight="1" x14ac:dyDescent="0.2">
      <c r="A237" s="102">
        <v>236</v>
      </c>
      <c r="B237" s="60">
        <v>96572</v>
      </c>
      <c r="C237" s="103" t="s">
        <v>5678</v>
      </c>
      <c r="D237" s="67" t="s">
        <v>5679</v>
      </c>
      <c r="E237" s="67" t="s">
        <v>1067</v>
      </c>
      <c r="F237" s="64" t="s">
        <v>1068</v>
      </c>
      <c r="G237" s="67" t="s">
        <v>1069</v>
      </c>
      <c r="H237" s="67" t="s">
        <v>1070</v>
      </c>
      <c r="I237" s="104">
        <v>389723</v>
      </c>
      <c r="J237" s="104"/>
      <c r="K237" s="104">
        <f t="shared" si="3"/>
        <v>389723</v>
      </c>
      <c r="L237" s="104">
        <v>272800</v>
      </c>
      <c r="M237" s="104">
        <v>0</v>
      </c>
      <c r="N237" s="104">
        <v>272800</v>
      </c>
      <c r="O237" s="104">
        <v>272800</v>
      </c>
    </row>
    <row r="238" spans="1:15" ht="12" customHeight="1" x14ac:dyDescent="0.2">
      <c r="A238" s="102">
        <v>237</v>
      </c>
      <c r="B238" s="60">
        <v>96076</v>
      </c>
      <c r="C238" s="103" t="s">
        <v>5590</v>
      </c>
      <c r="D238" s="67" t="s">
        <v>5591</v>
      </c>
      <c r="E238" s="67" t="s">
        <v>5592</v>
      </c>
      <c r="F238" s="64" t="s">
        <v>5593</v>
      </c>
      <c r="G238" s="67" t="s">
        <v>1069</v>
      </c>
      <c r="H238" s="67" t="s">
        <v>1070</v>
      </c>
      <c r="I238" s="104">
        <v>591932</v>
      </c>
      <c r="J238" s="104"/>
      <c r="K238" s="104">
        <f t="shared" si="3"/>
        <v>591932</v>
      </c>
      <c r="L238" s="104">
        <v>400000</v>
      </c>
      <c r="M238" s="104">
        <v>0</v>
      </c>
      <c r="N238" s="104">
        <v>400000</v>
      </c>
      <c r="O238" s="104">
        <v>400000</v>
      </c>
    </row>
    <row r="239" spans="1:15" ht="12" customHeight="1" x14ac:dyDescent="0.2">
      <c r="A239" s="102">
        <v>238</v>
      </c>
      <c r="B239" s="60">
        <v>96418</v>
      </c>
      <c r="C239" s="103" t="s">
        <v>5092</v>
      </c>
      <c r="D239" s="67" t="s">
        <v>5093</v>
      </c>
      <c r="E239" s="67" t="s">
        <v>5094</v>
      </c>
      <c r="F239" s="64" t="s">
        <v>5095</v>
      </c>
      <c r="G239" s="67" t="s">
        <v>1069</v>
      </c>
      <c r="H239" s="67" t="s">
        <v>1070</v>
      </c>
      <c r="I239" s="104">
        <v>583374</v>
      </c>
      <c r="J239" s="104">
        <f>6880*1.21</f>
        <v>8324.7999999999993</v>
      </c>
      <c r="K239" s="104">
        <f t="shared" si="3"/>
        <v>575049.19999999995</v>
      </c>
      <c r="L239" s="104">
        <v>400000</v>
      </c>
      <c r="M239" s="104">
        <v>0</v>
      </c>
      <c r="N239" s="104">
        <v>400000</v>
      </c>
      <c r="O239" s="104">
        <v>400000</v>
      </c>
    </row>
    <row r="240" spans="1:15" ht="12" customHeight="1" x14ac:dyDescent="0.2">
      <c r="A240" s="102">
        <v>239</v>
      </c>
      <c r="B240" s="60">
        <v>97651</v>
      </c>
      <c r="C240" s="103" t="s">
        <v>5172</v>
      </c>
      <c r="D240" s="67" t="s">
        <v>5173</v>
      </c>
      <c r="E240" s="67" t="s">
        <v>5174</v>
      </c>
      <c r="F240" s="64" t="s">
        <v>5175</v>
      </c>
      <c r="G240" s="67" t="s">
        <v>1069</v>
      </c>
      <c r="H240" s="67" t="s">
        <v>1070</v>
      </c>
      <c r="I240" s="104">
        <v>269927</v>
      </c>
      <c r="J240" s="104"/>
      <c r="K240" s="104">
        <f t="shared" si="3"/>
        <v>269927</v>
      </c>
      <c r="L240" s="104">
        <v>188900</v>
      </c>
      <c r="M240" s="104">
        <v>0</v>
      </c>
      <c r="N240" s="104">
        <v>188900</v>
      </c>
      <c r="O240" s="104">
        <v>188900</v>
      </c>
    </row>
    <row r="241" spans="1:15" ht="12" customHeight="1" x14ac:dyDescent="0.2">
      <c r="A241" s="102">
        <v>240</v>
      </c>
      <c r="B241" s="60">
        <v>97247</v>
      </c>
      <c r="C241" s="103" t="s">
        <v>5519</v>
      </c>
      <c r="D241" s="67" t="s">
        <v>5520</v>
      </c>
      <c r="E241" s="67" t="s">
        <v>5521</v>
      </c>
      <c r="F241" s="64" t="s">
        <v>5522</v>
      </c>
      <c r="G241" s="67" t="s">
        <v>1161</v>
      </c>
      <c r="H241" s="67" t="s">
        <v>1070</v>
      </c>
      <c r="I241" s="104">
        <v>842490</v>
      </c>
      <c r="J241" s="104"/>
      <c r="K241" s="104">
        <f t="shared" si="3"/>
        <v>842490</v>
      </c>
      <c r="L241" s="104">
        <v>400000</v>
      </c>
      <c r="M241" s="104">
        <v>0</v>
      </c>
      <c r="N241" s="104">
        <v>400000</v>
      </c>
      <c r="O241" s="104">
        <v>400000</v>
      </c>
    </row>
    <row r="242" spans="1:15" ht="12" customHeight="1" x14ac:dyDescent="0.2">
      <c r="A242" s="102">
        <v>241</v>
      </c>
      <c r="B242" s="60">
        <v>96554</v>
      </c>
      <c r="C242" s="103" t="s">
        <v>5547</v>
      </c>
      <c r="D242" s="67" t="s">
        <v>5548</v>
      </c>
      <c r="E242" s="67" t="s">
        <v>2147</v>
      </c>
      <c r="F242" s="64" t="s">
        <v>2148</v>
      </c>
      <c r="G242" s="67" t="s">
        <v>1206</v>
      </c>
      <c r="H242" s="67" t="s">
        <v>1070</v>
      </c>
      <c r="I242" s="104">
        <v>382814</v>
      </c>
      <c r="J242" s="104"/>
      <c r="K242" s="104">
        <f t="shared" si="3"/>
        <v>382814</v>
      </c>
      <c r="L242" s="104">
        <v>267000</v>
      </c>
      <c r="M242" s="104">
        <v>0</v>
      </c>
      <c r="N242" s="104">
        <v>267000</v>
      </c>
      <c r="O242" s="104">
        <v>267000</v>
      </c>
    </row>
    <row r="243" spans="1:15" ht="12" customHeight="1" x14ac:dyDescent="0.2">
      <c r="A243" s="102">
        <v>242</v>
      </c>
      <c r="B243" s="60">
        <v>94454</v>
      </c>
      <c r="C243" s="103" t="s">
        <v>5332</v>
      </c>
      <c r="D243" s="67" t="s">
        <v>5333</v>
      </c>
      <c r="E243" s="67" t="s">
        <v>1245</v>
      </c>
      <c r="F243" s="64" t="s">
        <v>1246</v>
      </c>
      <c r="G243" s="67" t="s">
        <v>1206</v>
      </c>
      <c r="H243" s="67" t="s">
        <v>1070</v>
      </c>
      <c r="I243" s="104">
        <v>308272</v>
      </c>
      <c r="J243" s="104"/>
      <c r="K243" s="104">
        <f t="shared" si="3"/>
        <v>308272</v>
      </c>
      <c r="L243" s="104">
        <v>215790</v>
      </c>
      <c r="M243" s="104">
        <v>0</v>
      </c>
      <c r="N243" s="104">
        <v>215790</v>
      </c>
      <c r="O243" s="104">
        <v>215790</v>
      </c>
    </row>
    <row r="244" spans="1:15" ht="12" customHeight="1" x14ac:dyDescent="0.2">
      <c r="A244" s="102">
        <v>243</v>
      </c>
      <c r="B244" s="60">
        <v>94271</v>
      </c>
      <c r="C244" s="103" t="s">
        <v>4896</v>
      </c>
      <c r="D244" s="67" t="s">
        <v>4897</v>
      </c>
      <c r="E244" s="67" t="s">
        <v>4898</v>
      </c>
      <c r="F244" s="64" t="s">
        <v>4899</v>
      </c>
      <c r="G244" s="67" t="s">
        <v>1206</v>
      </c>
      <c r="H244" s="67" t="s">
        <v>1070</v>
      </c>
      <c r="I244" s="104">
        <v>1099665</v>
      </c>
      <c r="J244" s="104"/>
      <c r="K244" s="104">
        <f t="shared" si="3"/>
        <v>1099665</v>
      </c>
      <c r="L244" s="104">
        <v>400000</v>
      </c>
      <c r="M244" s="104">
        <v>0</v>
      </c>
      <c r="N244" s="104">
        <v>400000</v>
      </c>
      <c r="O244" s="104">
        <v>400000</v>
      </c>
    </row>
    <row r="245" spans="1:15" ht="12" customHeight="1" x14ac:dyDescent="0.2">
      <c r="A245" s="102">
        <v>244</v>
      </c>
      <c r="B245" s="60">
        <v>97673</v>
      </c>
      <c r="C245" s="103" t="s">
        <v>5758</v>
      </c>
      <c r="D245" s="67" t="s">
        <v>5759</v>
      </c>
      <c r="E245" s="67" t="s">
        <v>5760</v>
      </c>
      <c r="F245" s="64" t="s">
        <v>5761</v>
      </c>
      <c r="G245" s="67" t="s">
        <v>1262</v>
      </c>
      <c r="H245" s="67" t="s">
        <v>1070</v>
      </c>
      <c r="I245" s="104">
        <v>1315185</v>
      </c>
      <c r="J245" s="104"/>
      <c r="K245" s="104">
        <f t="shared" si="3"/>
        <v>1315185</v>
      </c>
      <c r="L245" s="104">
        <v>400000</v>
      </c>
      <c r="M245" s="104">
        <v>0</v>
      </c>
      <c r="N245" s="104">
        <v>400000</v>
      </c>
      <c r="O245" s="104">
        <v>400000</v>
      </c>
    </row>
    <row r="246" spans="1:15" ht="12" customHeight="1" x14ac:dyDescent="0.2">
      <c r="A246" s="102">
        <v>245</v>
      </c>
      <c r="B246" s="60">
        <v>96967</v>
      </c>
      <c r="C246" s="103" t="s">
        <v>5785</v>
      </c>
      <c r="D246" s="67" t="s">
        <v>5786</v>
      </c>
      <c r="E246" s="67" t="s">
        <v>5787</v>
      </c>
      <c r="F246" s="64" t="s">
        <v>5788</v>
      </c>
      <c r="G246" s="67" t="s">
        <v>1262</v>
      </c>
      <c r="H246" s="67" t="s">
        <v>1070</v>
      </c>
      <c r="I246" s="104">
        <v>186242</v>
      </c>
      <c r="J246" s="104"/>
      <c r="K246" s="104">
        <f t="shared" si="3"/>
        <v>186242</v>
      </c>
      <c r="L246" s="104">
        <v>130369</v>
      </c>
      <c r="M246" s="104">
        <v>0</v>
      </c>
      <c r="N246" s="104">
        <v>130369</v>
      </c>
      <c r="O246" s="104">
        <v>130369</v>
      </c>
    </row>
    <row r="247" spans="1:15" ht="12" customHeight="1" x14ac:dyDescent="0.2">
      <c r="A247" s="102">
        <v>246</v>
      </c>
      <c r="B247" s="60">
        <v>96188</v>
      </c>
      <c r="C247" s="103" t="s">
        <v>5154</v>
      </c>
      <c r="D247" s="67" t="s">
        <v>5155</v>
      </c>
      <c r="E247" s="67" t="s">
        <v>5156</v>
      </c>
      <c r="F247" s="64" t="s">
        <v>5157</v>
      </c>
      <c r="G247" s="67" t="s">
        <v>1262</v>
      </c>
      <c r="H247" s="67" t="s">
        <v>1070</v>
      </c>
      <c r="I247" s="104">
        <v>395504</v>
      </c>
      <c r="J247" s="104"/>
      <c r="K247" s="104">
        <f t="shared" si="3"/>
        <v>395504</v>
      </c>
      <c r="L247" s="104">
        <v>276825</v>
      </c>
      <c r="M247" s="104">
        <v>0</v>
      </c>
      <c r="N247" s="104">
        <v>276825</v>
      </c>
      <c r="O247" s="104">
        <v>276825</v>
      </c>
    </row>
    <row r="248" spans="1:15" ht="12" customHeight="1" x14ac:dyDescent="0.2">
      <c r="A248" s="102">
        <v>247</v>
      </c>
      <c r="B248" s="60">
        <v>97125</v>
      </c>
      <c r="C248" s="103" t="s">
        <v>5774</v>
      </c>
      <c r="D248" s="67" t="s">
        <v>5775</v>
      </c>
      <c r="E248" s="67" t="s">
        <v>5776</v>
      </c>
      <c r="F248" s="64" t="s">
        <v>3568</v>
      </c>
      <c r="G248" s="67" t="s">
        <v>1262</v>
      </c>
      <c r="H248" s="67" t="s">
        <v>1070</v>
      </c>
      <c r="I248" s="104">
        <v>277252</v>
      </c>
      <c r="J248" s="104"/>
      <c r="K248" s="104">
        <f t="shared" si="3"/>
        <v>277252</v>
      </c>
      <c r="L248" s="104">
        <v>194076</v>
      </c>
      <c r="M248" s="104">
        <v>0</v>
      </c>
      <c r="N248" s="104">
        <v>194076</v>
      </c>
      <c r="O248" s="104">
        <v>194076</v>
      </c>
    </row>
    <row r="249" spans="1:15" ht="12" customHeight="1" x14ac:dyDescent="0.2">
      <c r="A249" s="102">
        <v>248</v>
      </c>
      <c r="B249" s="60">
        <v>96492</v>
      </c>
      <c r="C249" s="103" t="s">
        <v>5664</v>
      </c>
      <c r="D249" s="67" t="s">
        <v>5665</v>
      </c>
      <c r="E249" s="67" t="s">
        <v>5666</v>
      </c>
      <c r="F249" s="64" t="s">
        <v>5667</v>
      </c>
      <c r="G249" s="67" t="s">
        <v>1262</v>
      </c>
      <c r="H249" s="67" t="s">
        <v>1070</v>
      </c>
      <c r="I249" s="104">
        <v>309030</v>
      </c>
      <c r="J249" s="104"/>
      <c r="K249" s="104">
        <f t="shared" si="3"/>
        <v>309030</v>
      </c>
      <c r="L249" s="104">
        <v>216321</v>
      </c>
      <c r="M249" s="104">
        <v>0</v>
      </c>
      <c r="N249" s="104">
        <v>216321</v>
      </c>
      <c r="O249" s="104">
        <v>216321</v>
      </c>
    </row>
    <row r="250" spans="1:15" ht="12" customHeight="1" x14ac:dyDescent="0.2">
      <c r="A250" s="102">
        <v>249</v>
      </c>
      <c r="B250" s="60">
        <v>95653</v>
      </c>
      <c r="C250" s="103" t="s">
        <v>5502</v>
      </c>
      <c r="D250" s="67" t="s">
        <v>5503</v>
      </c>
      <c r="E250" s="67" t="s">
        <v>5504</v>
      </c>
      <c r="F250" s="64" t="s">
        <v>5505</v>
      </c>
      <c r="G250" s="67" t="s">
        <v>1298</v>
      </c>
      <c r="H250" s="67" t="s">
        <v>1070</v>
      </c>
      <c r="I250" s="104">
        <v>572789</v>
      </c>
      <c r="J250" s="104"/>
      <c r="K250" s="104">
        <f t="shared" si="3"/>
        <v>572789</v>
      </c>
      <c r="L250" s="104">
        <v>400000</v>
      </c>
      <c r="M250" s="104">
        <v>0</v>
      </c>
      <c r="N250" s="104">
        <v>400000</v>
      </c>
      <c r="O250" s="104">
        <v>400000</v>
      </c>
    </row>
    <row r="251" spans="1:15" ht="12" customHeight="1" x14ac:dyDescent="0.2">
      <c r="A251" s="102">
        <v>250</v>
      </c>
      <c r="B251" s="60">
        <v>93909</v>
      </c>
      <c r="C251" s="103" t="s">
        <v>5711</v>
      </c>
      <c r="D251" s="67" t="s">
        <v>5712</v>
      </c>
      <c r="E251" s="67" t="s">
        <v>5713</v>
      </c>
      <c r="F251" s="64" t="s">
        <v>5714</v>
      </c>
      <c r="G251" s="67" t="s">
        <v>1298</v>
      </c>
      <c r="H251" s="67" t="s">
        <v>1070</v>
      </c>
      <c r="I251" s="104">
        <v>576154</v>
      </c>
      <c r="J251" s="104"/>
      <c r="K251" s="104">
        <f t="shared" si="3"/>
        <v>576154</v>
      </c>
      <c r="L251" s="104">
        <v>400000</v>
      </c>
      <c r="M251" s="104">
        <v>0</v>
      </c>
      <c r="N251" s="104">
        <v>400000</v>
      </c>
      <c r="O251" s="104">
        <v>400000</v>
      </c>
    </row>
    <row r="252" spans="1:15" ht="12" customHeight="1" x14ac:dyDescent="0.2">
      <c r="A252" s="102">
        <v>251</v>
      </c>
      <c r="B252" s="60">
        <v>96287</v>
      </c>
      <c r="C252" s="103" t="s">
        <v>5259</v>
      </c>
      <c r="D252" s="67" t="s">
        <v>5260</v>
      </c>
      <c r="E252" s="67" t="s">
        <v>5261</v>
      </c>
      <c r="F252" s="64" t="s">
        <v>5262</v>
      </c>
      <c r="G252" s="67" t="s">
        <v>1298</v>
      </c>
      <c r="H252" s="67" t="s">
        <v>1070</v>
      </c>
      <c r="I252" s="104">
        <v>480212</v>
      </c>
      <c r="J252" s="104"/>
      <c r="K252" s="104">
        <f t="shared" si="3"/>
        <v>480212</v>
      </c>
      <c r="L252" s="104">
        <v>336148</v>
      </c>
      <c r="M252" s="104">
        <v>0</v>
      </c>
      <c r="N252" s="104">
        <v>336148</v>
      </c>
      <c r="O252" s="104">
        <v>336148</v>
      </c>
    </row>
    <row r="253" spans="1:15" ht="12" customHeight="1" x14ac:dyDescent="0.2">
      <c r="A253" s="102">
        <v>252</v>
      </c>
      <c r="B253" s="60">
        <v>95160</v>
      </c>
      <c r="C253" s="103" t="s">
        <v>5624</v>
      </c>
      <c r="D253" s="67" t="s">
        <v>5625</v>
      </c>
      <c r="E253" s="67" t="s">
        <v>5626</v>
      </c>
      <c r="F253" s="64" t="s">
        <v>5627</v>
      </c>
      <c r="G253" s="67" t="s">
        <v>1298</v>
      </c>
      <c r="H253" s="67" t="s">
        <v>1070</v>
      </c>
      <c r="I253" s="104">
        <v>680016</v>
      </c>
      <c r="J253" s="104"/>
      <c r="K253" s="104">
        <f t="shared" si="3"/>
        <v>680016</v>
      </c>
      <c r="L253" s="104">
        <v>399900</v>
      </c>
      <c r="M253" s="104">
        <v>0</v>
      </c>
      <c r="N253" s="104">
        <v>399900</v>
      </c>
      <c r="O253" s="104">
        <v>399900</v>
      </c>
    </row>
    <row r="254" spans="1:15" ht="12" customHeight="1" x14ac:dyDescent="0.2">
      <c r="A254" s="102">
        <v>253</v>
      </c>
      <c r="B254" s="60">
        <v>93625</v>
      </c>
      <c r="C254" s="103" t="s">
        <v>5499</v>
      </c>
      <c r="D254" s="67" t="s">
        <v>5500</v>
      </c>
      <c r="E254" s="67" t="s">
        <v>5501</v>
      </c>
      <c r="F254" s="64" t="s">
        <v>5498</v>
      </c>
      <c r="G254" s="67" t="s">
        <v>1298</v>
      </c>
      <c r="H254" s="67" t="s">
        <v>1070</v>
      </c>
      <c r="I254" s="104">
        <v>230941</v>
      </c>
      <c r="J254" s="104"/>
      <c r="K254" s="104">
        <f t="shared" si="3"/>
        <v>230941</v>
      </c>
      <c r="L254" s="104">
        <v>161658</v>
      </c>
      <c r="M254" s="104">
        <v>0</v>
      </c>
      <c r="N254" s="104">
        <v>161658</v>
      </c>
      <c r="O254" s="104">
        <v>161658</v>
      </c>
    </row>
    <row r="255" spans="1:15" ht="12" customHeight="1" x14ac:dyDescent="0.2">
      <c r="A255" s="102">
        <v>254</v>
      </c>
      <c r="B255" s="60">
        <v>96316</v>
      </c>
      <c r="C255" s="103" t="s">
        <v>5052</v>
      </c>
      <c r="D255" s="67" t="s">
        <v>5053</v>
      </c>
      <c r="E255" s="67" t="s">
        <v>5054</v>
      </c>
      <c r="F255" s="64" t="s">
        <v>5055</v>
      </c>
      <c r="G255" s="67" t="s">
        <v>1298</v>
      </c>
      <c r="H255" s="67" t="s">
        <v>1070</v>
      </c>
      <c r="I255" s="104">
        <v>580000</v>
      </c>
      <c r="J255" s="104"/>
      <c r="K255" s="104">
        <f t="shared" si="3"/>
        <v>580000</v>
      </c>
      <c r="L255" s="104">
        <v>400000</v>
      </c>
      <c r="M255" s="104">
        <v>0</v>
      </c>
      <c r="N255" s="104">
        <v>400000</v>
      </c>
      <c r="O255" s="104">
        <v>400000</v>
      </c>
    </row>
    <row r="256" spans="1:15" ht="12" customHeight="1" x14ac:dyDescent="0.2">
      <c r="A256" s="102">
        <v>255</v>
      </c>
      <c r="B256" s="60">
        <v>94928</v>
      </c>
      <c r="C256" s="103" t="s">
        <v>5724</v>
      </c>
      <c r="D256" s="67" t="s">
        <v>5725</v>
      </c>
      <c r="E256" s="67" t="s">
        <v>1328</v>
      </c>
      <c r="F256" s="64" t="s">
        <v>1329</v>
      </c>
      <c r="G256" s="67" t="s">
        <v>1324</v>
      </c>
      <c r="H256" s="67" t="s">
        <v>1070</v>
      </c>
      <c r="I256" s="104">
        <v>512092</v>
      </c>
      <c r="J256" s="104"/>
      <c r="K256" s="104">
        <f t="shared" si="3"/>
        <v>512092</v>
      </c>
      <c r="L256" s="104">
        <v>0</v>
      </c>
      <c r="M256" s="104">
        <v>358464</v>
      </c>
      <c r="N256" s="104">
        <v>358464</v>
      </c>
      <c r="O256" s="104">
        <v>358464</v>
      </c>
    </row>
    <row r="257" spans="1:15" ht="12" customHeight="1" x14ac:dyDescent="0.2">
      <c r="A257" s="102">
        <v>256</v>
      </c>
      <c r="B257" s="60">
        <v>96809</v>
      </c>
      <c r="C257" s="103" t="s">
        <v>4994</v>
      </c>
      <c r="D257" s="67" t="s">
        <v>4995</v>
      </c>
      <c r="E257" s="67" t="s">
        <v>4996</v>
      </c>
      <c r="F257" s="64" t="s">
        <v>4997</v>
      </c>
      <c r="G257" s="67" t="s">
        <v>1350</v>
      </c>
      <c r="H257" s="67" t="s">
        <v>1070</v>
      </c>
      <c r="I257" s="104">
        <v>411594</v>
      </c>
      <c r="J257" s="104"/>
      <c r="K257" s="104">
        <f t="shared" si="3"/>
        <v>411594</v>
      </c>
      <c r="L257" s="104">
        <v>288000</v>
      </c>
      <c r="M257" s="104">
        <v>0</v>
      </c>
      <c r="N257" s="104">
        <v>288000</v>
      </c>
      <c r="O257" s="104">
        <v>288000</v>
      </c>
    </row>
    <row r="258" spans="1:15" ht="12" customHeight="1" x14ac:dyDescent="0.2">
      <c r="A258" s="102">
        <v>257</v>
      </c>
      <c r="B258" s="60">
        <v>95250</v>
      </c>
      <c r="C258" s="103" t="s">
        <v>5120</v>
      </c>
      <c r="D258" s="67" t="s">
        <v>5121</v>
      </c>
      <c r="E258" s="67" t="s">
        <v>5122</v>
      </c>
      <c r="F258" s="64" t="s">
        <v>5123</v>
      </c>
      <c r="G258" s="67" t="s">
        <v>1350</v>
      </c>
      <c r="H258" s="67" t="s">
        <v>1070</v>
      </c>
      <c r="I258" s="104">
        <v>533059</v>
      </c>
      <c r="J258" s="104"/>
      <c r="K258" s="104">
        <f t="shared" ref="K258:K321" si="4">I258-J258</f>
        <v>533059</v>
      </c>
      <c r="L258" s="104">
        <v>373141</v>
      </c>
      <c r="M258" s="104">
        <v>0</v>
      </c>
      <c r="N258" s="104">
        <v>373141</v>
      </c>
      <c r="O258" s="104">
        <v>373141</v>
      </c>
    </row>
    <row r="259" spans="1:15" ht="12" customHeight="1" x14ac:dyDescent="0.2">
      <c r="A259" s="102">
        <v>258</v>
      </c>
      <c r="B259" s="60">
        <v>95605</v>
      </c>
      <c r="C259" s="103" t="s">
        <v>5684</v>
      </c>
      <c r="D259" s="67" t="s">
        <v>5685</v>
      </c>
      <c r="E259" s="67" t="s">
        <v>5686</v>
      </c>
      <c r="F259" s="64" t="s">
        <v>5687</v>
      </c>
      <c r="G259" s="67" t="s">
        <v>1350</v>
      </c>
      <c r="H259" s="67" t="s">
        <v>1070</v>
      </c>
      <c r="I259" s="104">
        <v>168468</v>
      </c>
      <c r="J259" s="104"/>
      <c r="K259" s="104">
        <f t="shared" si="4"/>
        <v>168468</v>
      </c>
      <c r="L259" s="104">
        <v>117927</v>
      </c>
      <c r="M259" s="104">
        <v>0</v>
      </c>
      <c r="N259" s="104">
        <v>117927</v>
      </c>
      <c r="O259" s="104">
        <v>117927</v>
      </c>
    </row>
    <row r="260" spans="1:15" ht="12" customHeight="1" x14ac:dyDescent="0.2">
      <c r="A260" s="102">
        <v>259</v>
      </c>
      <c r="B260" s="60">
        <v>95613</v>
      </c>
      <c r="C260" s="103" t="s">
        <v>4908</v>
      </c>
      <c r="D260" s="67" t="s">
        <v>4909</v>
      </c>
      <c r="E260" s="67" t="s">
        <v>4910</v>
      </c>
      <c r="F260" s="64" t="s">
        <v>4911</v>
      </c>
      <c r="G260" s="67" t="s">
        <v>1350</v>
      </c>
      <c r="H260" s="67" t="s">
        <v>1070</v>
      </c>
      <c r="I260" s="104">
        <v>372683</v>
      </c>
      <c r="J260" s="104"/>
      <c r="K260" s="104">
        <f t="shared" si="4"/>
        <v>372683</v>
      </c>
      <c r="L260" s="104">
        <v>260800</v>
      </c>
      <c r="M260" s="104">
        <v>0</v>
      </c>
      <c r="N260" s="104">
        <v>260800</v>
      </c>
      <c r="O260" s="104">
        <v>260800</v>
      </c>
    </row>
    <row r="261" spans="1:15" ht="12" customHeight="1" x14ac:dyDescent="0.2">
      <c r="A261" s="102">
        <v>260</v>
      </c>
      <c r="B261" s="60">
        <v>96853</v>
      </c>
      <c r="C261" s="103" t="s">
        <v>4936</v>
      </c>
      <c r="D261" s="67" t="s">
        <v>4937</v>
      </c>
      <c r="E261" s="67" t="s">
        <v>4938</v>
      </c>
      <c r="F261" s="64" t="s">
        <v>4939</v>
      </c>
      <c r="G261" s="67" t="s">
        <v>1350</v>
      </c>
      <c r="H261" s="67" t="s">
        <v>1070</v>
      </c>
      <c r="I261" s="104">
        <v>571000</v>
      </c>
      <c r="J261" s="104"/>
      <c r="K261" s="104">
        <f t="shared" si="4"/>
        <v>571000</v>
      </c>
      <c r="L261" s="104">
        <v>214690</v>
      </c>
      <c r="M261" s="104">
        <v>185010</v>
      </c>
      <c r="N261" s="104">
        <v>399700</v>
      </c>
      <c r="O261" s="104">
        <v>399700</v>
      </c>
    </row>
    <row r="262" spans="1:15" ht="12" customHeight="1" x14ac:dyDescent="0.2">
      <c r="A262" s="102">
        <v>261</v>
      </c>
      <c r="B262" s="60">
        <v>96327</v>
      </c>
      <c r="C262" s="103" t="s">
        <v>5364</v>
      </c>
      <c r="D262" s="67" t="s">
        <v>5365</v>
      </c>
      <c r="E262" s="67" t="s">
        <v>5366</v>
      </c>
      <c r="F262" s="64" t="s">
        <v>5367</v>
      </c>
      <c r="G262" s="67" t="s">
        <v>1350</v>
      </c>
      <c r="H262" s="67" t="s">
        <v>1070</v>
      </c>
      <c r="I262" s="104">
        <v>552777</v>
      </c>
      <c r="J262" s="104"/>
      <c r="K262" s="104">
        <f t="shared" si="4"/>
        <v>552777</v>
      </c>
      <c r="L262" s="104">
        <v>0</v>
      </c>
      <c r="M262" s="104">
        <v>386944</v>
      </c>
      <c r="N262" s="104">
        <v>386944</v>
      </c>
      <c r="O262" s="104">
        <v>386944</v>
      </c>
    </row>
    <row r="263" spans="1:15" ht="12" customHeight="1" x14ac:dyDescent="0.2">
      <c r="A263" s="102">
        <v>262</v>
      </c>
      <c r="B263" s="60">
        <v>96176</v>
      </c>
      <c r="C263" s="103" t="s">
        <v>5247</v>
      </c>
      <c r="D263" s="67" t="s">
        <v>5248</v>
      </c>
      <c r="E263" s="67" t="s">
        <v>5249</v>
      </c>
      <c r="F263" s="64" t="s">
        <v>5250</v>
      </c>
      <c r="G263" s="67" t="s">
        <v>1350</v>
      </c>
      <c r="H263" s="67" t="s">
        <v>1070</v>
      </c>
      <c r="I263" s="104">
        <v>1055074</v>
      </c>
      <c r="J263" s="104"/>
      <c r="K263" s="104">
        <f t="shared" si="4"/>
        <v>1055074</v>
      </c>
      <c r="L263" s="104">
        <v>400000</v>
      </c>
      <c r="M263" s="104">
        <v>0</v>
      </c>
      <c r="N263" s="104">
        <v>400000</v>
      </c>
      <c r="O263" s="104">
        <v>400000</v>
      </c>
    </row>
    <row r="264" spans="1:15" ht="12" customHeight="1" x14ac:dyDescent="0.2">
      <c r="A264" s="102">
        <v>263</v>
      </c>
      <c r="B264" s="60">
        <v>95470</v>
      </c>
      <c r="C264" s="103" t="s">
        <v>5672</v>
      </c>
      <c r="D264" s="67" t="s">
        <v>5673</v>
      </c>
      <c r="E264" s="67" t="s">
        <v>5674</v>
      </c>
      <c r="F264" s="64" t="s">
        <v>5675</v>
      </c>
      <c r="G264" s="67" t="s">
        <v>1350</v>
      </c>
      <c r="H264" s="67" t="s">
        <v>1070</v>
      </c>
      <c r="I264" s="104">
        <v>726000</v>
      </c>
      <c r="J264" s="104"/>
      <c r="K264" s="104">
        <f t="shared" si="4"/>
        <v>726000</v>
      </c>
      <c r="L264" s="104">
        <v>400000</v>
      </c>
      <c r="M264" s="104">
        <v>0</v>
      </c>
      <c r="N264" s="104">
        <v>400000</v>
      </c>
      <c r="O264" s="104">
        <v>400000</v>
      </c>
    </row>
    <row r="265" spans="1:15" ht="12" customHeight="1" x14ac:dyDescent="0.2">
      <c r="A265" s="102">
        <v>264</v>
      </c>
      <c r="B265" s="60">
        <v>96737</v>
      </c>
      <c r="C265" s="103" t="s">
        <v>4717</v>
      </c>
      <c r="D265" s="67" t="s">
        <v>4718</v>
      </c>
      <c r="E265" s="67" t="s">
        <v>4719</v>
      </c>
      <c r="F265" s="64" t="s">
        <v>4720</v>
      </c>
      <c r="G265" s="67" t="s">
        <v>1361</v>
      </c>
      <c r="H265" s="67" t="s">
        <v>1070</v>
      </c>
      <c r="I265" s="104">
        <v>400000</v>
      </c>
      <c r="J265" s="104"/>
      <c r="K265" s="104">
        <f t="shared" si="4"/>
        <v>400000</v>
      </c>
      <c r="L265" s="104">
        <v>280000</v>
      </c>
      <c r="M265" s="104">
        <v>0</v>
      </c>
      <c r="N265" s="104">
        <v>280000</v>
      </c>
      <c r="O265" s="104">
        <v>280000</v>
      </c>
    </row>
    <row r="266" spans="1:15" ht="12" customHeight="1" x14ac:dyDescent="0.2">
      <c r="A266" s="102">
        <v>265</v>
      </c>
      <c r="B266" s="60">
        <v>96064</v>
      </c>
      <c r="C266" s="103" t="s">
        <v>5275</v>
      </c>
      <c r="D266" s="67" t="s">
        <v>5276</v>
      </c>
      <c r="E266" s="67" t="s">
        <v>5277</v>
      </c>
      <c r="F266" s="64" t="s">
        <v>5278</v>
      </c>
      <c r="G266" s="67" t="s">
        <v>1361</v>
      </c>
      <c r="H266" s="67" t="s">
        <v>1070</v>
      </c>
      <c r="I266" s="104">
        <v>309155</v>
      </c>
      <c r="J266" s="104"/>
      <c r="K266" s="104">
        <f t="shared" si="4"/>
        <v>309155</v>
      </c>
      <c r="L266" s="104">
        <v>216400</v>
      </c>
      <c r="M266" s="104">
        <v>0</v>
      </c>
      <c r="N266" s="104">
        <v>216400</v>
      </c>
      <c r="O266" s="104">
        <v>216400</v>
      </c>
    </row>
    <row r="267" spans="1:15" ht="12" customHeight="1" x14ac:dyDescent="0.2">
      <c r="A267" s="102">
        <v>266</v>
      </c>
      <c r="B267" s="60">
        <v>93947</v>
      </c>
      <c r="C267" s="103" t="s">
        <v>5523</v>
      </c>
      <c r="D267" s="67" t="s">
        <v>5524</v>
      </c>
      <c r="E267" s="67" t="s">
        <v>5525</v>
      </c>
      <c r="F267" s="64" t="s">
        <v>5526</v>
      </c>
      <c r="G267" s="67" t="s">
        <v>1361</v>
      </c>
      <c r="H267" s="67" t="s">
        <v>1070</v>
      </c>
      <c r="I267" s="104">
        <v>377836</v>
      </c>
      <c r="J267" s="104"/>
      <c r="K267" s="104">
        <f t="shared" si="4"/>
        <v>377836</v>
      </c>
      <c r="L267" s="104">
        <v>0</v>
      </c>
      <c r="M267" s="104">
        <v>264485</v>
      </c>
      <c r="N267" s="104">
        <v>264485</v>
      </c>
      <c r="O267" s="104">
        <v>264485</v>
      </c>
    </row>
    <row r="268" spans="1:15" ht="12" customHeight="1" x14ac:dyDescent="0.2">
      <c r="A268" s="102">
        <v>267</v>
      </c>
      <c r="B268" s="60">
        <v>95088</v>
      </c>
      <c r="C268" s="103" t="s">
        <v>5251</v>
      </c>
      <c r="D268" s="67" t="s">
        <v>5252</v>
      </c>
      <c r="E268" s="67" t="s">
        <v>5253</v>
      </c>
      <c r="F268" s="64" t="s">
        <v>5254</v>
      </c>
      <c r="G268" s="67" t="s">
        <v>1361</v>
      </c>
      <c r="H268" s="67" t="s">
        <v>1070</v>
      </c>
      <c r="I268" s="104">
        <v>941733</v>
      </c>
      <c r="J268" s="104">
        <f>4500*1.21</f>
        <v>5445</v>
      </c>
      <c r="K268" s="104">
        <f t="shared" si="4"/>
        <v>936288</v>
      </c>
      <c r="L268" s="104">
        <v>400000</v>
      </c>
      <c r="M268" s="104">
        <v>0</v>
      </c>
      <c r="N268" s="104">
        <v>400000</v>
      </c>
      <c r="O268" s="104">
        <v>400000</v>
      </c>
    </row>
    <row r="269" spans="1:15" ht="12" customHeight="1" x14ac:dyDescent="0.2">
      <c r="A269" s="102">
        <v>268</v>
      </c>
      <c r="B269" s="60">
        <v>94458</v>
      </c>
      <c r="C269" s="103" t="s">
        <v>5561</v>
      </c>
      <c r="D269" s="67" t="s">
        <v>4929</v>
      </c>
      <c r="E269" s="67" t="s">
        <v>5562</v>
      </c>
      <c r="F269" s="64" t="s">
        <v>5563</v>
      </c>
      <c r="G269" s="67" t="s">
        <v>1361</v>
      </c>
      <c r="H269" s="67" t="s">
        <v>1070</v>
      </c>
      <c r="I269" s="104">
        <v>992411</v>
      </c>
      <c r="J269" s="104"/>
      <c r="K269" s="104">
        <f t="shared" si="4"/>
        <v>992411</v>
      </c>
      <c r="L269" s="104">
        <v>400000</v>
      </c>
      <c r="M269" s="104">
        <v>0</v>
      </c>
      <c r="N269" s="104">
        <v>400000</v>
      </c>
      <c r="O269" s="104">
        <v>400000</v>
      </c>
    </row>
    <row r="270" spans="1:15" ht="12" customHeight="1" x14ac:dyDescent="0.2">
      <c r="A270" s="102">
        <v>269</v>
      </c>
      <c r="B270" s="60">
        <v>94925</v>
      </c>
      <c r="C270" s="103" t="s">
        <v>5748</v>
      </c>
      <c r="D270" s="67" t="s">
        <v>5749</v>
      </c>
      <c r="E270" s="67" t="s">
        <v>5750</v>
      </c>
      <c r="F270" s="64" t="s">
        <v>5751</v>
      </c>
      <c r="G270" s="67" t="s">
        <v>1387</v>
      </c>
      <c r="H270" s="67" t="s">
        <v>1070</v>
      </c>
      <c r="I270" s="104">
        <v>572028</v>
      </c>
      <c r="J270" s="104"/>
      <c r="K270" s="104">
        <f t="shared" si="4"/>
        <v>572028</v>
      </c>
      <c r="L270" s="104">
        <v>0</v>
      </c>
      <c r="M270" s="104">
        <v>400000</v>
      </c>
      <c r="N270" s="104">
        <v>400000</v>
      </c>
      <c r="O270" s="104">
        <v>400000</v>
      </c>
    </row>
    <row r="271" spans="1:15" ht="12" customHeight="1" x14ac:dyDescent="0.2">
      <c r="A271" s="102">
        <v>270</v>
      </c>
      <c r="B271" s="60">
        <v>97262</v>
      </c>
      <c r="C271" s="103" t="s">
        <v>4813</v>
      </c>
      <c r="D271" s="67" t="s">
        <v>4814</v>
      </c>
      <c r="E271" s="67" t="s">
        <v>4815</v>
      </c>
      <c r="F271" s="64" t="s">
        <v>4816</v>
      </c>
      <c r="G271" s="67" t="s">
        <v>1408</v>
      </c>
      <c r="H271" s="67" t="s">
        <v>1070</v>
      </c>
      <c r="I271" s="104">
        <v>890197</v>
      </c>
      <c r="J271" s="104"/>
      <c r="K271" s="104">
        <f t="shared" si="4"/>
        <v>890197</v>
      </c>
      <c r="L271" s="104">
        <v>400000</v>
      </c>
      <c r="M271" s="104">
        <v>0</v>
      </c>
      <c r="N271" s="104">
        <v>400000</v>
      </c>
      <c r="O271" s="104">
        <v>400000</v>
      </c>
    </row>
    <row r="272" spans="1:15" ht="12" customHeight="1" x14ac:dyDescent="0.2">
      <c r="A272" s="102">
        <v>271</v>
      </c>
      <c r="B272" s="60">
        <v>97229</v>
      </c>
      <c r="C272" s="103" t="s">
        <v>5305</v>
      </c>
      <c r="D272" s="67" t="s">
        <v>5306</v>
      </c>
      <c r="E272" s="67" t="s">
        <v>5307</v>
      </c>
      <c r="F272" s="64" t="s">
        <v>4429</v>
      </c>
      <c r="G272" s="67" t="s">
        <v>1408</v>
      </c>
      <c r="H272" s="67" t="s">
        <v>1070</v>
      </c>
      <c r="I272" s="104">
        <v>243504</v>
      </c>
      <c r="J272" s="104"/>
      <c r="K272" s="104">
        <f t="shared" si="4"/>
        <v>243504</v>
      </c>
      <c r="L272" s="104">
        <v>135452</v>
      </c>
      <c r="M272" s="104">
        <v>35000</v>
      </c>
      <c r="N272" s="104">
        <v>170452</v>
      </c>
      <c r="O272" s="104">
        <v>170452</v>
      </c>
    </row>
    <row r="273" spans="1:15" ht="12" customHeight="1" x14ac:dyDescent="0.2">
      <c r="A273" s="102">
        <v>272</v>
      </c>
      <c r="B273" s="60">
        <v>96793</v>
      </c>
      <c r="C273" s="103" t="s">
        <v>5287</v>
      </c>
      <c r="D273" s="67" t="s">
        <v>5288</v>
      </c>
      <c r="E273" s="67" t="s">
        <v>5289</v>
      </c>
      <c r="F273" s="64" t="s">
        <v>5290</v>
      </c>
      <c r="G273" s="67" t="s">
        <v>1419</v>
      </c>
      <c r="H273" s="67" t="s">
        <v>1070</v>
      </c>
      <c r="I273" s="104">
        <v>663257</v>
      </c>
      <c r="J273" s="104"/>
      <c r="K273" s="104">
        <f t="shared" si="4"/>
        <v>663257</v>
      </c>
      <c r="L273" s="104">
        <v>400000</v>
      </c>
      <c r="M273" s="104">
        <v>0</v>
      </c>
      <c r="N273" s="104">
        <v>400000</v>
      </c>
      <c r="O273" s="104">
        <v>400000</v>
      </c>
    </row>
    <row r="274" spans="1:15" ht="12" customHeight="1" x14ac:dyDescent="0.2">
      <c r="A274" s="102">
        <v>273</v>
      </c>
      <c r="B274" s="60">
        <v>95533</v>
      </c>
      <c r="C274" s="103" t="s">
        <v>5596</v>
      </c>
      <c r="D274" s="67" t="s">
        <v>5597</v>
      </c>
      <c r="E274" s="67" t="s">
        <v>5598</v>
      </c>
      <c r="F274" s="64" t="s">
        <v>5599</v>
      </c>
      <c r="G274" s="67" t="s">
        <v>1419</v>
      </c>
      <c r="H274" s="67" t="s">
        <v>1070</v>
      </c>
      <c r="I274" s="104">
        <v>744404</v>
      </c>
      <c r="J274" s="104"/>
      <c r="K274" s="104">
        <f t="shared" si="4"/>
        <v>744404</v>
      </c>
      <c r="L274" s="104">
        <v>400000</v>
      </c>
      <c r="M274" s="104">
        <v>0</v>
      </c>
      <c r="N274" s="104">
        <v>400000</v>
      </c>
      <c r="O274" s="104">
        <v>400000</v>
      </c>
    </row>
    <row r="275" spans="1:15" ht="12" customHeight="1" x14ac:dyDescent="0.2">
      <c r="A275" s="102">
        <v>274</v>
      </c>
      <c r="B275" s="60">
        <v>95380</v>
      </c>
      <c r="C275" s="103" t="s">
        <v>5411</v>
      </c>
      <c r="D275" s="67" t="s">
        <v>5412</v>
      </c>
      <c r="E275" s="67" t="s">
        <v>2088</v>
      </c>
      <c r="F275" s="64" t="s">
        <v>2089</v>
      </c>
      <c r="G275" s="67" t="s">
        <v>1419</v>
      </c>
      <c r="H275" s="67" t="s">
        <v>1070</v>
      </c>
      <c r="I275" s="104">
        <v>336453</v>
      </c>
      <c r="J275" s="104"/>
      <c r="K275" s="104">
        <f t="shared" si="4"/>
        <v>336453</v>
      </c>
      <c r="L275" s="104">
        <v>235517</v>
      </c>
      <c r="M275" s="104">
        <v>0</v>
      </c>
      <c r="N275" s="104">
        <v>235517</v>
      </c>
      <c r="O275" s="104">
        <v>235517</v>
      </c>
    </row>
    <row r="276" spans="1:15" ht="12" customHeight="1" x14ac:dyDescent="0.2">
      <c r="A276" s="102">
        <v>275</v>
      </c>
      <c r="B276" s="60">
        <v>96811</v>
      </c>
      <c r="C276" s="103" t="s">
        <v>5777</v>
      </c>
      <c r="D276" s="67" t="s">
        <v>5778</v>
      </c>
      <c r="E276" s="67" t="s">
        <v>5779</v>
      </c>
      <c r="F276" s="64" t="s">
        <v>5780</v>
      </c>
      <c r="G276" s="67" t="s">
        <v>1419</v>
      </c>
      <c r="H276" s="67" t="s">
        <v>1070</v>
      </c>
      <c r="I276" s="104">
        <v>769955</v>
      </c>
      <c r="J276" s="104"/>
      <c r="K276" s="104">
        <f t="shared" si="4"/>
        <v>769955</v>
      </c>
      <c r="L276" s="104">
        <v>400000</v>
      </c>
      <c r="M276" s="104">
        <v>0</v>
      </c>
      <c r="N276" s="104">
        <v>400000</v>
      </c>
      <c r="O276" s="104">
        <v>400000</v>
      </c>
    </row>
    <row r="277" spans="1:15" ht="12" customHeight="1" x14ac:dyDescent="0.2">
      <c r="A277" s="102">
        <v>276</v>
      </c>
      <c r="B277" s="60">
        <v>96352</v>
      </c>
      <c r="C277" s="103" t="s">
        <v>5413</v>
      </c>
      <c r="D277" s="67" t="s">
        <v>5414</v>
      </c>
      <c r="E277" s="67" t="s">
        <v>5415</v>
      </c>
      <c r="F277" s="64" t="s">
        <v>5416</v>
      </c>
      <c r="G277" s="67" t="s">
        <v>1419</v>
      </c>
      <c r="H277" s="67" t="s">
        <v>1070</v>
      </c>
      <c r="I277" s="104">
        <v>588132</v>
      </c>
      <c r="J277" s="104"/>
      <c r="K277" s="104">
        <f t="shared" si="4"/>
        <v>588132</v>
      </c>
      <c r="L277" s="104">
        <v>400000</v>
      </c>
      <c r="M277" s="104">
        <v>0</v>
      </c>
      <c r="N277" s="104">
        <v>400000</v>
      </c>
      <c r="O277" s="104">
        <v>400000</v>
      </c>
    </row>
    <row r="278" spans="1:15" ht="12" customHeight="1" x14ac:dyDescent="0.2">
      <c r="A278" s="102">
        <v>277</v>
      </c>
      <c r="B278" s="60">
        <v>96079</v>
      </c>
      <c r="C278" s="103" t="s">
        <v>5316</v>
      </c>
      <c r="D278" s="67" t="s">
        <v>5317</v>
      </c>
      <c r="E278" s="67" t="s">
        <v>5318</v>
      </c>
      <c r="F278" s="64" t="s">
        <v>5319</v>
      </c>
      <c r="G278" s="67" t="s">
        <v>1429</v>
      </c>
      <c r="H278" s="67" t="s">
        <v>1070</v>
      </c>
      <c r="I278" s="104">
        <v>588847</v>
      </c>
      <c r="J278" s="104"/>
      <c r="K278" s="104">
        <f t="shared" si="4"/>
        <v>588847</v>
      </c>
      <c r="L278" s="104">
        <v>400000</v>
      </c>
      <c r="M278" s="104">
        <v>0</v>
      </c>
      <c r="N278" s="104">
        <v>400000</v>
      </c>
      <c r="O278" s="104">
        <v>400000</v>
      </c>
    </row>
    <row r="279" spans="1:15" ht="12" customHeight="1" x14ac:dyDescent="0.2">
      <c r="A279" s="102">
        <v>278</v>
      </c>
      <c r="B279" s="60">
        <v>96812</v>
      </c>
      <c r="C279" s="103" t="s">
        <v>5698</v>
      </c>
      <c r="D279" s="67" t="s">
        <v>5699</v>
      </c>
      <c r="E279" s="67" t="s">
        <v>2302</v>
      </c>
      <c r="F279" s="64" t="s">
        <v>2303</v>
      </c>
      <c r="G279" s="67" t="s">
        <v>1429</v>
      </c>
      <c r="H279" s="67" t="s">
        <v>1070</v>
      </c>
      <c r="I279" s="104">
        <v>630543</v>
      </c>
      <c r="J279" s="104"/>
      <c r="K279" s="104">
        <f t="shared" si="4"/>
        <v>630543</v>
      </c>
      <c r="L279" s="104">
        <v>400000</v>
      </c>
      <c r="M279" s="104">
        <v>0</v>
      </c>
      <c r="N279" s="104">
        <v>400000</v>
      </c>
      <c r="O279" s="104">
        <v>400000</v>
      </c>
    </row>
    <row r="280" spans="1:15" ht="12" customHeight="1" x14ac:dyDescent="0.2">
      <c r="A280" s="102">
        <v>279</v>
      </c>
      <c r="B280" s="60">
        <v>96609</v>
      </c>
      <c r="C280" s="103" t="s">
        <v>4519</v>
      </c>
      <c r="D280" s="67" t="s">
        <v>4520</v>
      </c>
      <c r="E280" s="67" t="s">
        <v>3915</v>
      </c>
      <c r="F280" s="64" t="s">
        <v>3916</v>
      </c>
      <c r="G280" s="67" t="s">
        <v>1440</v>
      </c>
      <c r="H280" s="67" t="s">
        <v>1441</v>
      </c>
      <c r="I280" s="104">
        <v>481569</v>
      </c>
      <c r="J280" s="104"/>
      <c r="K280" s="104">
        <f t="shared" si="4"/>
        <v>481569</v>
      </c>
      <c r="L280" s="104">
        <v>337000</v>
      </c>
      <c r="M280" s="104">
        <v>0</v>
      </c>
      <c r="N280" s="104">
        <v>337000</v>
      </c>
      <c r="O280" s="104">
        <v>337000</v>
      </c>
    </row>
    <row r="281" spans="1:15" ht="12" customHeight="1" x14ac:dyDescent="0.2">
      <c r="A281" s="102">
        <v>280</v>
      </c>
      <c r="B281" s="60">
        <v>97211</v>
      </c>
      <c r="C281" s="103" t="s">
        <v>5703</v>
      </c>
      <c r="D281" s="67" t="s">
        <v>5704</v>
      </c>
      <c r="E281" s="67" t="s">
        <v>5705</v>
      </c>
      <c r="F281" s="64" t="s">
        <v>5706</v>
      </c>
      <c r="G281" s="67" t="s">
        <v>1440</v>
      </c>
      <c r="H281" s="67" t="s">
        <v>1441</v>
      </c>
      <c r="I281" s="104">
        <v>405724</v>
      </c>
      <c r="J281" s="104"/>
      <c r="K281" s="104">
        <f t="shared" si="4"/>
        <v>405724</v>
      </c>
      <c r="L281" s="104">
        <v>284000</v>
      </c>
      <c r="M281" s="104">
        <v>0</v>
      </c>
      <c r="N281" s="104">
        <v>284000</v>
      </c>
      <c r="O281" s="104">
        <v>284000</v>
      </c>
    </row>
    <row r="282" spans="1:15" ht="12" customHeight="1" x14ac:dyDescent="0.2">
      <c r="A282" s="102">
        <v>281</v>
      </c>
      <c r="B282" s="60">
        <v>96907</v>
      </c>
      <c r="C282" s="103" t="s">
        <v>5620</v>
      </c>
      <c r="D282" s="67" t="s">
        <v>5621</v>
      </c>
      <c r="E282" s="67" t="s">
        <v>5622</v>
      </c>
      <c r="F282" s="64" t="s">
        <v>5623</v>
      </c>
      <c r="G282" s="67" t="s">
        <v>1440</v>
      </c>
      <c r="H282" s="67" t="s">
        <v>1441</v>
      </c>
      <c r="I282" s="104">
        <v>805000</v>
      </c>
      <c r="J282" s="104"/>
      <c r="K282" s="104">
        <f t="shared" si="4"/>
        <v>805000</v>
      </c>
      <c r="L282" s="104">
        <v>400000</v>
      </c>
      <c r="M282" s="104">
        <v>0</v>
      </c>
      <c r="N282" s="104">
        <v>400000</v>
      </c>
      <c r="O282" s="104">
        <v>400000</v>
      </c>
    </row>
    <row r="283" spans="1:15" ht="12" customHeight="1" x14ac:dyDescent="0.2">
      <c r="A283" s="102">
        <v>282</v>
      </c>
      <c r="B283" s="60">
        <v>94251</v>
      </c>
      <c r="C283" s="103" t="s">
        <v>5080</v>
      </c>
      <c r="D283" s="67" t="s">
        <v>5081</v>
      </c>
      <c r="E283" s="67" t="s">
        <v>5082</v>
      </c>
      <c r="F283" s="64" t="s">
        <v>5083</v>
      </c>
      <c r="G283" s="67" t="s">
        <v>1501</v>
      </c>
      <c r="H283" s="67" t="s">
        <v>1441</v>
      </c>
      <c r="I283" s="104">
        <v>681568</v>
      </c>
      <c r="J283" s="104"/>
      <c r="K283" s="104">
        <f t="shared" si="4"/>
        <v>681568</v>
      </c>
      <c r="L283" s="104">
        <v>400000</v>
      </c>
      <c r="M283" s="104">
        <v>0</v>
      </c>
      <c r="N283" s="104">
        <v>400000</v>
      </c>
      <c r="O283" s="104">
        <v>400000</v>
      </c>
    </row>
    <row r="284" spans="1:15" ht="12" customHeight="1" x14ac:dyDescent="0.2">
      <c r="A284" s="102">
        <v>283</v>
      </c>
      <c r="B284" s="60">
        <v>97647</v>
      </c>
      <c r="C284" s="103" t="s">
        <v>4639</v>
      </c>
      <c r="D284" s="67" t="s">
        <v>4640</v>
      </c>
      <c r="E284" s="67" t="s">
        <v>4641</v>
      </c>
      <c r="F284" s="64" t="s">
        <v>4642</v>
      </c>
      <c r="G284" s="67" t="s">
        <v>1501</v>
      </c>
      <c r="H284" s="67" t="s">
        <v>1441</v>
      </c>
      <c r="I284" s="104">
        <v>618650</v>
      </c>
      <c r="J284" s="104"/>
      <c r="K284" s="104">
        <f t="shared" si="4"/>
        <v>618650</v>
      </c>
      <c r="L284" s="104">
        <v>400000</v>
      </c>
      <c r="M284" s="104">
        <v>0</v>
      </c>
      <c r="N284" s="104">
        <v>400000</v>
      </c>
      <c r="O284" s="104">
        <v>400000</v>
      </c>
    </row>
    <row r="285" spans="1:15" ht="12" customHeight="1" x14ac:dyDescent="0.2">
      <c r="A285" s="102">
        <v>284</v>
      </c>
      <c r="B285" s="60">
        <v>97347</v>
      </c>
      <c r="C285" s="103" t="s">
        <v>4843</v>
      </c>
      <c r="D285" s="67" t="s">
        <v>4844</v>
      </c>
      <c r="E285" s="67" t="s">
        <v>1505</v>
      </c>
      <c r="F285" s="64" t="s">
        <v>1506</v>
      </c>
      <c r="G285" s="67" t="s">
        <v>1501</v>
      </c>
      <c r="H285" s="67" t="s">
        <v>1441</v>
      </c>
      <c r="I285" s="104">
        <v>242377</v>
      </c>
      <c r="J285" s="104"/>
      <c r="K285" s="104">
        <f t="shared" si="4"/>
        <v>242377</v>
      </c>
      <c r="L285" s="104">
        <v>169663</v>
      </c>
      <c r="M285" s="104">
        <v>0</v>
      </c>
      <c r="N285" s="104">
        <v>169663</v>
      </c>
      <c r="O285" s="104">
        <v>169663</v>
      </c>
    </row>
    <row r="286" spans="1:15" ht="12" customHeight="1" x14ac:dyDescent="0.2">
      <c r="A286" s="102">
        <v>285</v>
      </c>
      <c r="B286" s="60">
        <v>96506</v>
      </c>
      <c r="C286" s="103" t="s">
        <v>5042</v>
      </c>
      <c r="D286" s="67" t="s">
        <v>5043</v>
      </c>
      <c r="E286" s="67" t="s">
        <v>2023</v>
      </c>
      <c r="F286" s="64" t="s">
        <v>2024</v>
      </c>
      <c r="G286" s="67" t="s">
        <v>1501</v>
      </c>
      <c r="H286" s="67" t="s">
        <v>1441</v>
      </c>
      <c r="I286" s="104">
        <v>623245</v>
      </c>
      <c r="J286" s="104"/>
      <c r="K286" s="104">
        <f t="shared" si="4"/>
        <v>623245</v>
      </c>
      <c r="L286" s="104">
        <v>400000</v>
      </c>
      <c r="M286" s="104">
        <v>0</v>
      </c>
      <c r="N286" s="104">
        <v>400000</v>
      </c>
      <c r="O286" s="104">
        <v>400000</v>
      </c>
    </row>
    <row r="287" spans="1:15" ht="12" customHeight="1" x14ac:dyDescent="0.2">
      <c r="A287" s="102">
        <v>286</v>
      </c>
      <c r="B287" s="60">
        <v>97670</v>
      </c>
      <c r="C287" s="103" t="s">
        <v>4625</v>
      </c>
      <c r="D287" s="67" t="s">
        <v>4626</v>
      </c>
      <c r="E287" s="67" t="s">
        <v>4627</v>
      </c>
      <c r="F287" s="64" t="s">
        <v>4628</v>
      </c>
      <c r="G287" s="67" t="s">
        <v>1501</v>
      </c>
      <c r="H287" s="67" t="s">
        <v>1441</v>
      </c>
      <c r="I287" s="104">
        <v>504100</v>
      </c>
      <c r="J287" s="104"/>
      <c r="K287" s="104">
        <f t="shared" si="4"/>
        <v>504100</v>
      </c>
      <c r="L287" s="104">
        <v>352870</v>
      </c>
      <c r="M287" s="104">
        <v>0</v>
      </c>
      <c r="N287" s="104">
        <v>352870</v>
      </c>
      <c r="O287" s="104">
        <v>352870</v>
      </c>
    </row>
    <row r="288" spans="1:15" ht="12" customHeight="1" x14ac:dyDescent="0.2">
      <c r="A288" s="102">
        <v>287</v>
      </c>
      <c r="B288" s="60">
        <v>95192</v>
      </c>
      <c r="C288" s="103" t="s">
        <v>4591</v>
      </c>
      <c r="D288" s="67" t="s">
        <v>4592</v>
      </c>
      <c r="E288" s="67" t="s">
        <v>4593</v>
      </c>
      <c r="F288" s="64" t="s">
        <v>4594</v>
      </c>
      <c r="G288" s="67" t="s">
        <v>1501</v>
      </c>
      <c r="H288" s="67" t="s">
        <v>1441</v>
      </c>
      <c r="I288" s="104">
        <v>448590</v>
      </c>
      <c r="J288" s="104"/>
      <c r="K288" s="104">
        <f t="shared" si="4"/>
        <v>448590</v>
      </c>
      <c r="L288" s="104">
        <v>314013</v>
      </c>
      <c r="M288" s="104">
        <v>0</v>
      </c>
      <c r="N288" s="104">
        <v>314013</v>
      </c>
      <c r="O288" s="104">
        <v>314013</v>
      </c>
    </row>
    <row r="289" spans="1:15" ht="12" customHeight="1" x14ac:dyDescent="0.2">
      <c r="A289" s="102">
        <v>288</v>
      </c>
      <c r="B289" s="60">
        <v>96719</v>
      </c>
      <c r="C289" s="103" t="s">
        <v>4673</v>
      </c>
      <c r="D289" s="67" t="s">
        <v>4674</v>
      </c>
      <c r="E289" s="67" t="s">
        <v>4675</v>
      </c>
      <c r="F289" s="64" t="s">
        <v>4676</v>
      </c>
      <c r="G289" s="67" t="s">
        <v>1501</v>
      </c>
      <c r="H289" s="67" t="s">
        <v>1441</v>
      </c>
      <c r="I289" s="104">
        <v>586042</v>
      </c>
      <c r="J289" s="104"/>
      <c r="K289" s="104">
        <f t="shared" si="4"/>
        <v>586042</v>
      </c>
      <c r="L289" s="104">
        <v>400000</v>
      </c>
      <c r="M289" s="104">
        <v>0</v>
      </c>
      <c r="N289" s="104">
        <v>400000</v>
      </c>
      <c r="O289" s="104">
        <v>400000</v>
      </c>
    </row>
    <row r="290" spans="1:15" ht="12" customHeight="1" x14ac:dyDescent="0.2">
      <c r="A290" s="102">
        <v>289</v>
      </c>
      <c r="B290" s="60">
        <v>95942</v>
      </c>
      <c r="C290" s="103" t="s">
        <v>4952</v>
      </c>
      <c r="D290" s="67" t="s">
        <v>4953</v>
      </c>
      <c r="E290" s="67" t="s">
        <v>4954</v>
      </c>
      <c r="F290" s="64" t="s">
        <v>4955</v>
      </c>
      <c r="G290" s="67" t="s">
        <v>1501</v>
      </c>
      <c r="H290" s="67" t="s">
        <v>1441</v>
      </c>
      <c r="I290" s="104">
        <v>429732</v>
      </c>
      <c r="J290" s="104"/>
      <c r="K290" s="104">
        <f t="shared" si="4"/>
        <v>429732</v>
      </c>
      <c r="L290" s="104">
        <v>300812</v>
      </c>
      <c r="M290" s="104">
        <v>0</v>
      </c>
      <c r="N290" s="104">
        <v>300812</v>
      </c>
      <c r="O290" s="104">
        <v>300812</v>
      </c>
    </row>
    <row r="291" spans="1:15" ht="12" customHeight="1" x14ac:dyDescent="0.2">
      <c r="A291" s="102">
        <v>290</v>
      </c>
      <c r="B291" s="60">
        <v>96097</v>
      </c>
      <c r="C291" s="103" t="s">
        <v>5578</v>
      </c>
      <c r="D291" s="67" t="s">
        <v>5579</v>
      </c>
      <c r="E291" s="67" t="s">
        <v>5580</v>
      </c>
      <c r="F291" s="64" t="s">
        <v>5581</v>
      </c>
      <c r="G291" s="67" t="s">
        <v>1527</v>
      </c>
      <c r="H291" s="67" t="s">
        <v>1441</v>
      </c>
      <c r="I291" s="104">
        <v>297245</v>
      </c>
      <c r="J291" s="104"/>
      <c r="K291" s="104">
        <f t="shared" si="4"/>
        <v>297245</v>
      </c>
      <c r="L291" s="104">
        <v>208070</v>
      </c>
      <c r="M291" s="104">
        <v>0</v>
      </c>
      <c r="N291" s="104">
        <v>208070</v>
      </c>
      <c r="O291" s="104">
        <v>208070</v>
      </c>
    </row>
    <row r="292" spans="1:15" ht="12" customHeight="1" x14ac:dyDescent="0.2">
      <c r="A292" s="102">
        <v>291</v>
      </c>
      <c r="B292" s="60">
        <v>93917</v>
      </c>
      <c r="C292" s="103" t="s">
        <v>5564</v>
      </c>
      <c r="D292" s="67" t="s">
        <v>5565</v>
      </c>
      <c r="E292" s="67" t="s">
        <v>5566</v>
      </c>
      <c r="F292" s="64" t="s">
        <v>5567</v>
      </c>
      <c r="G292" s="67" t="s">
        <v>1527</v>
      </c>
      <c r="H292" s="67" t="s">
        <v>1441</v>
      </c>
      <c r="I292" s="104">
        <v>644929</v>
      </c>
      <c r="J292" s="104"/>
      <c r="K292" s="104">
        <f t="shared" si="4"/>
        <v>644929</v>
      </c>
      <c r="L292" s="104">
        <v>400000</v>
      </c>
      <c r="M292" s="104">
        <v>0</v>
      </c>
      <c r="N292" s="104">
        <v>400000</v>
      </c>
      <c r="O292" s="104">
        <v>400000</v>
      </c>
    </row>
    <row r="293" spans="1:15" ht="12" customHeight="1" x14ac:dyDescent="0.2">
      <c r="A293" s="102">
        <v>292</v>
      </c>
      <c r="B293" s="60">
        <v>96098</v>
      </c>
      <c r="C293" s="103" t="s">
        <v>5815</v>
      </c>
      <c r="D293" s="67" t="s">
        <v>5816</v>
      </c>
      <c r="E293" s="67" t="s">
        <v>5817</v>
      </c>
      <c r="F293" s="64" t="s">
        <v>5818</v>
      </c>
      <c r="G293" s="67" t="s">
        <v>1527</v>
      </c>
      <c r="H293" s="67" t="s">
        <v>1441</v>
      </c>
      <c r="I293" s="104">
        <v>425135</v>
      </c>
      <c r="J293" s="104"/>
      <c r="K293" s="104">
        <f t="shared" si="4"/>
        <v>425135</v>
      </c>
      <c r="L293" s="104">
        <v>0</v>
      </c>
      <c r="M293" s="104">
        <v>297590</v>
      </c>
      <c r="N293" s="104">
        <v>297590</v>
      </c>
      <c r="O293" s="104">
        <v>297590</v>
      </c>
    </row>
    <row r="294" spans="1:15" ht="12" customHeight="1" x14ac:dyDescent="0.2">
      <c r="A294" s="102">
        <v>293</v>
      </c>
      <c r="B294" s="60">
        <v>96108</v>
      </c>
      <c r="C294" s="103" t="s">
        <v>5447</v>
      </c>
      <c r="D294" s="67" t="s">
        <v>5448</v>
      </c>
      <c r="E294" s="67" t="s">
        <v>5449</v>
      </c>
      <c r="F294" s="64" t="s">
        <v>5450</v>
      </c>
      <c r="G294" s="67" t="s">
        <v>1527</v>
      </c>
      <c r="H294" s="67" t="s">
        <v>1441</v>
      </c>
      <c r="I294" s="104">
        <v>409564</v>
      </c>
      <c r="J294" s="104"/>
      <c r="K294" s="104">
        <f t="shared" si="4"/>
        <v>409564</v>
      </c>
      <c r="L294" s="104">
        <v>286695</v>
      </c>
      <c r="M294" s="104">
        <v>0</v>
      </c>
      <c r="N294" s="104">
        <v>286695</v>
      </c>
      <c r="O294" s="104">
        <v>286695</v>
      </c>
    </row>
    <row r="295" spans="1:15" ht="12" customHeight="1" x14ac:dyDescent="0.2">
      <c r="A295" s="102">
        <v>294</v>
      </c>
      <c r="B295" s="60">
        <v>97154</v>
      </c>
      <c r="C295" s="103" t="s">
        <v>5214</v>
      </c>
      <c r="D295" s="67" t="s">
        <v>4929</v>
      </c>
      <c r="E295" s="67" t="s">
        <v>5215</v>
      </c>
      <c r="F295" s="64" t="s">
        <v>5216</v>
      </c>
      <c r="G295" s="67" t="s">
        <v>1548</v>
      </c>
      <c r="H295" s="67" t="s">
        <v>1441</v>
      </c>
      <c r="I295" s="104">
        <v>607381</v>
      </c>
      <c r="J295" s="104"/>
      <c r="K295" s="104">
        <f t="shared" si="4"/>
        <v>607381</v>
      </c>
      <c r="L295" s="104">
        <v>400000</v>
      </c>
      <c r="M295" s="104">
        <v>0</v>
      </c>
      <c r="N295" s="104">
        <v>400000</v>
      </c>
      <c r="O295" s="104">
        <v>400000</v>
      </c>
    </row>
    <row r="296" spans="1:15" ht="12" customHeight="1" x14ac:dyDescent="0.2">
      <c r="A296" s="102">
        <v>295</v>
      </c>
      <c r="B296" s="60">
        <v>96102</v>
      </c>
      <c r="C296" s="103" t="s">
        <v>4671</v>
      </c>
      <c r="D296" s="67" t="s">
        <v>4672</v>
      </c>
      <c r="E296" s="67" t="s">
        <v>1552</v>
      </c>
      <c r="F296" s="64" t="s">
        <v>1553</v>
      </c>
      <c r="G296" s="67" t="s">
        <v>1548</v>
      </c>
      <c r="H296" s="67" t="s">
        <v>1441</v>
      </c>
      <c r="I296" s="104">
        <v>503064</v>
      </c>
      <c r="J296" s="104"/>
      <c r="K296" s="104">
        <f t="shared" si="4"/>
        <v>503064</v>
      </c>
      <c r="L296" s="104">
        <v>352000</v>
      </c>
      <c r="M296" s="104">
        <v>0</v>
      </c>
      <c r="N296" s="104">
        <v>352000</v>
      </c>
      <c r="O296" s="104">
        <v>352000</v>
      </c>
    </row>
    <row r="297" spans="1:15" ht="12" customHeight="1" x14ac:dyDescent="0.2">
      <c r="A297" s="102">
        <v>296</v>
      </c>
      <c r="B297" s="60">
        <v>97521</v>
      </c>
      <c r="C297" s="103" t="s">
        <v>5190</v>
      </c>
      <c r="D297" s="67" t="s">
        <v>5191</v>
      </c>
      <c r="E297" s="67" t="s">
        <v>5192</v>
      </c>
      <c r="F297" s="64" t="s">
        <v>5193</v>
      </c>
      <c r="G297" s="67" t="s">
        <v>1548</v>
      </c>
      <c r="H297" s="67" t="s">
        <v>1441</v>
      </c>
      <c r="I297" s="104">
        <v>617100</v>
      </c>
      <c r="J297" s="104"/>
      <c r="K297" s="104">
        <f t="shared" si="4"/>
        <v>617100</v>
      </c>
      <c r="L297" s="104">
        <v>400000</v>
      </c>
      <c r="M297" s="104">
        <v>0</v>
      </c>
      <c r="N297" s="104">
        <v>400000</v>
      </c>
      <c r="O297" s="104">
        <v>400000</v>
      </c>
    </row>
    <row r="298" spans="1:15" ht="12" customHeight="1" x14ac:dyDescent="0.2">
      <c r="A298" s="102">
        <v>297</v>
      </c>
      <c r="B298" s="60">
        <v>96082</v>
      </c>
      <c r="C298" s="103" t="s">
        <v>5291</v>
      </c>
      <c r="D298" s="67" t="s">
        <v>5292</v>
      </c>
      <c r="E298" s="67" t="s">
        <v>5293</v>
      </c>
      <c r="F298" s="64" t="s">
        <v>5294</v>
      </c>
      <c r="G298" s="67" t="s">
        <v>1548</v>
      </c>
      <c r="H298" s="67" t="s">
        <v>1441</v>
      </c>
      <c r="I298" s="104">
        <v>708479</v>
      </c>
      <c r="J298" s="104"/>
      <c r="K298" s="104">
        <f t="shared" si="4"/>
        <v>708479</v>
      </c>
      <c r="L298" s="104">
        <v>400000</v>
      </c>
      <c r="M298" s="104">
        <v>0</v>
      </c>
      <c r="N298" s="104">
        <v>400000</v>
      </c>
      <c r="O298" s="104">
        <v>400000</v>
      </c>
    </row>
    <row r="299" spans="1:15" ht="12" customHeight="1" x14ac:dyDescent="0.2">
      <c r="A299" s="102">
        <v>298</v>
      </c>
      <c r="B299" s="60">
        <v>95852</v>
      </c>
      <c r="C299" s="103" t="s">
        <v>4705</v>
      </c>
      <c r="D299" s="67" t="s">
        <v>4706</v>
      </c>
      <c r="E299" s="67" t="s">
        <v>4707</v>
      </c>
      <c r="F299" s="64" t="s">
        <v>4708</v>
      </c>
      <c r="G299" s="67" t="s">
        <v>1548</v>
      </c>
      <c r="H299" s="67" t="s">
        <v>1441</v>
      </c>
      <c r="I299" s="104">
        <v>708649</v>
      </c>
      <c r="J299" s="104"/>
      <c r="K299" s="104">
        <f t="shared" si="4"/>
        <v>708649</v>
      </c>
      <c r="L299" s="104">
        <v>400000</v>
      </c>
      <c r="M299" s="104">
        <v>0</v>
      </c>
      <c r="N299" s="104">
        <v>400000</v>
      </c>
      <c r="O299" s="104">
        <v>400000</v>
      </c>
    </row>
    <row r="300" spans="1:15" ht="12" customHeight="1" x14ac:dyDescent="0.2">
      <c r="A300" s="102">
        <v>299</v>
      </c>
      <c r="B300" s="60">
        <v>95413</v>
      </c>
      <c r="C300" s="103" t="s">
        <v>4781</v>
      </c>
      <c r="D300" s="67" t="s">
        <v>4782</v>
      </c>
      <c r="E300" s="67" t="s">
        <v>4783</v>
      </c>
      <c r="F300" s="64" t="s">
        <v>4784</v>
      </c>
      <c r="G300" s="67" t="s">
        <v>1600</v>
      </c>
      <c r="H300" s="67" t="s">
        <v>1441</v>
      </c>
      <c r="I300" s="104">
        <v>420476</v>
      </c>
      <c r="J300" s="104">
        <f>1500*1.21</f>
        <v>1815</v>
      </c>
      <c r="K300" s="104">
        <f t="shared" si="4"/>
        <v>418661</v>
      </c>
      <c r="L300" s="104">
        <v>294333</v>
      </c>
      <c r="M300" s="104">
        <v>0</v>
      </c>
      <c r="N300" s="104">
        <v>294333</v>
      </c>
      <c r="O300" s="104">
        <v>293062.69999999995</v>
      </c>
    </row>
    <row r="301" spans="1:15" ht="12" customHeight="1" x14ac:dyDescent="0.2">
      <c r="A301" s="102">
        <v>300</v>
      </c>
      <c r="B301" s="60">
        <v>96075</v>
      </c>
      <c r="C301" s="103" t="s">
        <v>4759</v>
      </c>
      <c r="D301" s="67" t="s">
        <v>4760</v>
      </c>
      <c r="E301" s="67" t="s">
        <v>4279</v>
      </c>
      <c r="F301" s="64" t="s">
        <v>4280</v>
      </c>
      <c r="G301" s="67" t="s">
        <v>1600</v>
      </c>
      <c r="H301" s="67" t="s">
        <v>1441</v>
      </c>
      <c r="I301" s="104">
        <v>422962</v>
      </c>
      <c r="J301" s="104"/>
      <c r="K301" s="104">
        <f t="shared" si="4"/>
        <v>422962</v>
      </c>
      <c r="L301" s="104">
        <v>296000</v>
      </c>
      <c r="M301" s="104">
        <v>0</v>
      </c>
      <c r="N301" s="104">
        <v>296000</v>
      </c>
      <c r="O301" s="104">
        <v>296000</v>
      </c>
    </row>
    <row r="302" spans="1:15" ht="12" customHeight="1" x14ac:dyDescent="0.2">
      <c r="A302" s="102">
        <v>301</v>
      </c>
      <c r="B302" s="60">
        <v>95760</v>
      </c>
      <c r="C302" s="103" t="s">
        <v>4747</v>
      </c>
      <c r="D302" s="67" t="s">
        <v>4748</v>
      </c>
      <c r="E302" s="67" t="s">
        <v>4749</v>
      </c>
      <c r="F302" s="64" t="s">
        <v>4750</v>
      </c>
      <c r="G302" s="67" t="s">
        <v>1600</v>
      </c>
      <c r="H302" s="67" t="s">
        <v>1441</v>
      </c>
      <c r="I302" s="104">
        <v>733667</v>
      </c>
      <c r="J302" s="104"/>
      <c r="K302" s="104">
        <f t="shared" si="4"/>
        <v>733667</v>
      </c>
      <c r="L302" s="104">
        <v>400000</v>
      </c>
      <c r="M302" s="104">
        <v>0</v>
      </c>
      <c r="N302" s="104">
        <v>400000</v>
      </c>
      <c r="O302" s="104">
        <v>400000</v>
      </c>
    </row>
    <row r="303" spans="1:15" ht="12" customHeight="1" x14ac:dyDescent="0.2">
      <c r="A303" s="102">
        <v>302</v>
      </c>
      <c r="B303" s="60">
        <v>96507</v>
      </c>
      <c r="C303" s="103" t="s">
        <v>5009</v>
      </c>
      <c r="D303" s="67" t="s">
        <v>5010</v>
      </c>
      <c r="E303" s="67" t="s">
        <v>2847</v>
      </c>
      <c r="F303" s="64" t="s">
        <v>2848</v>
      </c>
      <c r="G303" s="67" t="s">
        <v>1600</v>
      </c>
      <c r="H303" s="67" t="s">
        <v>1441</v>
      </c>
      <c r="I303" s="104">
        <v>532171</v>
      </c>
      <c r="J303" s="104"/>
      <c r="K303" s="104">
        <f t="shared" si="4"/>
        <v>532171</v>
      </c>
      <c r="L303" s="104">
        <v>372519</v>
      </c>
      <c r="M303" s="104">
        <v>0</v>
      </c>
      <c r="N303" s="104">
        <v>372519</v>
      </c>
      <c r="O303" s="104">
        <v>372519</v>
      </c>
    </row>
    <row r="304" spans="1:15" ht="12" customHeight="1" x14ac:dyDescent="0.2">
      <c r="A304" s="102">
        <v>303</v>
      </c>
      <c r="B304" s="60">
        <v>95381</v>
      </c>
      <c r="C304" s="103" t="s">
        <v>4860</v>
      </c>
      <c r="D304" s="67" t="s">
        <v>4861</v>
      </c>
      <c r="E304" s="67" t="s">
        <v>4862</v>
      </c>
      <c r="F304" s="64" t="s">
        <v>4863</v>
      </c>
      <c r="G304" s="67" t="s">
        <v>1616</v>
      </c>
      <c r="H304" s="67" t="s">
        <v>1441</v>
      </c>
      <c r="I304" s="104">
        <v>1042609</v>
      </c>
      <c r="J304" s="104"/>
      <c r="K304" s="104">
        <f t="shared" si="4"/>
        <v>1042609</v>
      </c>
      <c r="L304" s="104">
        <v>400000</v>
      </c>
      <c r="M304" s="104">
        <v>0</v>
      </c>
      <c r="N304" s="104">
        <v>400000</v>
      </c>
      <c r="O304" s="104">
        <v>400000</v>
      </c>
    </row>
    <row r="305" spans="1:15" ht="12" customHeight="1" x14ac:dyDescent="0.2">
      <c r="A305" s="102">
        <v>304</v>
      </c>
      <c r="B305" s="60">
        <v>96896</v>
      </c>
      <c r="C305" s="103" t="s">
        <v>5644</v>
      </c>
      <c r="D305" s="67" t="s">
        <v>5645</v>
      </c>
      <c r="E305" s="67" t="s">
        <v>5646</v>
      </c>
      <c r="F305" s="64" t="s">
        <v>5647</v>
      </c>
      <c r="G305" s="67" t="s">
        <v>1616</v>
      </c>
      <c r="H305" s="67" t="s">
        <v>1441</v>
      </c>
      <c r="I305" s="104">
        <v>645144</v>
      </c>
      <c r="J305" s="104"/>
      <c r="K305" s="104">
        <f t="shared" si="4"/>
        <v>645144</v>
      </c>
      <c r="L305" s="104">
        <v>400000</v>
      </c>
      <c r="M305" s="104">
        <v>0</v>
      </c>
      <c r="N305" s="104">
        <v>400000</v>
      </c>
      <c r="O305" s="104">
        <v>400000</v>
      </c>
    </row>
    <row r="306" spans="1:15" ht="12" customHeight="1" x14ac:dyDescent="0.2">
      <c r="A306" s="102">
        <v>305</v>
      </c>
      <c r="B306" s="60">
        <v>96230</v>
      </c>
      <c r="C306" s="103" t="s">
        <v>4845</v>
      </c>
      <c r="D306" s="67" t="s">
        <v>4846</v>
      </c>
      <c r="E306" s="67" t="s">
        <v>1630</v>
      </c>
      <c r="F306" s="64" t="s">
        <v>1631</v>
      </c>
      <c r="G306" s="67" t="s">
        <v>1616</v>
      </c>
      <c r="H306" s="67" t="s">
        <v>1441</v>
      </c>
      <c r="I306" s="104">
        <v>511963</v>
      </c>
      <c r="J306" s="104"/>
      <c r="K306" s="104">
        <f t="shared" si="4"/>
        <v>511963</v>
      </c>
      <c r="L306" s="104">
        <v>358374</v>
      </c>
      <c r="M306" s="104">
        <v>0</v>
      </c>
      <c r="N306" s="104">
        <v>358374</v>
      </c>
      <c r="O306" s="104">
        <v>358374</v>
      </c>
    </row>
    <row r="307" spans="1:15" ht="12" customHeight="1" x14ac:dyDescent="0.2">
      <c r="A307" s="102">
        <v>306</v>
      </c>
      <c r="B307" s="60">
        <v>93718</v>
      </c>
      <c r="C307" s="103" t="s">
        <v>5803</v>
      </c>
      <c r="D307" s="67" t="s">
        <v>5804</v>
      </c>
      <c r="E307" s="67" t="s">
        <v>2862</v>
      </c>
      <c r="F307" s="64" t="s">
        <v>2863</v>
      </c>
      <c r="G307" s="67" t="s">
        <v>1642</v>
      </c>
      <c r="H307" s="67" t="s">
        <v>1643</v>
      </c>
      <c r="I307" s="104">
        <v>1739807</v>
      </c>
      <c r="J307" s="104"/>
      <c r="K307" s="104">
        <f t="shared" si="4"/>
        <v>1739807</v>
      </c>
      <c r="L307" s="104">
        <v>400000</v>
      </c>
      <c r="M307" s="104">
        <v>0</v>
      </c>
      <c r="N307" s="104">
        <v>400000</v>
      </c>
      <c r="O307" s="104">
        <v>400000</v>
      </c>
    </row>
    <row r="308" spans="1:15" ht="12" customHeight="1" x14ac:dyDescent="0.2">
      <c r="A308" s="102">
        <v>307</v>
      </c>
      <c r="B308" s="60">
        <v>96732</v>
      </c>
      <c r="C308" s="103" t="s">
        <v>5510</v>
      </c>
      <c r="D308" s="67" t="s">
        <v>5511</v>
      </c>
      <c r="E308" s="67" t="s">
        <v>2842</v>
      </c>
      <c r="F308" s="64" t="s">
        <v>2843</v>
      </c>
      <c r="G308" s="67" t="s">
        <v>1642</v>
      </c>
      <c r="H308" s="67" t="s">
        <v>1643</v>
      </c>
      <c r="I308" s="104">
        <v>588350</v>
      </c>
      <c r="J308" s="104"/>
      <c r="K308" s="104">
        <f t="shared" si="4"/>
        <v>588350</v>
      </c>
      <c r="L308" s="104">
        <v>400000</v>
      </c>
      <c r="M308" s="104">
        <v>0</v>
      </c>
      <c r="N308" s="104">
        <v>400000</v>
      </c>
      <c r="O308" s="104">
        <v>400000</v>
      </c>
    </row>
    <row r="309" spans="1:15" ht="12" customHeight="1" x14ac:dyDescent="0.2">
      <c r="A309" s="102">
        <v>308</v>
      </c>
      <c r="B309" s="60">
        <v>93900</v>
      </c>
      <c r="C309" s="103" t="s">
        <v>5668</v>
      </c>
      <c r="D309" s="67" t="s">
        <v>5669</v>
      </c>
      <c r="E309" s="67" t="s">
        <v>5670</v>
      </c>
      <c r="F309" s="64" t="s">
        <v>5671</v>
      </c>
      <c r="G309" s="67" t="s">
        <v>1642</v>
      </c>
      <c r="H309" s="67" t="s">
        <v>1643</v>
      </c>
      <c r="I309" s="104">
        <v>624477</v>
      </c>
      <c r="J309" s="104"/>
      <c r="K309" s="104">
        <f t="shared" si="4"/>
        <v>624477</v>
      </c>
      <c r="L309" s="104">
        <v>400000</v>
      </c>
      <c r="M309" s="104">
        <v>0</v>
      </c>
      <c r="N309" s="104">
        <v>400000</v>
      </c>
      <c r="O309" s="104">
        <v>400000</v>
      </c>
    </row>
    <row r="310" spans="1:15" ht="12" customHeight="1" x14ac:dyDescent="0.2">
      <c r="A310" s="102">
        <v>309</v>
      </c>
      <c r="B310" s="60">
        <v>93949</v>
      </c>
      <c r="C310" s="103" t="s">
        <v>5549</v>
      </c>
      <c r="D310" s="67" t="s">
        <v>5550</v>
      </c>
      <c r="E310" s="67" t="s">
        <v>5551</v>
      </c>
      <c r="F310" s="64" t="s">
        <v>5552</v>
      </c>
      <c r="G310" s="67" t="s">
        <v>1642</v>
      </c>
      <c r="H310" s="67" t="s">
        <v>1643</v>
      </c>
      <c r="I310" s="104">
        <v>596455</v>
      </c>
      <c r="J310" s="104"/>
      <c r="K310" s="104">
        <f t="shared" si="4"/>
        <v>596455</v>
      </c>
      <c r="L310" s="104">
        <v>400000</v>
      </c>
      <c r="M310" s="104">
        <v>0</v>
      </c>
      <c r="N310" s="104">
        <v>400000</v>
      </c>
      <c r="O310" s="104">
        <v>400000</v>
      </c>
    </row>
    <row r="311" spans="1:15" ht="12" customHeight="1" x14ac:dyDescent="0.2">
      <c r="A311" s="102">
        <v>310</v>
      </c>
      <c r="B311" s="60">
        <v>96444</v>
      </c>
      <c r="C311" s="103" t="s">
        <v>4725</v>
      </c>
      <c r="D311" s="67" t="s">
        <v>4726</v>
      </c>
      <c r="E311" s="67" t="s">
        <v>4727</v>
      </c>
      <c r="F311" s="64" t="s">
        <v>4728</v>
      </c>
      <c r="G311" s="67" t="s">
        <v>1642</v>
      </c>
      <c r="H311" s="67" t="s">
        <v>1643</v>
      </c>
      <c r="I311" s="104">
        <v>617847</v>
      </c>
      <c r="J311" s="104"/>
      <c r="K311" s="104">
        <f t="shared" si="4"/>
        <v>617847</v>
      </c>
      <c r="L311" s="104">
        <v>400000</v>
      </c>
      <c r="M311" s="104">
        <v>0</v>
      </c>
      <c r="N311" s="104">
        <v>400000</v>
      </c>
      <c r="O311" s="104">
        <v>400000</v>
      </c>
    </row>
    <row r="312" spans="1:15" ht="12" customHeight="1" x14ac:dyDescent="0.2">
      <c r="A312" s="102">
        <v>311</v>
      </c>
      <c r="B312" s="60">
        <v>95878</v>
      </c>
      <c r="C312" s="103" t="s">
        <v>4968</v>
      </c>
      <c r="D312" s="67" t="s">
        <v>4969</v>
      </c>
      <c r="E312" s="67" t="s">
        <v>4970</v>
      </c>
      <c r="F312" s="64" t="s">
        <v>4971</v>
      </c>
      <c r="G312" s="67" t="s">
        <v>1642</v>
      </c>
      <c r="H312" s="67" t="s">
        <v>1643</v>
      </c>
      <c r="I312" s="104">
        <v>668321</v>
      </c>
      <c r="J312" s="104"/>
      <c r="K312" s="104">
        <f t="shared" si="4"/>
        <v>668321</v>
      </c>
      <c r="L312" s="104">
        <v>400000</v>
      </c>
      <c r="M312" s="104">
        <v>0</v>
      </c>
      <c r="N312" s="104">
        <v>400000</v>
      </c>
      <c r="O312" s="104">
        <v>400000</v>
      </c>
    </row>
    <row r="313" spans="1:15" ht="12" customHeight="1" x14ac:dyDescent="0.2">
      <c r="A313" s="102">
        <v>312</v>
      </c>
      <c r="B313" s="60">
        <v>94874</v>
      </c>
      <c r="C313" s="103" t="s">
        <v>5395</v>
      </c>
      <c r="D313" s="67" t="s">
        <v>5396</v>
      </c>
      <c r="E313" s="67" t="s">
        <v>5397</v>
      </c>
      <c r="F313" s="64" t="s">
        <v>5398</v>
      </c>
      <c r="G313" s="67" t="s">
        <v>1674</v>
      </c>
      <c r="H313" s="67" t="s">
        <v>1643</v>
      </c>
      <c r="I313" s="104">
        <v>641054</v>
      </c>
      <c r="J313" s="104"/>
      <c r="K313" s="104">
        <f t="shared" si="4"/>
        <v>641054</v>
      </c>
      <c r="L313" s="104">
        <v>399000</v>
      </c>
      <c r="M313" s="104">
        <v>0</v>
      </c>
      <c r="N313" s="104">
        <v>399000</v>
      </c>
      <c r="O313" s="104">
        <v>399000</v>
      </c>
    </row>
    <row r="314" spans="1:15" ht="12" customHeight="1" x14ac:dyDescent="0.2">
      <c r="A314" s="102">
        <v>313</v>
      </c>
      <c r="B314" s="60">
        <v>97160</v>
      </c>
      <c r="C314" s="103" t="s">
        <v>4876</v>
      </c>
      <c r="D314" s="67" t="s">
        <v>4877</v>
      </c>
      <c r="E314" s="67" t="s">
        <v>4878</v>
      </c>
      <c r="F314" s="64" t="s">
        <v>4879</v>
      </c>
      <c r="G314" s="67" t="s">
        <v>1674</v>
      </c>
      <c r="H314" s="67" t="s">
        <v>1643</v>
      </c>
      <c r="I314" s="104">
        <v>143966</v>
      </c>
      <c r="J314" s="104"/>
      <c r="K314" s="104">
        <f t="shared" si="4"/>
        <v>143966</v>
      </c>
      <c r="L314" s="104">
        <v>100776</v>
      </c>
      <c r="M314" s="104">
        <v>0</v>
      </c>
      <c r="N314" s="104">
        <v>100776</v>
      </c>
      <c r="O314" s="104">
        <v>100776</v>
      </c>
    </row>
    <row r="315" spans="1:15" ht="12" customHeight="1" x14ac:dyDescent="0.2">
      <c r="A315" s="102">
        <v>314</v>
      </c>
      <c r="B315" s="60">
        <v>96552</v>
      </c>
      <c r="C315" s="103" t="s">
        <v>4866</v>
      </c>
      <c r="D315" s="67" t="s">
        <v>4867</v>
      </c>
      <c r="E315" s="67" t="s">
        <v>4868</v>
      </c>
      <c r="F315" s="64" t="s">
        <v>4869</v>
      </c>
      <c r="G315" s="67" t="s">
        <v>1674</v>
      </c>
      <c r="H315" s="67" t="s">
        <v>1643</v>
      </c>
      <c r="I315" s="104">
        <v>839347</v>
      </c>
      <c r="J315" s="104"/>
      <c r="K315" s="104">
        <f t="shared" si="4"/>
        <v>839347</v>
      </c>
      <c r="L315" s="104">
        <v>400000</v>
      </c>
      <c r="M315" s="104">
        <v>0</v>
      </c>
      <c r="N315" s="104">
        <v>400000</v>
      </c>
      <c r="O315" s="104">
        <v>400000</v>
      </c>
    </row>
    <row r="316" spans="1:15" ht="12" customHeight="1" x14ac:dyDescent="0.2">
      <c r="A316" s="102">
        <v>315</v>
      </c>
      <c r="B316" s="60">
        <v>96935</v>
      </c>
      <c r="C316" s="103" t="s">
        <v>5793</v>
      </c>
      <c r="D316" s="67" t="s">
        <v>5794</v>
      </c>
      <c r="E316" s="67" t="s">
        <v>3229</v>
      </c>
      <c r="F316" s="64" t="s">
        <v>3230</v>
      </c>
      <c r="G316" s="67" t="s">
        <v>1674</v>
      </c>
      <c r="H316" s="67" t="s">
        <v>1643</v>
      </c>
      <c r="I316" s="104">
        <v>570031</v>
      </c>
      <c r="J316" s="104"/>
      <c r="K316" s="104">
        <f t="shared" si="4"/>
        <v>570031</v>
      </c>
      <c r="L316" s="104">
        <v>399000</v>
      </c>
      <c r="M316" s="104">
        <v>0</v>
      </c>
      <c r="N316" s="104">
        <v>399000</v>
      </c>
      <c r="O316" s="104">
        <v>399000</v>
      </c>
    </row>
    <row r="317" spans="1:15" ht="12" customHeight="1" x14ac:dyDescent="0.2">
      <c r="A317" s="102">
        <v>316</v>
      </c>
      <c r="B317" s="60">
        <v>95647</v>
      </c>
      <c r="C317" s="103" t="s">
        <v>5608</v>
      </c>
      <c r="D317" s="67" t="s">
        <v>5609</v>
      </c>
      <c r="E317" s="67" t="s">
        <v>5610</v>
      </c>
      <c r="F317" s="64" t="s">
        <v>5611</v>
      </c>
      <c r="G317" s="67" t="s">
        <v>1674</v>
      </c>
      <c r="H317" s="67" t="s">
        <v>1643</v>
      </c>
      <c r="I317" s="104">
        <v>467079</v>
      </c>
      <c r="J317" s="104"/>
      <c r="K317" s="104">
        <f t="shared" si="4"/>
        <v>467079</v>
      </c>
      <c r="L317" s="104">
        <v>326955</v>
      </c>
      <c r="M317" s="104">
        <v>0</v>
      </c>
      <c r="N317" s="104">
        <v>326955</v>
      </c>
      <c r="O317" s="104">
        <v>326955</v>
      </c>
    </row>
    <row r="318" spans="1:15" ht="12" customHeight="1" x14ac:dyDescent="0.2">
      <c r="A318" s="102">
        <v>317</v>
      </c>
      <c r="B318" s="60">
        <v>96099</v>
      </c>
      <c r="C318" s="103" t="s">
        <v>5019</v>
      </c>
      <c r="D318" s="67" t="s">
        <v>5020</v>
      </c>
      <c r="E318" s="67" t="s">
        <v>5021</v>
      </c>
      <c r="F318" s="64" t="s">
        <v>5022</v>
      </c>
      <c r="G318" s="67" t="s">
        <v>1674</v>
      </c>
      <c r="H318" s="67" t="s">
        <v>1643</v>
      </c>
      <c r="I318" s="104">
        <v>543865</v>
      </c>
      <c r="J318" s="104"/>
      <c r="K318" s="104">
        <f t="shared" si="4"/>
        <v>543865</v>
      </c>
      <c r="L318" s="104">
        <v>380000</v>
      </c>
      <c r="M318" s="104">
        <v>0</v>
      </c>
      <c r="N318" s="104">
        <v>380000</v>
      </c>
      <c r="O318" s="104">
        <v>380000</v>
      </c>
    </row>
    <row r="319" spans="1:15" ht="12" customHeight="1" x14ac:dyDescent="0.2">
      <c r="A319" s="102">
        <v>318</v>
      </c>
      <c r="B319" s="60">
        <v>96289</v>
      </c>
      <c r="C319" s="103" t="s">
        <v>5011</v>
      </c>
      <c r="D319" s="67" t="s">
        <v>5012</v>
      </c>
      <c r="E319" s="67" t="s">
        <v>5013</v>
      </c>
      <c r="F319" s="64" t="s">
        <v>5014</v>
      </c>
      <c r="G319" s="67" t="s">
        <v>1674</v>
      </c>
      <c r="H319" s="67" t="s">
        <v>1643</v>
      </c>
      <c r="I319" s="104">
        <v>355885</v>
      </c>
      <c r="J319" s="104"/>
      <c r="K319" s="104">
        <f t="shared" si="4"/>
        <v>355885</v>
      </c>
      <c r="L319" s="104">
        <v>249000</v>
      </c>
      <c r="M319" s="104">
        <v>0</v>
      </c>
      <c r="N319" s="104">
        <v>249000</v>
      </c>
      <c r="O319" s="104">
        <v>249000</v>
      </c>
    </row>
    <row r="320" spans="1:15" ht="12" customHeight="1" x14ac:dyDescent="0.2">
      <c r="A320" s="102">
        <v>319</v>
      </c>
      <c r="B320" s="60">
        <v>97383</v>
      </c>
      <c r="C320" s="103" t="s">
        <v>5204</v>
      </c>
      <c r="D320" s="67" t="s">
        <v>5205</v>
      </c>
      <c r="E320" s="67" t="s">
        <v>5206</v>
      </c>
      <c r="F320" s="64" t="s">
        <v>5207</v>
      </c>
      <c r="G320" s="67" t="s">
        <v>1674</v>
      </c>
      <c r="H320" s="67" t="s">
        <v>1643</v>
      </c>
      <c r="I320" s="104">
        <v>458057</v>
      </c>
      <c r="J320" s="104"/>
      <c r="K320" s="104">
        <f t="shared" si="4"/>
        <v>458057</v>
      </c>
      <c r="L320" s="104">
        <v>320639</v>
      </c>
      <c r="M320" s="104">
        <v>0</v>
      </c>
      <c r="N320" s="104">
        <v>320639</v>
      </c>
      <c r="O320" s="104">
        <v>320639</v>
      </c>
    </row>
    <row r="321" spans="1:15" ht="12" customHeight="1" x14ac:dyDescent="0.2">
      <c r="A321" s="102">
        <v>320</v>
      </c>
      <c r="B321" s="60">
        <v>96353</v>
      </c>
      <c r="C321" s="103" t="s">
        <v>4495</v>
      </c>
      <c r="D321" s="67" t="s">
        <v>4496</v>
      </c>
      <c r="E321" s="67" t="s">
        <v>4497</v>
      </c>
      <c r="F321" s="64" t="s">
        <v>4498</v>
      </c>
      <c r="G321" s="67" t="s">
        <v>1695</v>
      </c>
      <c r="H321" s="67" t="s">
        <v>1643</v>
      </c>
      <c r="I321" s="104">
        <v>637670</v>
      </c>
      <c r="J321" s="104"/>
      <c r="K321" s="104">
        <f t="shared" si="4"/>
        <v>637670</v>
      </c>
      <c r="L321" s="104">
        <v>400000</v>
      </c>
      <c r="M321" s="104">
        <v>0</v>
      </c>
      <c r="N321" s="104">
        <v>400000</v>
      </c>
      <c r="O321" s="104">
        <v>400000</v>
      </c>
    </row>
    <row r="322" spans="1:15" ht="12" customHeight="1" x14ac:dyDescent="0.2">
      <c r="A322" s="102">
        <v>321</v>
      </c>
      <c r="B322" s="60">
        <v>97550</v>
      </c>
      <c r="C322" s="103" t="s">
        <v>4557</v>
      </c>
      <c r="D322" s="67" t="s">
        <v>4558</v>
      </c>
      <c r="E322" s="67" t="s">
        <v>2502</v>
      </c>
      <c r="F322" s="64" t="s">
        <v>2503</v>
      </c>
      <c r="G322" s="67" t="s">
        <v>1695</v>
      </c>
      <c r="H322" s="67" t="s">
        <v>1643</v>
      </c>
      <c r="I322" s="104">
        <v>816339</v>
      </c>
      <c r="J322" s="104">
        <f>9250*1.21</f>
        <v>11192.5</v>
      </c>
      <c r="K322" s="104">
        <f t="shared" ref="K322:K376" si="5">I322-J322</f>
        <v>805146.5</v>
      </c>
      <c r="L322" s="104">
        <v>400000</v>
      </c>
      <c r="M322" s="104">
        <v>0</v>
      </c>
      <c r="N322" s="104">
        <v>400000</v>
      </c>
      <c r="O322" s="104">
        <v>400000</v>
      </c>
    </row>
    <row r="323" spans="1:15" ht="12" customHeight="1" x14ac:dyDescent="0.2">
      <c r="A323" s="102">
        <v>322</v>
      </c>
      <c r="B323" s="60">
        <v>96713</v>
      </c>
      <c r="C323" s="103" t="s">
        <v>5371</v>
      </c>
      <c r="D323" s="67" t="s">
        <v>5372</v>
      </c>
      <c r="E323" s="67" t="s">
        <v>5373</v>
      </c>
      <c r="F323" s="64" t="s">
        <v>5374</v>
      </c>
      <c r="G323" s="67" t="s">
        <v>1695</v>
      </c>
      <c r="H323" s="67" t="s">
        <v>1643</v>
      </c>
      <c r="I323" s="104">
        <v>622727</v>
      </c>
      <c r="J323" s="104"/>
      <c r="K323" s="104">
        <f t="shared" si="5"/>
        <v>622727</v>
      </c>
      <c r="L323" s="104">
        <v>400000</v>
      </c>
      <c r="M323" s="104">
        <v>0</v>
      </c>
      <c r="N323" s="104">
        <v>400000</v>
      </c>
      <c r="O323" s="104">
        <v>400000</v>
      </c>
    </row>
    <row r="324" spans="1:15" ht="12" customHeight="1" x14ac:dyDescent="0.2">
      <c r="A324" s="102">
        <v>323</v>
      </c>
      <c r="B324" s="60">
        <v>97544</v>
      </c>
      <c r="C324" s="103" t="s">
        <v>5038</v>
      </c>
      <c r="D324" s="67" t="s">
        <v>5039</v>
      </c>
      <c r="E324" s="67" t="s">
        <v>5040</v>
      </c>
      <c r="F324" s="64" t="s">
        <v>5041</v>
      </c>
      <c r="G324" s="67" t="s">
        <v>1695</v>
      </c>
      <c r="H324" s="67" t="s">
        <v>1643</v>
      </c>
      <c r="I324" s="104">
        <v>189866</v>
      </c>
      <c r="J324" s="104"/>
      <c r="K324" s="104">
        <f t="shared" si="5"/>
        <v>189866</v>
      </c>
      <c r="L324" s="104">
        <v>132906</v>
      </c>
      <c r="M324" s="104">
        <v>0</v>
      </c>
      <c r="N324" s="104">
        <v>132906</v>
      </c>
      <c r="O324" s="104">
        <v>132906</v>
      </c>
    </row>
    <row r="325" spans="1:15" ht="12" customHeight="1" x14ac:dyDescent="0.2">
      <c r="A325" s="102">
        <v>324</v>
      </c>
      <c r="B325" s="60">
        <v>95751</v>
      </c>
      <c r="C325" s="103" t="s">
        <v>5568</v>
      </c>
      <c r="D325" s="67" t="s">
        <v>5569</v>
      </c>
      <c r="E325" s="67" t="s">
        <v>5570</v>
      </c>
      <c r="F325" s="64" t="s">
        <v>5571</v>
      </c>
      <c r="G325" s="67" t="s">
        <v>1695</v>
      </c>
      <c r="H325" s="67" t="s">
        <v>1643</v>
      </c>
      <c r="I325" s="104">
        <v>576511</v>
      </c>
      <c r="J325" s="104"/>
      <c r="K325" s="104">
        <f t="shared" si="5"/>
        <v>576511</v>
      </c>
      <c r="L325" s="104">
        <v>400000</v>
      </c>
      <c r="M325" s="104">
        <v>0</v>
      </c>
      <c r="N325" s="104">
        <v>400000</v>
      </c>
      <c r="O325" s="104">
        <v>400000</v>
      </c>
    </row>
    <row r="326" spans="1:15" ht="12" customHeight="1" x14ac:dyDescent="0.2">
      <c r="A326" s="102">
        <v>325</v>
      </c>
      <c r="B326" s="60">
        <v>96486</v>
      </c>
      <c r="C326" s="103" t="s">
        <v>5084</v>
      </c>
      <c r="D326" s="67" t="s">
        <v>5085</v>
      </c>
      <c r="E326" s="67" t="s">
        <v>5086</v>
      </c>
      <c r="F326" s="64" t="s">
        <v>5087</v>
      </c>
      <c r="G326" s="67" t="s">
        <v>1695</v>
      </c>
      <c r="H326" s="67" t="s">
        <v>1643</v>
      </c>
      <c r="I326" s="104">
        <v>677488</v>
      </c>
      <c r="J326" s="104"/>
      <c r="K326" s="104">
        <f t="shared" si="5"/>
        <v>677488</v>
      </c>
      <c r="L326" s="104">
        <v>400000</v>
      </c>
      <c r="M326" s="104">
        <v>0</v>
      </c>
      <c r="N326" s="104">
        <v>400000</v>
      </c>
      <c r="O326" s="104">
        <v>400000</v>
      </c>
    </row>
    <row r="327" spans="1:15" ht="12" customHeight="1" x14ac:dyDescent="0.2">
      <c r="A327" s="102">
        <v>326</v>
      </c>
      <c r="B327" s="60">
        <v>96794</v>
      </c>
      <c r="C327" s="103" t="s">
        <v>5660</v>
      </c>
      <c r="D327" s="67" t="s">
        <v>5661</v>
      </c>
      <c r="E327" s="67" t="s">
        <v>5662</v>
      </c>
      <c r="F327" s="64" t="s">
        <v>5663</v>
      </c>
      <c r="G327" s="67" t="s">
        <v>1695</v>
      </c>
      <c r="H327" s="67" t="s">
        <v>1643</v>
      </c>
      <c r="I327" s="104">
        <v>697673</v>
      </c>
      <c r="J327" s="104"/>
      <c r="K327" s="104">
        <f t="shared" si="5"/>
        <v>697673</v>
      </c>
      <c r="L327" s="104">
        <v>400000</v>
      </c>
      <c r="M327" s="104">
        <v>0</v>
      </c>
      <c r="N327" s="104">
        <v>400000</v>
      </c>
      <c r="O327" s="104">
        <v>400000</v>
      </c>
    </row>
    <row r="328" spans="1:15" ht="12" customHeight="1" x14ac:dyDescent="0.2">
      <c r="A328" s="102">
        <v>327</v>
      </c>
      <c r="B328" s="60">
        <v>95898</v>
      </c>
      <c r="C328" s="103" t="s">
        <v>5096</v>
      </c>
      <c r="D328" s="67" t="s">
        <v>5097</v>
      </c>
      <c r="E328" s="67" t="s">
        <v>5098</v>
      </c>
      <c r="F328" s="64" t="s">
        <v>5099</v>
      </c>
      <c r="G328" s="67" t="s">
        <v>1706</v>
      </c>
      <c r="H328" s="67" t="s">
        <v>1643</v>
      </c>
      <c r="I328" s="104">
        <v>379624</v>
      </c>
      <c r="J328" s="104"/>
      <c r="K328" s="104">
        <f t="shared" si="5"/>
        <v>379624</v>
      </c>
      <c r="L328" s="104">
        <v>265736</v>
      </c>
      <c r="M328" s="104">
        <v>0</v>
      </c>
      <c r="N328" s="104">
        <v>265736</v>
      </c>
      <c r="O328" s="104">
        <v>265736</v>
      </c>
    </row>
    <row r="329" spans="1:15" ht="12" customHeight="1" x14ac:dyDescent="0.2">
      <c r="A329" s="102">
        <v>328</v>
      </c>
      <c r="B329" s="60">
        <v>95954</v>
      </c>
      <c r="C329" s="103" t="s">
        <v>4849</v>
      </c>
      <c r="D329" s="67" t="s">
        <v>4850</v>
      </c>
      <c r="E329" s="67" t="s">
        <v>4851</v>
      </c>
      <c r="F329" s="64" t="s">
        <v>4852</v>
      </c>
      <c r="G329" s="67" t="s">
        <v>1706</v>
      </c>
      <c r="H329" s="67" t="s">
        <v>1643</v>
      </c>
      <c r="I329" s="104">
        <v>624614</v>
      </c>
      <c r="J329" s="104"/>
      <c r="K329" s="104">
        <f t="shared" si="5"/>
        <v>624614</v>
      </c>
      <c r="L329" s="104">
        <v>400000</v>
      </c>
      <c r="M329" s="104">
        <v>0</v>
      </c>
      <c r="N329" s="104">
        <v>400000</v>
      </c>
      <c r="O329" s="104">
        <v>400000</v>
      </c>
    </row>
    <row r="330" spans="1:15" ht="12" customHeight="1" x14ac:dyDescent="0.2">
      <c r="A330" s="102">
        <v>329</v>
      </c>
      <c r="B330" s="60">
        <v>95678</v>
      </c>
      <c r="C330" s="103" t="s">
        <v>5407</v>
      </c>
      <c r="D330" s="67" t="s">
        <v>5408</v>
      </c>
      <c r="E330" s="67" t="s">
        <v>5409</v>
      </c>
      <c r="F330" s="64" t="s">
        <v>5410</v>
      </c>
      <c r="G330" s="67" t="s">
        <v>1706</v>
      </c>
      <c r="H330" s="67" t="s">
        <v>1643</v>
      </c>
      <c r="I330" s="104">
        <v>553645</v>
      </c>
      <c r="J330" s="104"/>
      <c r="K330" s="104">
        <f t="shared" si="5"/>
        <v>553645</v>
      </c>
      <c r="L330" s="104">
        <v>387551</v>
      </c>
      <c r="M330" s="104">
        <v>0</v>
      </c>
      <c r="N330" s="104">
        <v>387551</v>
      </c>
      <c r="O330" s="104">
        <v>387551</v>
      </c>
    </row>
    <row r="331" spans="1:15" ht="12" customHeight="1" x14ac:dyDescent="0.2">
      <c r="A331" s="102">
        <v>330</v>
      </c>
      <c r="B331" s="60">
        <v>94613</v>
      </c>
      <c r="C331" s="103" t="s">
        <v>5719</v>
      </c>
      <c r="D331" s="67" t="s">
        <v>5720</v>
      </c>
      <c r="E331" s="67" t="s">
        <v>5721</v>
      </c>
      <c r="F331" s="64" t="s">
        <v>4716</v>
      </c>
      <c r="G331" s="67" t="s">
        <v>1706</v>
      </c>
      <c r="H331" s="67" t="s">
        <v>1643</v>
      </c>
      <c r="I331" s="104">
        <v>606357</v>
      </c>
      <c r="J331" s="104"/>
      <c r="K331" s="104">
        <f t="shared" si="5"/>
        <v>606357</v>
      </c>
      <c r="L331" s="104">
        <v>399900</v>
      </c>
      <c r="M331" s="104">
        <v>0</v>
      </c>
      <c r="N331" s="104">
        <v>399900</v>
      </c>
      <c r="O331" s="104">
        <v>399900</v>
      </c>
    </row>
    <row r="332" spans="1:15" ht="12" customHeight="1" x14ac:dyDescent="0.2">
      <c r="A332" s="102">
        <v>331</v>
      </c>
      <c r="B332" s="60">
        <v>95499</v>
      </c>
      <c r="C332" s="103" t="s">
        <v>4888</v>
      </c>
      <c r="D332" s="67" t="s">
        <v>4889</v>
      </c>
      <c r="E332" s="67" t="s">
        <v>4890</v>
      </c>
      <c r="F332" s="64" t="s">
        <v>4891</v>
      </c>
      <c r="G332" s="67" t="s">
        <v>1706</v>
      </c>
      <c r="H332" s="67" t="s">
        <v>1643</v>
      </c>
      <c r="I332" s="104">
        <v>580531</v>
      </c>
      <c r="J332" s="104"/>
      <c r="K332" s="104">
        <f t="shared" si="5"/>
        <v>580531</v>
      </c>
      <c r="L332" s="104">
        <v>400000</v>
      </c>
      <c r="M332" s="104">
        <v>0</v>
      </c>
      <c r="N332" s="104">
        <v>400000</v>
      </c>
      <c r="O332" s="104">
        <v>400000</v>
      </c>
    </row>
    <row r="333" spans="1:15" ht="12" customHeight="1" x14ac:dyDescent="0.2">
      <c r="A333" s="102">
        <v>332</v>
      </c>
      <c r="B333" s="60">
        <v>96398</v>
      </c>
      <c r="C333" s="103" t="s">
        <v>5512</v>
      </c>
      <c r="D333" s="67" t="s">
        <v>5513</v>
      </c>
      <c r="E333" s="67" t="s">
        <v>5514</v>
      </c>
      <c r="F333" s="64" t="s">
        <v>5515</v>
      </c>
      <c r="G333" s="67" t="s">
        <v>1706</v>
      </c>
      <c r="H333" s="67" t="s">
        <v>1643</v>
      </c>
      <c r="I333" s="104">
        <v>282487</v>
      </c>
      <c r="J333" s="104"/>
      <c r="K333" s="104">
        <f t="shared" si="5"/>
        <v>282487</v>
      </c>
      <c r="L333" s="104">
        <v>197741</v>
      </c>
      <c r="M333" s="104">
        <v>0</v>
      </c>
      <c r="N333" s="104">
        <v>197741</v>
      </c>
      <c r="O333" s="104">
        <v>197741</v>
      </c>
    </row>
    <row r="334" spans="1:15" ht="12" customHeight="1" x14ac:dyDescent="0.2">
      <c r="A334" s="102">
        <v>333</v>
      </c>
      <c r="B334" s="60">
        <v>95857</v>
      </c>
      <c r="C334" s="103" t="s">
        <v>5344</v>
      </c>
      <c r="D334" s="67" t="s">
        <v>5345</v>
      </c>
      <c r="E334" s="67" t="s">
        <v>5346</v>
      </c>
      <c r="F334" s="64" t="s">
        <v>5347</v>
      </c>
      <c r="G334" s="67" t="s">
        <v>1706</v>
      </c>
      <c r="H334" s="67" t="s">
        <v>1643</v>
      </c>
      <c r="I334" s="104">
        <v>351123</v>
      </c>
      <c r="J334" s="104"/>
      <c r="K334" s="104">
        <f t="shared" si="5"/>
        <v>351123</v>
      </c>
      <c r="L334" s="104">
        <v>245786</v>
      </c>
      <c r="M334" s="104">
        <v>0</v>
      </c>
      <c r="N334" s="104">
        <v>245786</v>
      </c>
      <c r="O334" s="104">
        <v>245786</v>
      </c>
    </row>
    <row r="335" spans="1:15" ht="12" customHeight="1" x14ac:dyDescent="0.2">
      <c r="A335" s="102">
        <v>334</v>
      </c>
      <c r="B335" s="60">
        <v>97250</v>
      </c>
      <c r="C335" s="103" t="s">
        <v>5831</v>
      </c>
      <c r="D335" s="67" t="s">
        <v>5832</v>
      </c>
      <c r="E335" s="67" t="s">
        <v>5833</v>
      </c>
      <c r="F335" s="64" t="s">
        <v>5834</v>
      </c>
      <c r="G335" s="67" t="s">
        <v>1706</v>
      </c>
      <c r="H335" s="67" t="s">
        <v>1643</v>
      </c>
      <c r="I335" s="104">
        <v>641934</v>
      </c>
      <c r="J335" s="104"/>
      <c r="K335" s="104">
        <f t="shared" si="5"/>
        <v>641934</v>
      </c>
      <c r="L335" s="104">
        <v>400000</v>
      </c>
      <c r="M335" s="104">
        <v>0</v>
      </c>
      <c r="N335" s="104">
        <v>400000</v>
      </c>
      <c r="O335" s="104">
        <v>400000</v>
      </c>
    </row>
    <row r="336" spans="1:15" ht="12" customHeight="1" x14ac:dyDescent="0.2">
      <c r="A336" s="102">
        <v>335</v>
      </c>
      <c r="B336" s="60">
        <v>96603</v>
      </c>
      <c r="C336" s="103" t="s">
        <v>5176</v>
      </c>
      <c r="D336" s="67" t="s">
        <v>5177</v>
      </c>
      <c r="E336" s="67" t="s">
        <v>5178</v>
      </c>
      <c r="F336" s="64" t="s">
        <v>5179</v>
      </c>
      <c r="G336" s="67" t="s">
        <v>1706</v>
      </c>
      <c r="H336" s="67" t="s">
        <v>1643</v>
      </c>
      <c r="I336" s="104">
        <v>581574</v>
      </c>
      <c r="J336" s="104"/>
      <c r="K336" s="104">
        <f t="shared" si="5"/>
        <v>581574</v>
      </c>
      <c r="L336" s="104">
        <v>400000</v>
      </c>
      <c r="M336" s="104">
        <v>0</v>
      </c>
      <c r="N336" s="104">
        <v>400000</v>
      </c>
      <c r="O336" s="104">
        <v>400000</v>
      </c>
    </row>
    <row r="337" spans="1:15" ht="12" customHeight="1" x14ac:dyDescent="0.2">
      <c r="A337" s="102">
        <v>336</v>
      </c>
      <c r="B337" s="60">
        <v>95177</v>
      </c>
      <c r="C337" s="103" t="s">
        <v>4567</v>
      </c>
      <c r="D337" s="67" t="s">
        <v>4568</v>
      </c>
      <c r="E337" s="67" t="s">
        <v>1755</v>
      </c>
      <c r="F337" s="64" t="s">
        <v>1756</v>
      </c>
      <c r="G337" s="67" t="s">
        <v>1751</v>
      </c>
      <c r="H337" s="67" t="s">
        <v>1643</v>
      </c>
      <c r="I337" s="104">
        <v>205966</v>
      </c>
      <c r="J337" s="104"/>
      <c r="K337" s="104">
        <f t="shared" si="5"/>
        <v>205966</v>
      </c>
      <c r="L337" s="104">
        <v>144000</v>
      </c>
      <c r="M337" s="104">
        <v>0</v>
      </c>
      <c r="N337" s="104">
        <v>144000</v>
      </c>
      <c r="O337" s="104">
        <v>144000</v>
      </c>
    </row>
    <row r="338" spans="1:15" ht="12" customHeight="1" x14ac:dyDescent="0.2">
      <c r="A338" s="102">
        <v>337</v>
      </c>
      <c r="B338" s="60">
        <v>94461</v>
      </c>
      <c r="C338" s="103" t="s">
        <v>5483</v>
      </c>
      <c r="D338" s="67" t="s">
        <v>5484</v>
      </c>
      <c r="E338" s="67" t="s">
        <v>2317</v>
      </c>
      <c r="F338" s="64" t="s">
        <v>2318</v>
      </c>
      <c r="G338" s="67" t="s">
        <v>1751</v>
      </c>
      <c r="H338" s="67" t="s">
        <v>1643</v>
      </c>
      <c r="I338" s="104">
        <v>390346</v>
      </c>
      <c r="J338" s="104"/>
      <c r="K338" s="104">
        <f t="shared" si="5"/>
        <v>390346</v>
      </c>
      <c r="L338" s="104">
        <v>273242</v>
      </c>
      <c r="M338" s="104">
        <v>0</v>
      </c>
      <c r="N338" s="104">
        <v>273242</v>
      </c>
      <c r="O338" s="104">
        <v>273242</v>
      </c>
    </row>
    <row r="339" spans="1:15" ht="12" customHeight="1" x14ac:dyDescent="0.2">
      <c r="A339" s="102">
        <v>338</v>
      </c>
      <c r="B339" s="60">
        <v>96197</v>
      </c>
      <c r="C339" s="103" t="s">
        <v>4535</v>
      </c>
      <c r="D339" s="67" t="s">
        <v>4536</v>
      </c>
      <c r="E339" s="67" t="s">
        <v>4537</v>
      </c>
      <c r="F339" s="64" t="s">
        <v>4538</v>
      </c>
      <c r="G339" s="67" t="s">
        <v>1751</v>
      </c>
      <c r="H339" s="67" t="s">
        <v>1643</v>
      </c>
      <c r="I339" s="104">
        <v>590843</v>
      </c>
      <c r="J339" s="104"/>
      <c r="K339" s="104">
        <f t="shared" si="5"/>
        <v>590843</v>
      </c>
      <c r="L339" s="104">
        <v>400000</v>
      </c>
      <c r="M339" s="104">
        <v>0</v>
      </c>
      <c r="N339" s="104">
        <v>400000</v>
      </c>
      <c r="O339" s="104">
        <v>400000</v>
      </c>
    </row>
    <row r="340" spans="1:15" ht="12" customHeight="1" x14ac:dyDescent="0.2">
      <c r="A340" s="102">
        <v>339</v>
      </c>
      <c r="B340" s="60">
        <v>96681</v>
      </c>
      <c r="C340" s="103" t="s">
        <v>5144</v>
      </c>
      <c r="D340" s="67" t="s">
        <v>5145</v>
      </c>
      <c r="E340" s="67" t="s">
        <v>5146</v>
      </c>
      <c r="F340" s="64" t="s">
        <v>1694</v>
      </c>
      <c r="G340" s="67" t="s">
        <v>1751</v>
      </c>
      <c r="H340" s="67" t="s">
        <v>1643</v>
      </c>
      <c r="I340" s="104">
        <v>659432</v>
      </c>
      <c r="J340" s="104"/>
      <c r="K340" s="104">
        <f t="shared" si="5"/>
        <v>659432</v>
      </c>
      <c r="L340" s="104">
        <v>400000</v>
      </c>
      <c r="M340" s="104">
        <v>0</v>
      </c>
      <c r="N340" s="104">
        <v>400000</v>
      </c>
      <c r="O340" s="104">
        <v>400000</v>
      </c>
    </row>
    <row r="341" spans="1:15" ht="12" customHeight="1" x14ac:dyDescent="0.2">
      <c r="A341" s="102">
        <v>340</v>
      </c>
      <c r="B341" s="60">
        <v>96100</v>
      </c>
      <c r="C341" s="103" t="s">
        <v>5136</v>
      </c>
      <c r="D341" s="67" t="s">
        <v>5137</v>
      </c>
      <c r="E341" s="67" t="s">
        <v>5138</v>
      </c>
      <c r="F341" s="64" t="s">
        <v>5139</v>
      </c>
      <c r="G341" s="67" t="s">
        <v>1751</v>
      </c>
      <c r="H341" s="67" t="s">
        <v>1643</v>
      </c>
      <c r="I341" s="104">
        <v>945543</v>
      </c>
      <c r="J341" s="104"/>
      <c r="K341" s="104">
        <f t="shared" si="5"/>
        <v>945543</v>
      </c>
      <c r="L341" s="104">
        <v>400000</v>
      </c>
      <c r="M341" s="104">
        <v>0</v>
      </c>
      <c r="N341" s="104">
        <v>400000</v>
      </c>
      <c r="O341" s="104">
        <v>400000</v>
      </c>
    </row>
    <row r="342" spans="1:15" ht="12" customHeight="1" x14ac:dyDescent="0.2">
      <c r="A342" s="102">
        <v>341</v>
      </c>
      <c r="B342" s="60">
        <v>94243</v>
      </c>
      <c r="C342" s="103" t="s">
        <v>5048</v>
      </c>
      <c r="D342" s="67" t="s">
        <v>5049</v>
      </c>
      <c r="E342" s="67" t="s">
        <v>5050</v>
      </c>
      <c r="F342" s="64" t="s">
        <v>5051</v>
      </c>
      <c r="G342" s="67" t="s">
        <v>1751</v>
      </c>
      <c r="H342" s="67" t="s">
        <v>1643</v>
      </c>
      <c r="I342" s="104">
        <v>612746</v>
      </c>
      <c r="J342" s="104"/>
      <c r="K342" s="104">
        <f t="shared" si="5"/>
        <v>612746</v>
      </c>
      <c r="L342" s="104">
        <v>400000</v>
      </c>
      <c r="M342" s="104">
        <v>0</v>
      </c>
      <c r="N342" s="104">
        <v>400000</v>
      </c>
      <c r="O342" s="104">
        <v>400000</v>
      </c>
    </row>
    <row r="343" spans="1:15" ht="12" customHeight="1" x14ac:dyDescent="0.2">
      <c r="A343" s="102">
        <v>342</v>
      </c>
      <c r="B343" s="60">
        <v>95227</v>
      </c>
      <c r="C343" s="103" t="s">
        <v>5640</v>
      </c>
      <c r="D343" s="67" t="s">
        <v>5641</v>
      </c>
      <c r="E343" s="67" t="s">
        <v>5642</v>
      </c>
      <c r="F343" s="64" t="s">
        <v>5643</v>
      </c>
      <c r="G343" s="67" t="s">
        <v>1751</v>
      </c>
      <c r="H343" s="67" t="s">
        <v>1643</v>
      </c>
      <c r="I343" s="104">
        <v>653536</v>
      </c>
      <c r="J343" s="104"/>
      <c r="K343" s="104">
        <f t="shared" si="5"/>
        <v>653536</v>
      </c>
      <c r="L343" s="104">
        <v>400000</v>
      </c>
      <c r="M343" s="104">
        <v>0</v>
      </c>
      <c r="N343" s="104">
        <v>400000</v>
      </c>
      <c r="O343" s="104">
        <v>400000</v>
      </c>
    </row>
    <row r="344" spans="1:15" ht="12" customHeight="1" x14ac:dyDescent="0.2">
      <c r="A344" s="102">
        <v>343</v>
      </c>
      <c r="B344" s="60">
        <v>94884</v>
      </c>
      <c r="C344" s="103" t="s">
        <v>4833</v>
      </c>
      <c r="D344" s="67" t="s">
        <v>4834</v>
      </c>
      <c r="E344" s="67" t="s">
        <v>4835</v>
      </c>
      <c r="F344" s="64" t="s">
        <v>4836</v>
      </c>
      <c r="G344" s="67" t="s">
        <v>1751</v>
      </c>
      <c r="H344" s="67" t="s">
        <v>1643</v>
      </c>
      <c r="I344" s="104">
        <v>598414</v>
      </c>
      <c r="J344" s="104"/>
      <c r="K344" s="104">
        <f t="shared" si="5"/>
        <v>598414</v>
      </c>
      <c r="L344" s="104">
        <v>399000</v>
      </c>
      <c r="M344" s="104">
        <v>0</v>
      </c>
      <c r="N344" s="104">
        <v>399000</v>
      </c>
      <c r="O344" s="104">
        <v>399000</v>
      </c>
    </row>
    <row r="345" spans="1:15" ht="12" customHeight="1" x14ac:dyDescent="0.2">
      <c r="A345" s="102">
        <v>344</v>
      </c>
      <c r="B345" s="60">
        <v>97671</v>
      </c>
      <c r="C345" s="103" t="s">
        <v>5485</v>
      </c>
      <c r="D345" s="67" t="s">
        <v>5486</v>
      </c>
      <c r="E345" s="67" t="s">
        <v>2322</v>
      </c>
      <c r="F345" s="64" t="s">
        <v>2323</v>
      </c>
      <c r="G345" s="67" t="s">
        <v>1751</v>
      </c>
      <c r="H345" s="67" t="s">
        <v>1643</v>
      </c>
      <c r="I345" s="104">
        <v>650980</v>
      </c>
      <c r="J345" s="104"/>
      <c r="K345" s="104">
        <f t="shared" si="5"/>
        <v>650980</v>
      </c>
      <c r="L345" s="104">
        <v>400000</v>
      </c>
      <c r="M345" s="104">
        <v>0</v>
      </c>
      <c r="N345" s="104">
        <v>400000</v>
      </c>
      <c r="O345" s="104">
        <v>400000</v>
      </c>
    </row>
    <row r="346" spans="1:15" ht="12" customHeight="1" x14ac:dyDescent="0.2">
      <c r="A346" s="102">
        <v>345</v>
      </c>
      <c r="B346" s="60">
        <v>97235</v>
      </c>
      <c r="C346" s="103" t="s">
        <v>4797</v>
      </c>
      <c r="D346" s="67" t="s">
        <v>4798</v>
      </c>
      <c r="E346" s="67" t="s">
        <v>4799</v>
      </c>
      <c r="F346" s="64" t="s">
        <v>4800</v>
      </c>
      <c r="G346" s="67" t="s">
        <v>1751</v>
      </c>
      <c r="H346" s="67" t="s">
        <v>1643</v>
      </c>
      <c r="I346" s="104">
        <v>987558</v>
      </c>
      <c r="J346" s="104"/>
      <c r="K346" s="104">
        <f t="shared" si="5"/>
        <v>987558</v>
      </c>
      <c r="L346" s="104">
        <v>400000</v>
      </c>
      <c r="M346" s="104">
        <v>0</v>
      </c>
      <c r="N346" s="104">
        <v>400000</v>
      </c>
      <c r="O346" s="104">
        <v>400000</v>
      </c>
    </row>
    <row r="347" spans="1:15" ht="12" customHeight="1" x14ac:dyDescent="0.2">
      <c r="A347" s="102">
        <v>346</v>
      </c>
      <c r="B347" s="60">
        <v>97020</v>
      </c>
      <c r="C347" s="103" t="s">
        <v>5328</v>
      </c>
      <c r="D347" s="67" t="s">
        <v>5329</v>
      </c>
      <c r="E347" s="67" t="s">
        <v>5330</v>
      </c>
      <c r="F347" s="64" t="s">
        <v>5331</v>
      </c>
      <c r="G347" s="67" t="s">
        <v>2598</v>
      </c>
      <c r="H347" s="67" t="s">
        <v>1787</v>
      </c>
      <c r="I347" s="104">
        <v>502059</v>
      </c>
      <c r="J347" s="104"/>
      <c r="K347" s="104">
        <f t="shared" si="5"/>
        <v>502059</v>
      </c>
      <c r="L347" s="104">
        <v>0</v>
      </c>
      <c r="M347" s="104">
        <v>351441</v>
      </c>
      <c r="N347" s="104">
        <v>351441</v>
      </c>
      <c r="O347" s="104">
        <v>351441</v>
      </c>
    </row>
    <row r="348" spans="1:15" ht="12" customHeight="1" x14ac:dyDescent="0.2">
      <c r="A348" s="102">
        <v>347</v>
      </c>
      <c r="B348" s="60">
        <v>96249</v>
      </c>
      <c r="C348" s="103" t="s">
        <v>5553</v>
      </c>
      <c r="D348" s="67" t="s">
        <v>5554</v>
      </c>
      <c r="E348" s="67" t="s">
        <v>5555</v>
      </c>
      <c r="F348" s="64" t="s">
        <v>5556</v>
      </c>
      <c r="G348" s="67" t="s">
        <v>2598</v>
      </c>
      <c r="H348" s="67" t="s">
        <v>1787</v>
      </c>
      <c r="I348" s="104">
        <v>566950</v>
      </c>
      <c r="J348" s="104"/>
      <c r="K348" s="104">
        <f t="shared" si="5"/>
        <v>566950</v>
      </c>
      <c r="L348" s="104">
        <v>396865</v>
      </c>
      <c r="M348" s="104">
        <v>0</v>
      </c>
      <c r="N348" s="104">
        <v>396865</v>
      </c>
      <c r="O348" s="104">
        <v>396865</v>
      </c>
    </row>
    <row r="349" spans="1:15" ht="12" customHeight="1" x14ac:dyDescent="0.2">
      <c r="A349" s="102">
        <v>348</v>
      </c>
      <c r="B349" s="60">
        <v>95773</v>
      </c>
      <c r="C349" s="103" t="s">
        <v>5823</v>
      </c>
      <c r="D349" s="67" t="s">
        <v>5824</v>
      </c>
      <c r="E349" s="67" t="s">
        <v>5825</v>
      </c>
      <c r="F349" s="64" t="s">
        <v>5826</v>
      </c>
      <c r="G349" s="67" t="s">
        <v>2598</v>
      </c>
      <c r="H349" s="67" t="s">
        <v>1787</v>
      </c>
      <c r="I349" s="104">
        <v>340119</v>
      </c>
      <c r="J349" s="104"/>
      <c r="K349" s="104">
        <f t="shared" si="5"/>
        <v>340119</v>
      </c>
      <c r="L349" s="104">
        <v>238000</v>
      </c>
      <c r="M349" s="104">
        <v>0</v>
      </c>
      <c r="N349" s="104">
        <v>238000</v>
      </c>
      <c r="O349" s="104">
        <v>238000</v>
      </c>
    </row>
    <row r="350" spans="1:15" ht="12" customHeight="1" x14ac:dyDescent="0.2">
      <c r="A350" s="102">
        <v>349</v>
      </c>
      <c r="B350" s="60">
        <v>97274</v>
      </c>
      <c r="C350" s="103" t="s">
        <v>4998</v>
      </c>
      <c r="D350" s="67" t="s">
        <v>4999</v>
      </c>
      <c r="E350" s="67" t="s">
        <v>5000</v>
      </c>
      <c r="F350" s="64" t="s">
        <v>4758</v>
      </c>
      <c r="G350" s="67" t="s">
        <v>2598</v>
      </c>
      <c r="H350" s="67" t="s">
        <v>1787</v>
      </c>
      <c r="I350" s="104">
        <v>583360</v>
      </c>
      <c r="J350" s="104"/>
      <c r="K350" s="104">
        <f t="shared" si="5"/>
        <v>583360</v>
      </c>
      <c r="L350" s="104">
        <v>400000</v>
      </c>
      <c r="M350" s="104">
        <v>0</v>
      </c>
      <c r="N350" s="104">
        <v>400000</v>
      </c>
      <c r="O350" s="104">
        <v>400000</v>
      </c>
    </row>
    <row r="351" spans="1:15" ht="12" customHeight="1" x14ac:dyDescent="0.2">
      <c r="A351" s="102">
        <v>350</v>
      </c>
      <c r="B351" s="60">
        <v>93884</v>
      </c>
      <c r="C351" s="103" t="s">
        <v>5243</v>
      </c>
      <c r="D351" s="67" t="s">
        <v>5244</v>
      </c>
      <c r="E351" s="67" t="s">
        <v>5245</v>
      </c>
      <c r="F351" s="64" t="s">
        <v>5246</v>
      </c>
      <c r="G351" s="67" t="s">
        <v>2598</v>
      </c>
      <c r="H351" s="67" t="s">
        <v>1787</v>
      </c>
      <c r="I351" s="104">
        <v>504825</v>
      </c>
      <c r="J351" s="104"/>
      <c r="K351" s="104">
        <f t="shared" si="5"/>
        <v>504825</v>
      </c>
      <c r="L351" s="104">
        <v>353377</v>
      </c>
      <c r="M351" s="104">
        <v>0</v>
      </c>
      <c r="N351" s="104">
        <v>353377</v>
      </c>
      <c r="O351" s="104">
        <v>353377</v>
      </c>
    </row>
    <row r="352" spans="1:15" ht="12" customHeight="1" x14ac:dyDescent="0.2">
      <c r="A352" s="102">
        <v>351</v>
      </c>
      <c r="B352" s="60">
        <v>97425</v>
      </c>
      <c r="C352" s="103" t="s">
        <v>5799</v>
      </c>
      <c r="D352" s="67" t="s">
        <v>5800</v>
      </c>
      <c r="E352" s="67" t="s">
        <v>5801</v>
      </c>
      <c r="F352" s="64" t="s">
        <v>5802</v>
      </c>
      <c r="G352" s="67" t="s">
        <v>2598</v>
      </c>
      <c r="H352" s="67" t="s">
        <v>1787</v>
      </c>
      <c r="I352" s="104">
        <v>709289</v>
      </c>
      <c r="J352" s="104"/>
      <c r="K352" s="104">
        <f t="shared" si="5"/>
        <v>709289</v>
      </c>
      <c r="L352" s="104">
        <v>400000</v>
      </c>
      <c r="M352" s="104">
        <v>0</v>
      </c>
      <c r="N352" s="104">
        <v>400000</v>
      </c>
      <c r="O352" s="104">
        <v>400000</v>
      </c>
    </row>
    <row r="353" spans="1:15" ht="12" customHeight="1" x14ac:dyDescent="0.2">
      <c r="A353" s="102">
        <v>352</v>
      </c>
      <c r="B353" s="60">
        <v>94575</v>
      </c>
      <c r="C353" s="103" t="s">
        <v>4761</v>
      </c>
      <c r="D353" s="67" t="s">
        <v>4762</v>
      </c>
      <c r="E353" s="67" t="s">
        <v>4763</v>
      </c>
      <c r="F353" s="64" t="s">
        <v>4764</v>
      </c>
      <c r="G353" s="67" t="s">
        <v>2598</v>
      </c>
      <c r="H353" s="67" t="s">
        <v>1787</v>
      </c>
      <c r="I353" s="104">
        <v>1653112</v>
      </c>
      <c r="J353" s="104"/>
      <c r="K353" s="104">
        <f t="shared" si="5"/>
        <v>1653112</v>
      </c>
      <c r="L353" s="104">
        <v>400000</v>
      </c>
      <c r="M353" s="104">
        <v>0</v>
      </c>
      <c r="N353" s="104">
        <v>400000</v>
      </c>
      <c r="O353" s="104">
        <v>400000</v>
      </c>
    </row>
    <row r="354" spans="1:15" ht="12" customHeight="1" x14ac:dyDescent="0.2">
      <c r="A354" s="102">
        <v>353</v>
      </c>
      <c r="B354" s="60">
        <v>97183</v>
      </c>
      <c r="C354" s="103" t="s">
        <v>5469</v>
      </c>
      <c r="D354" s="67" t="s">
        <v>5470</v>
      </c>
      <c r="E354" s="67" t="s">
        <v>3945</v>
      </c>
      <c r="F354" s="64" t="s">
        <v>3946</v>
      </c>
      <c r="G354" s="67" t="s">
        <v>1786</v>
      </c>
      <c r="H354" s="67" t="s">
        <v>1787</v>
      </c>
      <c r="I354" s="104">
        <v>1046356</v>
      </c>
      <c r="J354" s="104"/>
      <c r="K354" s="104">
        <f t="shared" si="5"/>
        <v>1046356</v>
      </c>
      <c r="L354" s="104">
        <v>400000</v>
      </c>
      <c r="M354" s="104">
        <v>0</v>
      </c>
      <c r="N354" s="104">
        <v>400000</v>
      </c>
      <c r="O354" s="104">
        <v>400000</v>
      </c>
    </row>
    <row r="355" spans="1:15" ht="12" customHeight="1" x14ac:dyDescent="0.2">
      <c r="A355" s="102">
        <v>354</v>
      </c>
      <c r="B355" s="60">
        <v>96777</v>
      </c>
      <c r="C355" s="103" t="s">
        <v>4507</v>
      </c>
      <c r="D355" s="67" t="s">
        <v>4508</v>
      </c>
      <c r="E355" s="67" t="s">
        <v>4509</v>
      </c>
      <c r="F355" s="64" t="s">
        <v>4510</v>
      </c>
      <c r="G355" s="67" t="s">
        <v>1786</v>
      </c>
      <c r="H355" s="67" t="s">
        <v>1787</v>
      </c>
      <c r="I355" s="104">
        <v>585519</v>
      </c>
      <c r="J355" s="104"/>
      <c r="K355" s="104">
        <f t="shared" si="5"/>
        <v>585519</v>
      </c>
      <c r="L355" s="104">
        <v>400000</v>
      </c>
      <c r="M355" s="104">
        <v>0</v>
      </c>
      <c r="N355" s="104">
        <v>400000</v>
      </c>
      <c r="O355" s="104">
        <v>400000</v>
      </c>
    </row>
    <row r="356" spans="1:15" ht="12" customHeight="1" x14ac:dyDescent="0.2">
      <c r="A356" s="102">
        <v>355</v>
      </c>
      <c r="B356" s="60">
        <v>96344</v>
      </c>
      <c r="C356" s="103" t="s">
        <v>5835</v>
      </c>
      <c r="D356" s="67" t="s">
        <v>5836</v>
      </c>
      <c r="E356" s="67" t="s">
        <v>5837</v>
      </c>
      <c r="F356" s="64" t="s">
        <v>5838</v>
      </c>
      <c r="G356" s="67" t="s">
        <v>1786</v>
      </c>
      <c r="H356" s="67" t="s">
        <v>1787</v>
      </c>
      <c r="I356" s="104">
        <v>595567</v>
      </c>
      <c r="J356" s="104"/>
      <c r="K356" s="104">
        <f t="shared" si="5"/>
        <v>595567</v>
      </c>
      <c r="L356" s="104">
        <v>400000</v>
      </c>
      <c r="M356" s="104">
        <v>0</v>
      </c>
      <c r="N356" s="104">
        <v>400000</v>
      </c>
      <c r="O356" s="104">
        <v>400000</v>
      </c>
    </row>
    <row r="357" spans="1:15" ht="12" customHeight="1" x14ac:dyDescent="0.2">
      <c r="A357" s="102">
        <v>356</v>
      </c>
      <c r="B357" s="60">
        <v>95541</v>
      </c>
      <c r="C357" s="103" t="s">
        <v>4529</v>
      </c>
      <c r="D357" s="67" t="s">
        <v>4530</v>
      </c>
      <c r="E357" s="67" t="s">
        <v>1796</v>
      </c>
      <c r="F357" s="64" t="s">
        <v>1797</v>
      </c>
      <c r="G357" s="67" t="s">
        <v>1786</v>
      </c>
      <c r="H357" s="67" t="s">
        <v>1787</v>
      </c>
      <c r="I357" s="104">
        <v>448595</v>
      </c>
      <c r="J357" s="104"/>
      <c r="K357" s="104">
        <f t="shared" si="5"/>
        <v>448595</v>
      </c>
      <c r="L357" s="104">
        <v>314017</v>
      </c>
      <c r="M357" s="104">
        <v>0</v>
      </c>
      <c r="N357" s="104">
        <v>314017</v>
      </c>
      <c r="O357" s="104">
        <v>314017</v>
      </c>
    </row>
    <row r="358" spans="1:15" ht="12" customHeight="1" x14ac:dyDescent="0.2">
      <c r="A358" s="102">
        <v>357</v>
      </c>
      <c r="B358" s="60">
        <v>97324</v>
      </c>
      <c r="C358" s="103" t="s">
        <v>4551</v>
      </c>
      <c r="D358" s="67" t="s">
        <v>4552</v>
      </c>
      <c r="E358" s="67" t="s">
        <v>1998</v>
      </c>
      <c r="F358" s="64" t="s">
        <v>1999</v>
      </c>
      <c r="G358" s="67" t="s">
        <v>1786</v>
      </c>
      <c r="H358" s="67" t="s">
        <v>1787</v>
      </c>
      <c r="I358" s="104">
        <v>562759</v>
      </c>
      <c r="J358" s="104"/>
      <c r="K358" s="104">
        <f t="shared" si="5"/>
        <v>562759</v>
      </c>
      <c r="L358" s="104">
        <v>0</v>
      </c>
      <c r="M358" s="104">
        <v>393931</v>
      </c>
      <c r="N358" s="104">
        <v>393931</v>
      </c>
      <c r="O358" s="104">
        <v>393931</v>
      </c>
    </row>
    <row r="359" spans="1:15" ht="12" customHeight="1" x14ac:dyDescent="0.2">
      <c r="A359" s="102">
        <v>358</v>
      </c>
      <c r="B359" s="60">
        <v>97205</v>
      </c>
      <c r="C359" s="103" t="s">
        <v>4543</v>
      </c>
      <c r="D359" s="67" t="s">
        <v>4544</v>
      </c>
      <c r="E359" s="67" t="s">
        <v>4545</v>
      </c>
      <c r="F359" s="64" t="s">
        <v>4546</v>
      </c>
      <c r="G359" s="67" t="s">
        <v>1786</v>
      </c>
      <c r="H359" s="67" t="s">
        <v>1787</v>
      </c>
      <c r="I359" s="104">
        <v>1085563</v>
      </c>
      <c r="J359" s="104"/>
      <c r="K359" s="104">
        <f t="shared" si="5"/>
        <v>1085563</v>
      </c>
      <c r="L359" s="104">
        <v>400000</v>
      </c>
      <c r="M359" s="104">
        <v>0</v>
      </c>
      <c r="N359" s="104">
        <v>400000</v>
      </c>
      <c r="O359" s="104">
        <v>400000</v>
      </c>
    </row>
    <row r="360" spans="1:15" ht="12" customHeight="1" x14ac:dyDescent="0.2">
      <c r="A360" s="102">
        <v>359</v>
      </c>
      <c r="B360" s="60">
        <v>96645</v>
      </c>
      <c r="C360" s="103" t="s">
        <v>4741</v>
      </c>
      <c r="D360" s="67" t="s">
        <v>4742</v>
      </c>
      <c r="E360" s="67" t="s">
        <v>4743</v>
      </c>
      <c r="F360" s="64" t="s">
        <v>4744</v>
      </c>
      <c r="G360" s="67" t="s">
        <v>1803</v>
      </c>
      <c r="H360" s="67" t="s">
        <v>1787</v>
      </c>
      <c r="I360" s="104">
        <v>167351</v>
      </c>
      <c r="J360" s="104"/>
      <c r="K360" s="104">
        <f t="shared" si="5"/>
        <v>167351</v>
      </c>
      <c r="L360" s="104">
        <v>117145</v>
      </c>
      <c r="M360" s="104">
        <v>0</v>
      </c>
      <c r="N360" s="104">
        <v>117145</v>
      </c>
      <c r="O360" s="104">
        <v>117145</v>
      </c>
    </row>
    <row r="361" spans="1:15" ht="12" customHeight="1" x14ac:dyDescent="0.2">
      <c r="A361" s="102">
        <v>360</v>
      </c>
      <c r="B361" s="60">
        <v>96709</v>
      </c>
      <c r="C361" s="103" t="s">
        <v>4801</v>
      </c>
      <c r="D361" s="67" t="s">
        <v>4802</v>
      </c>
      <c r="E361" s="67" t="s">
        <v>4803</v>
      </c>
      <c r="F361" s="64" t="s">
        <v>4804</v>
      </c>
      <c r="G361" s="67" t="s">
        <v>1803</v>
      </c>
      <c r="H361" s="67" t="s">
        <v>1787</v>
      </c>
      <c r="I361" s="104">
        <v>577854</v>
      </c>
      <c r="J361" s="104"/>
      <c r="K361" s="104">
        <f t="shared" si="5"/>
        <v>577854</v>
      </c>
      <c r="L361" s="104">
        <v>400000</v>
      </c>
      <c r="M361" s="104">
        <v>0</v>
      </c>
      <c r="N361" s="104">
        <v>400000</v>
      </c>
      <c r="O361" s="104">
        <v>400000</v>
      </c>
    </row>
    <row r="362" spans="1:15" ht="12" customHeight="1" x14ac:dyDescent="0.2">
      <c r="A362" s="102">
        <v>361</v>
      </c>
      <c r="B362" s="60">
        <v>96198</v>
      </c>
      <c r="C362" s="103" t="s">
        <v>4884</v>
      </c>
      <c r="D362" s="67" t="s">
        <v>4885</v>
      </c>
      <c r="E362" s="67" t="s">
        <v>4886</v>
      </c>
      <c r="F362" s="64" t="s">
        <v>4887</v>
      </c>
      <c r="G362" s="67" t="s">
        <v>1803</v>
      </c>
      <c r="H362" s="67" t="s">
        <v>1787</v>
      </c>
      <c r="I362" s="104">
        <v>317952</v>
      </c>
      <c r="J362" s="104"/>
      <c r="K362" s="104">
        <f t="shared" si="5"/>
        <v>317952</v>
      </c>
      <c r="L362" s="104">
        <v>222566</v>
      </c>
      <c r="M362" s="104">
        <v>0</v>
      </c>
      <c r="N362" s="104">
        <v>222566</v>
      </c>
      <c r="O362" s="104">
        <v>222566</v>
      </c>
    </row>
    <row r="363" spans="1:15" ht="12" customHeight="1" x14ac:dyDescent="0.2">
      <c r="A363" s="102">
        <v>362</v>
      </c>
      <c r="B363" s="60">
        <v>94976</v>
      </c>
      <c r="C363" s="103" t="s">
        <v>4587</v>
      </c>
      <c r="D363" s="67" t="s">
        <v>4588</v>
      </c>
      <c r="E363" s="67" t="s">
        <v>4589</v>
      </c>
      <c r="F363" s="64" t="s">
        <v>4590</v>
      </c>
      <c r="G363" s="67" t="s">
        <v>1803</v>
      </c>
      <c r="H363" s="67" t="s">
        <v>1787</v>
      </c>
      <c r="I363" s="104">
        <v>582101</v>
      </c>
      <c r="J363" s="104"/>
      <c r="K363" s="104">
        <f t="shared" si="5"/>
        <v>582101</v>
      </c>
      <c r="L363" s="104">
        <v>400000</v>
      </c>
      <c r="M363" s="104">
        <v>0</v>
      </c>
      <c r="N363" s="104">
        <v>400000</v>
      </c>
      <c r="O363" s="104">
        <v>400000</v>
      </c>
    </row>
    <row r="364" spans="1:15" ht="12" customHeight="1" x14ac:dyDescent="0.2">
      <c r="A364" s="102">
        <v>363</v>
      </c>
      <c r="B364" s="60">
        <v>94724</v>
      </c>
      <c r="C364" s="103" t="s">
        <v>4870</v>
      </c>
      <c r="D364" s="67" t="s">
        <v>4871</v>
      </c>
      <c r="E364" s="67" t="s">
        <v>1817</v>
      </c>
      <c r="F364" s="64" t="s">
        <v>1818</v>
      </c>
      <c r="G364" s="67" t="s">
        <v>1803</v>
      </c>
      <c r="H364" s="67" t="s">
        <v>1787</v>
      </c>
      <c r="I364" s="104">
        <v>572560</v>
      </c>
      <c r="J364" s="104"/>
      <c r="K364" s="104">
        <f t="shared" si="5"/>
        <v>572560</v>
      </c>
      <c r="L364" s="104">
        <v>400000</v>
      </c>
      <c r="M364" s="104">
        <v>0</v>
      </c>
      <c r="N364" s="104">
        <v>400000</v>
      </c>
      <c r="O364" s="104">
        <v>400000</v>
      </c>
    </row>
    <row r="365" spans="1:15" ht="12" customHeight="1" x14ac:dyDescent="0.2">
      <c r="A365" s="102">
        <v>364</v>
      </c>
      <c r="B365" s="60">
        <v>95817</v>
      </c>
      <c r="C365" s="103" t="s">
        <v>5112</v>
      </c>
      <c r="D365" s="67" t="s">
        <v>5113</v>
      </c>
      <c r="E365" s="67" t="s">
        <v>5114</v>
      </c>
      <c r="F365" s="64" t="s">
        <v>5115</v>
      </c>
      <c r="G365" s="67" t="s">
        <v>1829</v>
      </c>
      <c r="H365" s="67" t="s">
        <v>1787</v>
      </c>
      <c r="I365" s="104">
        <v>349908</v>
      </c>
      <c r="J365" s="104"/>
      <c r="K365" s="104">
        <f t="shared" si="5"/>
        <v>349908</v>
      </c>
      <c r="L365" s="104">
        <v>244000</v>
      </c>
      <c r="M365" s="104">
        <v>0</v>
      </c>
      <c r="N365" s="104">
        <v>244000</v>
      </c>
      <c r="O365" s="104">
        <v>244000</v>
      </c>
    </row>
    <row r="366" spans="1:15" ht="12" customHeight="1" x14ac:dyDescent="0.2">
      <c r="A366" s="102">
        <v>365</v>
      </c>
      <c r="B366" s="60">
        <v>97223</v>
      </c>
      <c r="C366" s="103" t="s">
        <v>4631</v>
      </c>
      <c r="D366" s="67" t="s">
        <v>4632</v>
      </c>
      <c r="E366" s="67" t="s">
        <v>4633</v>
      </c>
      <c r="F366" s="64" t="s">
        <v>4634</v>
      </c>
      <c r="G366" s="67" t="s">
        <v>1829</v>
      </c>
      <c r="H366" s="67" t="s">
        <v>1787</v>
      </c>
      <c r="I366" s="104">
        <v>618699</v>
      </c>
      <c r="J366" s="104"/>
      <c r="K366" s="104">
        <f t="shared" si="5"/>
        <v>618699</v>
      </c>
      <c r="L366" s="104">
        <v>400000</v>
      </c>
      <c r="M366" s="104">
        <v>0</v>
      </c>
      <c r="N366" s="104">
        <v>400000</v>
      </c>
      <c r="O366" s="104">
        <v>400000</v>
      </c>
    </row>
    <row r="367" spans="1:15" ht="12" customHeight="1" x14ac:dyDescent="0.2">
      <c r="A367" s="102">
        <v>366</v>
      </c>
      <c r="B367" s="60">
        <v>95796</v>
      </c>
      <c r="C367" s="103" t="s">
        <v>5516</v>
      </c>
      <c r="D367" s="67" t="s">
        <v>5517</v>
      </c>
      <c r="E367" s="67" t="s">
        <v>5518</v>
      </c>
      <c r="F367" s="64" t="s">
        <v>5482</v>
      </c>
      <c r="G367" s="67" t="s">
        <v>1829</v>
      </c>
      <c r="H367" s="67" t="s">
        <v>1787</v>
      </c>
      <c r="I367" s="104">
        <v>694240</v>
      </c>
      <c r="J367" s="104"/>
      <c r="K367" s="104">
        <f t="shared" si="5"/>
        <v>694240</v>
      </c>
      <c r="L367" s="104">
        <v>400000</v>
      </c>
      <c r="M367" s="104">
        <v>0</v>
      </c>
      <c r="N367" s="104">
        <v>400000</v>
      </c>
      <c r="O367" s="104">
        <v>400000</v>
      </c>
    </row>
    <row r="368" spans="1:15" ht="12" customHeight="1" x14ac:dyDescent="0.2">
      <c r="A368" s="102">
        <v>367</v>
      </c>
      <c r="B368" s="60">
        <v>93915</v>
      </c>
      <c r="C368" s="103" t="s">
        <v>5375</v>
      </c>
      <c r="D368" s="67" t="s">
        <v>5376</v>
      </c>
      <c r="E368" s="67" t="s">
        <v>5377</v>
      </c>
      <c r="F368" s="64" t="s">
        <v>5378</v>
      </c>
      <c r="G368" s="67" t="s">
        <v>1829</v>
      </c>
      <c r="H368" s="67" t="s">
        <v>1787</v>
      </c>
      <c r="I368" s="104">
        <v>441553</v>
      </c>
      <c r="J368" s="104"/>
      <c r="K368" s="104">
        <f t="shared" si="5"/>
        <v>441553</v>
      </c>
      <c r="L368" s="104">
        <v>309087</v>
      </c>
      <c r="M368" s="104">
        <v>0</v>
      </c>
      <c r="N368" s="104">
        <v>309087</v>
      </c>
      <c r="O368" s="104">
        <v>309087</v>
      </c>
    </row>
    <row r="369" spans="1:15" ht="12" customHeight="1" x14ac:dyDescent="0.2">
      <c r="A369" s="102">
        <v>368</v>
      </c>
      <c r="B369" s="60">
        <v>94126</v>
      </c>
      <c r="C369" s="103" t="s">
        <v>5060</v>
      </c>
      <c r="D369" s="67" t="s">
        <v>5061</v>
      </c>
      <c r="E369" s="67" t="s">
        <v>5062</v>
      </c>
      <c r="F369" s="64" t="s">
        <v>5063</v>
      </c>
      <c r="G369" s="67" t="s">
        <v>1829</v>
      </c>
      <c r="H369" s="67" t="s">
        <v>1787</v>
      </c>
      <c r="I369" s="104">
        <v>568555</v>
      </c>
      <c r="J369" s="104"/>
      <c r="K369" s="104">
        <f t="shared" si="5"/>
        <v>568555</v>
      </c>
      <c r="L369" s="104">
        <v>397900</v>
      </c>
      <c r="M369" s="104">
        <v>0</v>
      </c>
      <c r="N369" s="104">
        <v>397900</v>
      </c>
      <c r="O369" s="104">
        <v>397900</v>
      </c>
    </row>
    <row r="370" spans="1:15" ht="12" customHeight="1" x14ac:dyDescent="0.2">
      <c r="A370" s="102">
        <v>369</v>
      </c>
      <c r="B370" s="60">
        <v>96348</v>
      </c>
      <c r="C370" s="103" t="s">
        <v>5586</v>
      </c>
      <c r="D370" s="67" t="s">
        <v>5587</v>
      </c>
      <c r="E370" s="67" t="s">
        <v>5588</v>
      </c>
      <c r="F370" s="64" t="s">
        <v>5589</v>
      </c>
      <c r="G370" s="67" t="s">
        <v>1829</v>
      </c>
      <c r="H370" s="67" t="s">
        <v>1787</v>
      </c>
      <c r="I370" s="104">
        <v>483191</v>
      </c>
      <c r="J370" s="104"/>
      <c r="K370" s="104">
        <f t="shared" si="5"/>
        <v>483191</v>
      </c>
      <c r="L370" s="104">
        <v>338233</v>
      </c>
      <c r="M370" s="104">
        <v>0</v>
      </c>
      <c r="N370" s="104">
        <v>338233</v>
      </c>
      <c r="O370" s="104">
        <v>338233</v>
      </c>
    </row>
    <row r="371" spans="1:15" ht="12" customHeight="1" x14ac:dyDescent="0.2">
      <c r="A371" s="102">
        <v>370</v>
      </c>
      <c r="B371" s="60">
        <v>95553</v>
      </c>
      <c r="C371" s="103" t="s">
        <v>4685</v>
      </c>
      <c r="D371" s="67" t="s">
        <v>4686</v>
      </c>
      <c r="E371" s="67" t="s">
        <v>1862</v>
      </c>
      <c r="F371" s="64" t="s">
        <v>1863</v>
      </c>
      <c r="G371" s="67" t="s">
        <v>1829</v>
      </c>
      <c r="H371" s="67" t="s">
        <v>1787</v>
      </c>
      <c r="I371" s="104">
        <v>629127</v>
      </c>
      <c r="J371" s="104"/>
      <c r="K371" s="104">
        <f t="shared" si="5"/>
        <v>629127</v>
      </c>
      <c r="L371" s="104">
        <v>400000</v>
      </c>
      <c r="M371" s="104">
        <v>0</v>
      </c>
      <c r="N371" s="104">
        <v>400000</v>
      </c>
      <c r="O371" s="104">
        <v>400000</v>
      </c>
    </row>
    <row r="372" spans="1:15" ht="12" customHeight="1" x14ac:dyDescent="0.2">
      <c r="A372" s="102">
        <v>371</v>
      </c>
      <c r="B372" s="60">
        <v>94216</v>
      </c>
      <c r="C372" s="103" t="s">
        <v>5730</v>
      </c>
      <c r="D372" s="67" t="s">
        <v>5731</v>
      </c>
      <c r="E372" s="67" t="s">
        <v>5732</v>
      </c>
      <c r="F372" s="64" t="s">
        <v>5733</v>
      </c>
      <c r="G372" s="67" t="s">
        <v>1829</v>
      </c>
      <c r="H372" s="67" t="s">
        <v>1787</v>
      </c>
      <c r="I372" s="104">
        <v>521993</v>
      </c>
      <c r="J372" s="104"/>
      <c r="K372" s="104">
        <f t="shared" si="5"/>
        <v>521993</v>
      </c>
      <c r="L372" s="104">
        <v>365300</v>
      </c>
      <c r="M372" s="104">
        <v>0</v>
      </c>
      <c r="N372" s="104">
        <v>365300</v>
      </c>
      <c r="O372" s="104">
        <v>365300</v>
      </c>
    </row>
    <row r="373" spans="1:15" ht="12" customHeight="1" x14ac:dyDescent="0.2">
      <c r="A373" s="102">
        <v>372</v>
      </c>
      <c r="B373" s="60">
        <v>96607</v>
      </c>
      <c r="C373" s="103" t="s">
        <v>5217</v>
      </c>
      <c r="D373" s="67" t="s">
        <v>5218</v>
      </c>
      <c r="E373" s="67" t="s">
        <v>5219</v>
      </c>
      <c r="F373" s="64" t="s">
        <v>5220</v>
      </c>
      <c r="G373" s="67" t="s">
        <v>1829</v>
      </c>
      <c r="H373" s="67" t="s">
        <v>1787</v>
      </c>
      <c r="I373" s="104">
        <v>1038066</v>
      </c>
      <c r="J373" s="104"/>
      <c r="K373" s="104">
        <f t="shared" si="5"/>
        <v>1038066</v>
      </c>
      <c r="L373" s="104">
        <v>400000</v>
      </c>
      <c r="M373" s="104">
        <v>0</v>
      </c>
      <c r="N373" s="104">
        <v>400000</v>
      </c>
      <c r="O373" s="104">
        <v>400000</v>
      </c>
    </row>
    <row r="374" spans="1:15" ht="12" customHeight="1" x14ac:dyDescent="0.2">
      <c r="A374" s="102">
        <v>373</v>
      </c>
      <c r="B374" s="60">
        <v>96442</v>
      </c>
      <c r="C374" s="103" t="s">
        <v>4964</v>
      </c>
      <c r="D374" s="67" t="s">
        <v>4965</v>
      </c>
      <c r="E374" s="67" t="s">
        <v>4966</v>
      </c>
      <c r="F374" s="64" t="s">
        <v>4967</v>
      </c>
      <c r="G374" s="67" t="s">
        <v>1829</v>
      </c>
      <c r="H374" s="67" t="s">
        <v>1787</v>
      </c>
      <c r="I374" s="104">
        <v>435001</v>
      </c>
      <c r="J374" s="104"/>
      <c r="K374" s="104">
        <f t="shared" si="5"/>
        <v>435001</v>
      </c>
      <c r="L374" s="104">
        <v>304000</v>
      </c>
      <c r="M374" s="104">
        <v>0</v>
      </c>
      <c r="N374" s="104">
        <v>304000</v>
      </c>
      <c r="O374" s="104">
        <v>304000</v>
      </c>
    </row>
    <row r="375" spans="1:15" ht="12" customHeight="1" x14ac:dyDescent="0.2">
      <c r="A375" s="102">
        <v>374</v>
      </c>
      <c r="B375" s="60">
        <v>96605</v>
      </c>
      <c r="C375" s="103" t="s">
        <v>4864</v>
      </c>
      <c r="D375" s="67" t="s">
        <v>4865</v>
      </c>
      <c r="E375" s="67" t="s">
        <v>3796</v>
      </c>
      <c r="F375" s="64" t="s">
        <v>3797</v>
      </c>
      <c r="G375" s="67" t="s">
        <v>1829</v>
      </c>
      <c r="H375" s="67" t="s">
        <v>1787</v>
      </c>
      <c r="I375" s="104">
        <v>796180</v>
      </c>
      <c r="J375" s="104"/>
      <c r="K375" s="104">
        <f t="shared" si="5"/>
        <v>796180</v>
      </c>
      <c r="L375" s="104">
        <v>400000</v>
      </c>
      <c r="M375" s="104">
        <v>0</v>
      </c>
      <c r="N375" s="104">
        <v>400000</v>
      </c>
      <c r="O375" s="104">
        <v>400000</v>
      </c>
    </row>
    <row r="376" spans="1:15" ht="12" customHeight="1" x14ac:dyDescent="0.2">
      <c r="A376" s="102">
        <v>375</v>
      </c>
      <c r="B376" s="105">
        <v>97179</v>
      </c>
      <c r="C376" s="106" t="s">
        <v>5421</v>
      </c>
      <c r="D376" s="107" t="s">
        <v>5422</v>
      </c>
      <c r="E376" s="107" t="s">
        <v>5423</v>
      </c>
      <c r="F376" s="108" t="s">
        <v>5424</v>
      </c>
      <c r="G376" s="107" t="s">
        <v>1829</v>
      </c>
      <c r="H376" s="107" t="s">
        <v>1787</v>
      </c>
      <c r="I376" s="109">
        <v>647826</v>
      </c>
      <c r="J376" s="109"/>
      <c r="K376" s="109">
        <f t="shared" si="5"/>
        <v>647826</v>
      </c>
      <c r="L376" s="109">
        <v>400000</v>
      </c>
      <c r="M376" s="109">
        <v>0</v>
      </c>
      <c r="N376" s="109">
        <v>400000</v>
      </c>
      <c r="O376" s="109">
        <v>400000</v>
      </c>
    </row>
    <row r="377" spans="1:15" x14ac:dyDescent="0.2">
      <c r="A377" s="186" t="s">
        <v>1869</v>
      </c>
      <c r="B377" s="186"/>
      <c r="C377" s="186"/>
      <c r="D377" s="186"/>
      <c r="E377" s="186"/>
      <c r="F377" s="186"/>
      <c r="G377" s="186"/>
      <c r="H377" s="186"/>
      <c r="I377" s="186"/>
      <c r="J377" s="101"/>
      <c r="K377" s="101"/>
      <c r="L377" s="101"/>
      <c r="M377" s="101"/>
      <c r="N377" s="101"/>
      <c r="O377" s="110">
        <f>SUM(O2:O376)</f>
        <v>130328561.80000001</v>
      </c>
    </row>
  </sheetData>
  <sortState ref="A2:O376">
    <sortCondition ref="H2:H376"/>
    <sortCondition ref="G2:G376"/>
    <sortCondition ref="F2:F376"/>
  </sortState>
  <mergeCells count="1">
    <mergeCell ref="A377:I377"/>
  </mergeCells>
  <printOptions horizontalCentered="1" gridLines="1" gridLinesSet="0"/>
  <pageMargins left="0.39370078740157483" right="0.39370078740157483" top="0.98425196850393704" bottom="0.23622047244094491" header="0.23622047244094491" footer="0.11811023622047245"/>
  <pageSetup paperSize="9" scale="98" fitToHeight="0" orientation="landscape" r:id="rId1"/>
  <headerFooter>
    <oddHeader>&amp;L&amp;G
Seznam akcí doporučených k financování&amp;C
&amp;"Arial,Tučné"Podpora obnovy a rozvoje venkova 2018
DT č. 2&amp;R
Příloha č. 3  RM č. 22/2018</oddHeader>
    <oddFooter>&amp;C&amp;8Stránka &amp;P z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9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7109375" style="69" customWidth="1"/>
    <col min="2" max="2" width="6.28515625" style="69" customWidth="1"/>
    <col min="3" max="3" width="16.42578125" hidden="1" customWidth="1"/>
    <col min="4" max="4" width="75" customWidth="1"/>
    <col min="5" max="5" width="8.7109375" customWidth="1"/>
    <col min="6" max="6" width="22.85546875" customWidth="1"/>
    <col min="7" max="7" width="15.140625" customWidth="1"/>
    <col min="8" max="8" width="13.5703125" customWidth="1"/>
    <col min="9" max="9" width="10.5703125" customWidth="1"/>
    <col min="10" max="10" width="9.5703125" hidden="1" customWidth="1"/>
    <col min="11" max="11" width="10.7109375" hidden="1" customWidth="1"/>
    <col min="12" max="12" width="9.140625" hidden="1" customWidth="1"/>
    <col min="13" max="13" width="16.140625" hidden="1" customWidth="1"/>
    <col min="14" max="14" width="9.42578125" hidden="1" customWidth="1"/>
    <col min="15" max="15" width="9.7109375" customWidth="1"/>
  </cols>
  <sheetData>
    <row r="1" spans="1:15" s="15" customFormat="1" ht="21" customHeight="1" x14ac:dyDescent="0.2">
      <c r="A1" s="111" t="s">
        <v>1870</v>
      </c>
      <c r="B1" s="111" t="s">
        <v>4486</v>
      </c>
      <c r="C1" s="111" t="s">
        <v>3</v>
      </c>
      <c r="D1" s="111" t="s">
        <v>4</v>
      </c>
      <c r="E1" s="111" t="s">
        <v>5</v>
      </c>
      <c r="F1" s="111" t="s">
        <v>6</v>
      </c>
      <c r="G1" s="111" t="s">
        <v>7</v>
      </c>
      <c r="H1" s="111" t="s">
        <v>8</v>
      </c>
      <c r="I1" s="111" t="s">
        <v>9</v>
      </c>
      <c r="J1" s="111" t="s">
        <v>4489</v>
      </c>
      <c r="K1" s="111" t="s">
        <v>4490</v>
      </c>
      <c r="L1" s="111" t="s">
        <v>4300</v>
      </c>
      <c r="M1" s="111" t="s">
        <v>4301</v>
      </c>
      <c r="N1" s="111" t="s">
        <v>4302</v>
      </c>
      <c r="O1" s="111" t="s">
        <v>11</v>
      </c>
    </row>
    <row r="2" spans="1:15" ht="12" customHeight="1" x14ac:dyDescent="0.2">
      <c r="A2" s="102">
        <v>1</v>
      </c>
      <c r="B2" s="60">
        <v>96387</v>
      </c>
      <c r="C2" s="67" t="s">
        <v>5839</v>
      </c>
      <c r="D2" s="67" t="s">
        <v>5840</v>
      </c>
      <c r="E2" s="67" t="s">
        <v>5841</v>
      </c>
      <c r="F2" s="64" t="s">
        <v>5842</v>
      </c>
      <c r="G2" s="67" t="s">
        <v>579</v>
      </c>
      <c r="H2" s="67" t="s">
        <v>557</v>
      </c>
      <c r="I2" s="104">
        <v>642849</v>
      </c>
      <c r="J2" s="104"/>
      <c r="K2" s="104">
        <f t="shared" ref="K2:K65" si="0">I2-J2</f>
        <v>642849</v>
      </c>
      <c r="L2" s="104">
        <v>399000</v>
      </c>
      <c r="M2" s="104">
        <v>0</v>
      </c>
      <c r="N2" s="104">
        <v>399000</v>
      </c>
      <c r="O2" s="104">
        <v>399000</v>
      </c>
    </row>
    <row r="3" spans="1:15" ht="12" customHeight="1" x14ac:dyDescent="0.2">
      <c r="A3" s="102">
        <v>2</v>
      </c>
      <c r="B3" s="60">
        <v>95510</v>
      </c>
      <c r="C3" s="67" t="s">
        <v>5843</v>
      </c>
      <c r="D3" s="67" t="s">
        <v>5844</v>
      </c>
      <c r="E3" s="67" t="s">
        <v>5845</v>
      </c>
      <c r="F3" s="64" t="s">
        <v>5846</v>
      </c>
      <c r="G3" s="67" t="s">
        <v>1038</v>
      </c>
      <c r="H3" s="67" t="s">
        <v>979</v>
      </c>
      <c r="I3" s="104">
        <v>572060</v>
      </c>
      <c r="J3" s="104"/>
      <c r="K3" s="104">
        <f t="shared" si="0"/>
        <v>572060</v>
      </c>
      <c r="L3" s="104">
        <v>400000</v>
      </c>
      <c r="M3" s="104">
        <v>0</v>
      </c>
      <c r="N3" s="104">
        <v>400000</v>
      </c>
      <c r="O3" s="104">
        <v>400000</v>
      </c>
    </row>
    <row r="4" spans="1:15" ht="12" customHeight="1" x14ac:dyDescent="0.2">
      <c r="A4" s="102">
        <v>3</v>
      </c>
      <c r="B4" s="60">
        <v>93817</v>
      </c>
      <c r="C4" s="67" t="s">
        <v>5847</v>
      </c>
      <c r="D4" s="67" t="s">
        <v>5848</v>
      </c>
      <c r="E4" s="67" t="s">
        <v>1365</v>
      </c>
      <c r="F4" s="64" t="s">
        <v>1366</v>
      </c>
      <c r="G4" s="67" t="s">
        <v>1361</v>
      </c>
      <c r="H4" s="67" t="s">
        <v>1070</v>
      </c>
      <c r="I4" s="104">
        <v>1350924</v>
      </c>
      <c r="J4" s="104"/>
      <c r="K4" s="104">
        <f t="shared" si="0"/>
        <v>1350924</v>
      </c>
      <c r="L4" s="104">
        <v>400000</v>
      </c>
      <c r="M4" s="104">
        <v>0</v>
      </c>
      <c r="N4" s="104">
        <v>400000</v>
      </c>
      <c r="O4" s="104">
        <v>400000</v>
      </c>
    </row>
    <row r="5" spans="1:15" ht="12" customHeight="1" x14ac:dyDescent="0.2">
      <c r="A5" s="102">
        <v>4</v>
      </c>
      <c r="B5" s="60">
        <v>96159</v>
      </c>
      <c r="C5" s="67" t="s">
        <v>5849</v>
      </c>
      <c r="D5" s="67" t="s">
        <v>5850</v>
      </c>
      <c r="E5" s="67" t="s">
        <v>5851</v>
      </c>
      <c r="F5" s="64" t="s">
        <v>5852</v>
      </c>
      <c r="G5" s="67" t="s">
        <v>556</v>
      </c>
      <c r="H5" s="67" t="s">
        <v>557</v>
      </c>
      <c r="I5" s="104">
        <v>192209</v>
      </c>
      <c r="J5" s="104"/>
      <c r="K5" s="104">
        <f t="shared" si="0"/>
        <v>192209</v>
      </c>
      <c r="L5" s="104">
        <v>134500</v>
      </c>
      <c r="M5" s="104">
        <v>0</v>
      </c>
      <c r="N5" s="104">
        <v>134500</v>
      </c>
      <c r="O5" s="104">
        <v>134500</v>
      </c>
    </row>
    <row r="6" spans="1:15" ht="12" customHeight="1" x14ac:dyDescent="0.2">
      <c r="A6" s="102">
        <v>5</v>
      </c>
      <c r="B6" s="60">
        <v>95815</v>
      </c>
      <c r="C6" s="67" t="s">
        <v>5853</v>
      </c>
      <c r="D6" s="67" t="s">
        <v>5854</v>
      </c>
      <c r="E6" s="67" t="s">
        <v>5855</v>
      </c>
      <c r="F6" s="64" t="s">
        <v>5856</v>
      </c>
      <c r="G6" s="67" t="s">
        <v>550</v>
      </c>
      <c r="H6" s="67" t="s">
        <v>497</v>
      </c>
      <c r="I6" s="104">
        <v>234767</v>
      </c>
      <c r="J6" s="104"/>
      <c r="K6" s="104">
        <f t="shared" si="0"/>
        <v>234767</v>
      </c>
      <c r="L6" s="104">
        <v>187816</v>
      </c>
      <c r="M6" s="104">
        <v>0</v>
      </c>
      <c r="N6" s="104">
        <v>187816</v>
      </c>
      <c r="O6" s="104">
        <v>164336.9</v>
      </c>
    </row>
    <row r="7" spans="1:15" ht="12" customHeight="1" x14ac:dyDescent="0.2">
      <c r="A7" s="102">
        <v>6</v>
      </c>
      <c r="B7" s="60">
        <v>93777</v>
      </c>
      <c r="C7" s="67" t="s">
        <v>5857</v>
      </c>
      <c r="D7" s="67" t="s">
        <v>5858</v>
      </c>
      <c r="E7" s="67" t="s">
        <v>2817</v>
      </c>
      <c r="F7" s="64" t="s">
        <v>2818</v>
      </c>
      <c r="G7" s="67" t="s">
        <v>868</v>
      </c>
      <c r="H7" s="67" t="s">
        <v>869</v>
      </c>
      <c r="I7" s="104">
        <v>499658</v>
      </c>
      <c r="J7" s="104"/>
      <c r="K7" s="104">
        <f t="shared" si="0"/>
        <v>499658</v>
      </c>
      <c r="L7" s="104">
        <v>349760</v>
      </c>
      <c r="M7" s="104">
        <v>0</v>
      </c>
      <c r="N7" s="104">
        <v>349760</v>
      </c>
      <c r="O7" s="104">
        <v>349760</v>
      </c>
    </row>
    <row r="8" spans="1:15" ht="12" customHeight="1" x14ac:dyDescent="0.2">
      <c r="A8" s="102">
        <v>7</v>
      </c>
      <c r="B8" s="60">
        <v>96151</v>
      </c>
      <c r="C8" s="67" t="s">
        <v>5859</v>
      </c>
      <c r="D8" s="67" t="s">
        <v>5860</v>
      </c>
      <c r="E8" s="67" t="s">
        <v>1089</v>
      </c>
      <c r="F8" s="64" t="s">
        <v>1090</v>
      </c>
      <c r="G8" s="67" t="s">
        <v>1069</v>
      </c>
      <c r="H8" s="67" t="s">
        <v>1070</v>
      </c>
      <c r="I8" s="104">
        <v>773635</v>
      </c>
      <c r="J8" s="104"/>
      <c r="K8" s="104">
        <f t="shared" si="0"/>
        <v>773635</v>
      </c>
      <c r="L8" s="104">
        <v>400000</v>
      </c>
      <c r="M8" s="104">
        <v>0</v>
      </c>
      <c r="N8" s="104">
        <v>400000</v>
      </c>
      <c r="O8" s="104">
        <v>400000</v>
      </c>
    </row>
    <row r="9" spans="1:15" ht="12" customHeight="1" x14ac:dyDescent="0.2">
      <c r="A9" s="102">
        <v>8</v>
      </c>
      <c r="B9" s="60">
        <v>96807</v>
      </c>
      <c r="C9" s="67" t="s">
        <v>5861</v>
      </c>
      <c r="D9" s="67" t="s">
        <v>5862</v>
      </c>
      <c r="E9" s="67" t="s">
        <v>430</v>
      </c>
      <c r="F9" s="64" t="s">
        <v>431</v>
      </c>
      <c r="G9" s="67" t="s">
        <v>432</v>
      </c>
      <c r="H9" s="67" t="s">
        <v>433</v>
      </c>
      <c r="I9" s="104">
        <v>574581</v>
      </c>
      <c r="J9" s="104"/>
      <c r="K9" s="104">
        <f t="shared" si="0"/>
        <v>574581</v>
      </c>
      <c r="L9" s="104">
        <v>400000</v>
      </c>
      <c r="M9" s="104">
        <v>0</v>
      </c>
      <c r="N9" s="104">
        <v>400000</v>
      </c>
      <c r="O9" s="104">
        <v>400000</v>
      </c>
    </row>
    <row r="10" spans="1:15" ht="12" customHeight="1" x14ac:dyDescent="0.2">
      <c r="A10" s="102">
        <v>9</v>
      </c>
      <c r="B10" s="60">
        <v>94224</v>
      </c>
      <c r="C10" s="67" t="s">
        <v>5863</v>
      </c>
      <c r="D10" s="67" t="s">
        <v>5864</v>
      </c>
      <c r="E10" s="67" t="s">
        <v>5865</v>
      </c>
      <c r="F10" s="64" t="s">
        <v>5866</v>
      </c>
      <c r="G10" s="67" t="s">
        <v>1161</v>
      </c>
      <c r="H10" s="67" t="s">
        <v>1070</v>
      </c>
      <c r="I10" s="104">
        <v>453410</v>
      </c>
      <c r="J10" s="104"/>
      <c r="K10" s="104">
        <f t="shared" si="0"/>
        <v>453410</v>
      </c>
      <c r="L10" s="104">
        <v>317000</v>
      </c>
      <c r="M10" s="104">
        <v>0</v>
      </c>
      <c r="N10" s="104">
        <v>317000</v>
      </c>
      <c r="O10" s="104">
        <v>317000</v>
      </c>
    </row>
    <row r="11" spans="1:15" ht="12" customHeight="1" x14ac:dyDescent="0.2">
      <c r="A11" s="102">
        <v>10</v>
      </c>
      <c r="B11" s="60">
        <v>95276</v>
      </c>
      <c r="C11" s="67" t="s">
        <v>5867</v>
      </c>
      <c r="D11" s="67" t="s">
        <v>5868</v>
      </c>
      <c r="E11" s="67" t="s">
        <v>758</v>
      </c>
      <c r="F11" s="64" t="s">
        <v>759</v>
      </c>
      <c r="G11" s="67" t="s">
        <v>734</v>
      </c>
      <c r="H11" s="67" t="s">
        <v>723</v>
      </c>
      <c r="I11" s="104">
        <v>529489</v>
      </c>
      <c r="J11" s="104"/>
      <c r="K11" s="104">
        <f t="shared" si="0"/>
        <v>529489</v>
      </c>
      <c r="L11" s="104">
        <v>370642</v>
      </c>
      <c r="M11" s="104">
        <v>0</v>
      </c>
      <c r="N11" s="104">
        <v>370642</v>
      </c>
      <c r="O11" s="104">
        <v>370642</v>
      </c>
    </row>
    <row r="12" spans="1:15" ht="12" customHeight="1" x14ac:dyDescent="0.2">
      <c r="A12" s="102">
        <v>11</v>
      </c>
      <c r="B12" s="60">
        <v>96357</v>
      </c>
      <c r="C12" s="67" t="s">
        <v>5869</v>
      </c>
      <c r="D12" s="67" t="s">
        <v>5870</v>
      </c>
      <c r="E12" s="67" t="s">
        <v>5871</v>
      </c>
      <c r="F12" s="64" t="s">
        <v>5872</v>
      </c>
      <c r="G12" s="67" t="s">
        <v>249</v>
      </c>
      <c r="H12" s="67" t="s">
        <v>183</v>
      </c>
      <c r="I12" s="104">
        <v>679485</v>
      </c>
      <c r="J12" s="104"/>
      <c r="K12" s="104">
        <f t="shared" si="0"/>
        <v>679485</v>
      </c>
      <c r="L12" s="104">
        <v>400000</v>
      </c>
      <c r="M12" s="104">
        <v>0</v>
      </c>
      <c r="N12" s="104">
        <v>400000</v>
      </c>
      <c r="O12" s="104">
        <v>400000</v>
      </c>
    </row>
    <row r="13" spans="1:15" ht="12" customHeight="1" x14ac:dyDescent="0.2">
      <c r="A13" s="102">
        <v>12</v>
      </c>
      <c r="B13" s="60">
        <v>96850</v>
      </c>
      <c r="C13" s="67" t="s">
        <v>5873</v>
      </c>
      <c r="D13" s="67" t="s">
        <v>5874</v>
      </c>
      <c r="E13" s="67" t="s">
        <v>5875</v>
      </c>
      <c r="F13" s="64" t="s">
        <v>5876</v>
      </c>
      <c r="G13" s="67" t="s">
        <v>1803</v>
      </c>
      <c r="H13" s="67" t="s">
        <v>1787</v>
      </c>
      <c r="I13" s="104">
        <v>294255</v>
      </c>
      <c r="J13" s="104"/>
      <c r="K13" s="104">
        <f t="shared" si="0"/>
        <v>294255</v>
      </c>
      <c r="L13" s="104">
        <v>205978</v>
      </c>
      <c r="M13" s="104">
        <v>0</v>
      </c>
      <c r="N13" s="104">
        <v>205978</v>
      </c>
      <c r="O13" s="104">
        <v>205978</v>
      </c>
    </row>
    <row r="14" spans="1:15" ht="12" customHeight="1" x14ac:dyDescent="0.2">
      <c r="A14" s="102">
        <v>13</v>
      </c>
      <c r="B14" s="60">
        <v>96184</v>
      </c>
      <c r="C14" s="67" t="s">
        <v>5877</v>
      </c>
      <c r="D14" s="67" t="s">
        <v>5878</v>
      </c>
      <c r="E14" s="67" t="s">
        <v>1531</v>
      </c>
      <c r="F14" s="64" t="s">
        <v>1532</v>
      </c>
      <c r="G14" s="67" t="s">
        <v>1527</v>
      </c>
      <c r="H14" s="67" t="s">
        <v>1441</v>
      </c>
      <c r="I14" s="104">
        <v>577884</v>
      </c>
      <c r="J14" s="104"/>
      <c r="K14" s="104">
        <f t="shared" si="0"/>
        <v>577884</v>
      </c>
      <c r="L14" s="104">
        <v>400000</v>
      </c>
      <c r="M14" s="104">
        <v>0</v>
      </c>
      <c r="N14" s="104">
        <v>400000</v>
      </c>
      <c r="O14" s="104">
        <v>400000</v>
      </c>
    </row>
    <row r="15" spans="1:15" ht="12" customHeight="1" x14ac:dyDescent="0.2">
      <c r="A15" s="102">
        <v>14</v>
      </c>
      <c r="B15" s="60">
        <v>96238</v>
      </c>
      <c r="C15" s="67" t="s">
        <v>5879</v>
      </c>
      <c r="D15" s="67" t="s">
        <v>5880</v>
      </c>
      <c r="E15" s="67" t="s">
        <v>4000</v>
      </c>
      <c r="F15" s="64" t="s">
        <v>4001</v>
      </c>
      <c r="G15" s="67" t="s">
        <v>48</v>
      </c>
      <c r="H15" s="67" t="s">
        <v>18</v>
      </c>
      <c r="I15" s="104">
        <v>1085045</v>
      </c>
      <c r="J15" s="104">
        <f>46000*1.21</f>
        <v>55660</v>
      </c>
      <c r="K15" s="104">
        <f t="shared" si="0"/>
        <v>1029385</v>
      </c>
      <c r="L15" s="104">
        <v>400000</v>
      </c>
      <c r="M15" s="104">
        <v>0</v>
      </c>
      <c r="N15" s="104">
        <v>400000</v>
      </c>
      <c r="O15" s="104">
        <v>400000</v>
      </c>
    </row>
    <row r="16" spans="1:15" ht="12" customHeight="1" x14ac:dyDescent="0.2">
      <c r="A16" s="102">
        <v>15</v>
      </c>
      <c r="B16" s="60">
        <v>95486</v>
      </c>
      <c r="C16" s="67" t="s">
        <v>5881</v>
      </c>
      <c r="D16" s="67" t="s">
        <v>5882</v>
      </c>
      <c r="E16" s="67" t="s">
        <v>5883</v>
      </c>
      <c r="F16" s="64" t="s">
        <v>5884</v>
      </c>
      <c r="G16" s="67" t="s">
        <v>722</v>
      </c>
      <c r="H16" s="67" t="s">
        <v>723</v>
      </c>
      <c r="I16" s="104">
        <v>368620</v>
      </c>
      <c r="J16" s="104"/>
      <c r="K16" s="104">
        <f t="shared" si="0"/>
        <v>368620</v>
      </c>
      <c r="L16" s="104">
        <v>258034</v>
      </c>
      <c r="M16" s="104">
        <v>0</v>
      </c>
      <c r="N16" s="104">
        <v>258034</v>
      </c>
      <c r="O16" s="104">
        <v>258034</v>
      </c>
    </row>
    <row r="17" spans="1:15" ht="12" customHeight="1" x14ac:dyDescent="0.2">
      <c r="A17" s="102">
        <v>16</v>
      </c>
      <c r="B17" s="60">
        <v>96936</v>
      </c>
      <c r="C17" s="67" t="s">
        <v>5885</v>
      </c>
      <c r="D17" s="67" t="s">
        <v>5886</v>
      </c>
      <c r="E17" s="67" t="s">
        <v>5887</v>
      </c>
      <c r="F17" s="64" t="s">
        <v>5888</v>
      </c>
      <c r="G17" s="67" t="s">
        <v>626</v>
      </c>
      <c r="H17" s="67" t="s">
        <v>627</v>
      </c>
      <c r="I17" s="104">
        <v>549776</v>
      </c>
      <c r="J17" s="104"/>
      <c r="K17" s="104">
        <f t="shared" si="0"/>
        <v>549776</v>
      </c>
      <c r="L17" s="104">
        <v>384843</v>
      </c>
      <c r="M17" s="104">
        <v>0</v>
      </c>
      <c r="N17" s="104">
        <v>384843</v>
      </c>
      <c r="O17" s="104">
        <v>384843</v>
      </c>
    </row>
    <row r="18" spans="1:15" ht="12" customHeight="1" x14ac:dyDescent="0.2">
      <c r="A18" s="102">
        <v>17</v>
      </c>
      <c r="B18" s="60">
        <v>96623</v>
      </c>
      <c r="C18" s="67" t="s">
        <v>5889</v>
      </c>
      <c r="D18" s="67" t="s">
        <v>5890</v>
      </c>
      <c r="E18" s="67" t="s">
        <v>1954</v>
      </c>
      <c r="F18" s="64" t="s">
        <v>1955</v>
      </c>
      <c r="G18" s="67" t="s">
        <v>1695</v>
      </c>
      <c r="H18" s="67" t="s">
        <v>1643</v>
      </c>
      <c r="I18" s="104">
        <v>721399</v>
      </c>
      <c r="J18" s="104"/>
      <c r="K18" s="104">
        <f t="shared" si="0"/>
        <v>721399</v>
      </c>
      <c r="L18" s="104">
        <v>400000</v>
      </c>
      <c r="M18" s="104">
        <v>0</v>
      </c>
      <c r="N18" s="104">
        <v>400000</v>
      </c>
      <c r="O18" s="104">
        <v>400000</v>
      </c>
    </row>
    <row r="19" spans="1:15" ht="12" customHeight="1" x14ac:dyDescent="0.2">
      <c r="A19" s="102">
        <v>18</v>
      </c>
      <c r="B19" s="60">
        <v>97420</v>
      </c>
      <c r="C19" s="67" t="s">
        <v>5891</v>
      </c>
      <c r="D19" s="67" t="s">
        <v>5892</v>
      </c>
      <c r="E19" s="67" t="s">
        <v>5893</v>
      </c>
      <c r="F19" s="64" t="s">
        <v>5894</v>
      </c>
      <c r="G19" s="67" t="s">
        <v>1262</v>
      </c>
      <c r="H19" s="67" t="s">
        <v>1070</v>
      </c>
      <c r="I19" s="104">
        <v>336281</v>
      </c>
      <c r="J19" s="104"/>
      <c r="K19" s="104">
        <f t="shared" si="0"/>
        <v>336281</v>
      </c>
      <c r="L19" s="104">
        <v>235000</v>
      </c>
      <c r="M19" s="104">
        <v>0</v>
      </c>
      <c r="N19" s="104">
        <v>235000</v>
      </c>
      <c r="O19" s="104">
        <v>235000</v>
      </c>
    </row>
    <row r="20" spans="1:15" ht="12" customHeight="1" x14ac:dyDescent="0.2">
      <c r="A20" s="102">
        <v>19</v>
      </c>
      <c r="B20" s="60">
        <v>95607</v>
      </c>
      <c r="C20" s="67" t="s">
        <v>5895</v>
      </c>
      <c r="D20" s="67" t="s">
        <v>5896</v>
      </c>
      <c r="E20" s="67" t="s">
        <v>5897</v>
      </c>
      <c r="F20" s="64" t="s">
        <v>5898</v>
      </c>
      <c r="G20" s="67" t="s">
        <v>1350</v>
      </c>
      <c r="H20" s="67" t="s">
        <v>1070</v>
      </c>
      <c r="I20" s="104">
        <v>170186</v>
      </c>
      <c r="J20" s="104"/>
      <c r="K20" s="104">
        <f t="shared" si="0"/>
        <v>170186</v>
      </c>
      <c r="L20" s="104">
        <v>119130</v>
      </c>
      <c r="M20" s="104">
        <v>0</v>
      </c>
      <c r="N20" s="104">
        <v>119130</v>
      </c>
      <c r="O20" s="104">
        <v>119130</v>
      </c>
    </row>
    <row r="21" spans="1:15" ht="12" customHeight="1" x14ac:dyDescent="0.2">
      <c r="A21" s="102">
        <v>20</v>
      </c>
      <c r="B21" s="60">
        <v>96365</v>
      </c>
      <c r="C21" s="67" t="s">
        <v>5899</v>
      </c>
      <c r="D21" s="67" t="s">
        <v>5900</v>
      </c>
      <c r="E21" s="67" t="s">
        <v>5901</v>
      </c>
      <c r="F21" s="64" t="s">
        <v>5902</v>
      </c>
      <c r="G21" s="67" t="s">
        <v>1501</v>
      </c>
      <c r="H21" s="67" t="s">
        <v>1441</v>
      </c>
      <c r="I21" s="104">
        <v>600000</v>
      </c>
      <c r="J21" s="104"/>
      <c r="K21" s="104">
        <f t="shared" si="0"/>
        <v>600000</v>
      </c>
      <c r="L21" s="104">
        <v>400000</v>
      </c>
      <c r="M21" s="104">
        <v>0</v>
      </c>
      <c r="N21" s="104">
        <v>400000</v>
      </c>
      <c r="O21" s="104">
        <v>400000</v>
      </c>
    </row>
    <row r="22" spans="1:15" ht="12" customHeight="1" x14ac:dyDescent="0.2">
      <c r="A22" s="102">
        <v>21</v>
      </c>
      <c r="B22" s="60">
        <v>96399</v>
      </c>
      <c r="C22" s="67" t="s">
        <v>5903</v>
      </c>
      <c r="D22" s="67" t="s">
        <v>5904</v>
      </c>
      <c r="E22" s="67" t="s">
        <v>5905</v>
      </c>
      <c r="F22" s="64" t="s">
        <v>5906</v>
      </c>
      <c r="G22" s="67" t="s">
        <v>136</v>
      </c>
      <c r="H22" s="67" t="s">
        <v>18</v>
      </c>
      <c r="I22" s="104">
        <v>320030</v>
      </c>
      <c r="J22" s="104"/>
      <c r="K22" s="104">
        <f t="shared" si="0"/>
        <v>320030</v>
      </c>
      <c r="L22" s="104">
        <v>224021</v>
      </c>
      <c r="M22" s="104">
        <v>0</v>
      </c>
      <c r="N22" s="104">
        <v>224021</v>
      </c>
      <c r="O22" s="104">
        <v>224021</v>
      </c>
    </row>
    <row r="23" spans="1:15" ht="12" customHeight="1" x14ac:dyDescent="0.2">
      <c r="A23" s="102">
        <v>22</v>
      </c>
      <c r="B23" s="60">
        <v>97061</v>
      </c>
      <c r="C23" s="67" t="s">
        <v>5907</v>
      </c>
      <c r="D23" s="67" t="s">
        <v>5908</v>
      </c>
      <c r="E23" s="67" t="s">
        <v>5909</v>
      </c>
      <c r="F23" s="64" t="s">
        <v>5910</v>
      </c>
      <c r="G23" s="67" t="s">
        <v>3295</v>
      </c>
      <c r="H23" s="67" t="s">
        <v>979</v>
      </c>
      <c r="I23" s="104">
        <v>771466</v>
      </c>
      <c r="J23" s="104"/>
      <c r="K23" s="104">
        <f t="shared" si="0"/>
        <v>771466</v>
      </c>
      <c r="L23" s="104">
        <v>400000</v>
      </c>
      <c r="M23" s="104">
        <v>0</v>
      </c>
      <c r="N23" s="104">
        <v>400000</v>
      </c>
      <c r="O23" s="104">
        <v>400000</v>
      </c>
    </row>
    <row r="24" spans="1:15" ht="12" customHeight="1" x14ac:dyDescent="0.2">
      <c r="A24" s="102">
        <v>23</v>
      </c>
      <c r="B24" s="60">
        <v>95490</v>
      </c>
      <c r="C24" s="67" t="s">
        <v>5911</v>
      </c>
      <c r="D24" s="67" t="s">
        <v>5912</v>
      </c>
      <c r="E24" s="67" t="s">
        <v>3021</v>
      </c>
      <c r="F24" s="64" t="s">
        <v>3022</v>
      </c>
      <c r="G24" s="67" t="s">
        <v>1501</v>
      </c>
      <c r="H24" s="67" t="s">
        <v>1441</v>
      </c>
      <c r="I24" s="104">
        <v>612599</v>
      </c>
      <c r="J24" s="104"/>
      <c r="K24" s="104">
        <f t="shared" si="0"/>
        <v>612599</v>
      </c>
      <c r="L24" s="104">
        <v>400000</v>
      </c>
      <c r="M24" s="104">
        <v>0</v>
      </c>
      <c r="N24" s="104">
        <v>400000</v>
      </c>
      <c r="O24" s="104">
        <v>400000</v>
      </c>
    </row>
    <row r="25" spans="1:15" ht="12" customHeight="1" x14ac:dyDescent="0.2">
      <c r="A25" s="102">
        <v>24</v>
      </c>
      <c r="B25" s="60">
        <v>95810</v>
      </c>
      <c r="C25" s="67" t="s">
        <v>5913</v>
      </c>
      <c r="D25" s="67" t="s">
        <v>5914</v>
      </c>
      <c r="E25" s="67" t="s">
        <v>1984</v>
      </c>
      <c r="F25" s="64" t="s">
        <v>5915</v>
      </c>
      <c r="G25" s="67" t="s">
        <v>100</v>
      </c>
      <c r="H25" s="67" t="s">
        <v>18</v>
      </c>
      <c r="I25" s="104">
        <v>753164</v>
      </c>
      <c r="J25" s="104"/>
      <c r="K25" s="104">
        <f t="shared" si="0"/>
        <v>753164</v>
      </c>
      <c r="L25" s="104">
        <v>400000</v>
      </c>
      <c r="M25" s="104">
        <v>0</v>
      </c>
      <c r="N25" s="104">
        <v>400000</v>
      </c>
      <c r="O25" s="104">
        <v>400000</v>
      </c>
    </row>
    <row r="26" spans="1:15" ht="12" customHeight="1" x14ac:dyDescent="0.2">
      <c r="A26" s="102">
        <v>25</v>
      </c>
      <c r="B26" s="60">
        <v>95489</v>
      </c>
      <c r="C26" s="67" t="s">
        <v>5916</v>
      </c>
      <c r="D26" s="67" t="s">
        <v>5917</v>
      </c>
      <c r="E26" s="67" t="s">
        <v>5918</v>
      </c>
      <c r="F26" s="64" t="s">
        <v>5919</v>
      </c>
      <c r="G26" s="67" t="s">
        <v>826</v>
      </c>
      <c r="H26" s="67" t="s">
        <v>723</v>
      </c>
      <c r="I26" s="104">
        <v>376360</v>
      </c>
      <c r="J26" s="104"/>
      <c r="K26" s="104">
        <f t="shared" si="0"/>
        <v>376360</v>
      </c>
      <c r="L26" s="104">
        <v>263452</v>
      </c>
      <c r="M26" s="104">
        <v>0</v>
      </c>
      <c r="N26" s="104">
        <v>263452</v>
      </c>
      <c r="O26" s="104">
        <v>263452</v>
      </c>
    </row>
    <row r="27" spans="1:15" ht="12" customHeight="1" x14ac:dyDescent="0.2">
      <c r="A27" s="102">
        <v>26</v>
      </c>
      <c r="B27" s="60">
        <v>94574</v>
      </c>
      <c r="C27" s="67" t="s">
        <v>5920</v>
      </c>
      <c r="D27" s="67" t="s">
        <v>5921</v>
      </c>
      <c r="E27" s="67" t="s">
        <v>804</v>
      </c>
      <c r="F27" s="64" t="s">
        <v>805</v>
      </c>
      <c r="G27" s="67" t="s">
        <v>795</v>
      </c>
      <c r="H27" s="67" t="s">
        <v>723</v>
      </c>
      <c r="I27" s="104">
        <v>749741</v>
      </c>
      <c r="J27" s="104"/>
      <c r="K27" s="104">
        <f t="shared" si="0"/>
        <v>749741</v>
      </c>
      <c r="L27" s="104">
        <v>0</v>
      </c>
      <c r="M27" s="104">
        <v>400000</v>
      </c>
      <c r="N27" s="104">
        <v>400000</v>
      </c>
      <c r="O27" s="104">
        <v>400000</v>
      </c>
    </row>
    <row r="28" spans="1:15" ht="12" customHeight="1" x14ac:dyDescent="0.2">
      <c r="A28" s="102">
        <v>27</v>
      </c>
      <c r="B28" s="60">
        <v>96692</v>
      </c>
      <c r="C28" s="67" t="s">
        <v>5922</v>
      </c>
      <c r="D28" s="67" t="s">
        <v>5923</v>
      </c>
      <c r="E28" s="67" t="s">
        <v>5924</v>
      </c>
      <c r="F28" s="64" t="s">
        <v>5925</v>
      </c>
      <c r="G28" s="67" t="s">
        <v>1324</v>
      </c>
      <c r="H28" s="67" t="s">
        <v>1070</v>
      </c>
      <c r="I28" s="104">
        <v>400130</v>
      </c>
      <c r="J28" s="104"/>
      <c r="K28" s="104">
        <f t="shared" si="0"/>
        <v>400130</v>
      </c>
      <c r="L28" s="104">
        <v>280000</v>
      </c>
      <c r="M28" s="104">
        <v>0</v>
      </c>
      <c r="N28" s="104">
        <v>280000</v>
      </c>
      <c r="O28" s="104">
        <v>280000</v>
      </c>
    </row>
    <row r="29" spans="1:15" ht="12" customHeight="1" x14ac:dyDescent="0.2">
      <c r="A29" s="102">
        <v>28</v>
      </c>
      <c r="B29" s="60">
        <v>97077</v>
      </c>
      <c r="C29" s="67" t="s">
        <v>5926</v>
      </c>
      <c r="D29" s="67" t="s">
        <v>5927</v>
      </c>
      <c r="E29" s="67" t="s">
        <v>5928</v>
      </c>
      <c r="F29" s="64" t="s">
        <v>5929</v>
      </c>
      <c r="G29" s="67" t="s">
        <v>1803</v>
      </c>
      <c r="H29" s="67" t="s">
        <v>1787</v>
      </c>
      <c r="I29" s="104">
        <v>331800</v>
      </c>
      <c r="J29" s="104"/>
      <c r="K29" s="104">
        <f t="shared" si="0"/>
        <v>331800</v>
      </c>
      <c r="L29" s="104">
        <v>157000</v>
      </c>
      <c r="M29" s="104">
        <v>75200</v>
      </c>
      <c r="N29" s="104">
        <v>232200</v>
      </c>
      <c r="O29" s="104">
        <v>232200</v>
      </c>
    </row>
    <row r="30" spans="1:15" ht="12" customHeight="1" x14ac:dyDescent="0.2">
      <c r="A30" s="102">
        <v>29</v>
      </c>
      <c r="B30" s="60">
        <v>97419</v>
      </c>
      <c r="C30" s="67" t="s">
        <v>5930</v>
      </c>
      <c r="D30" s="67" t="s">
        <v>5931</v>
      </c>
      <c r="E30" s="67" t="s">
        <v>2637</v>
      </c>
      <c r="F30" s="64" t="s">
        <v>2638</v>
      </c>
      <c r="G30" s="67" t="s">
        <v>705</v>
      </c>
      <c r="H30" s="67" t="s">
        <v>627</v>
      </c>
      <c r="I30" s="104">
        <v>645087</v>
      </c>
      <c r="J30" s="104"/>
      <c r="K30" s="104">
        <f t="shared" si="0"/>
        <v>645087</v>
      </c>
      <c r="L30" s="104">
        <v>400000</v>
      </c>
      <c r="M30" s="104">
        <v>0</v>
      </c>
      <c r="N30" s="104">
        <v>400000</v>
      </c>
      <c r="O30" s="104">
        <v>400000</v>
      </c>
    </row>
    <row r="31" spans="1:15" ht="12" customHeight="1" x14ac:dyDescent="0.2">
      <c r="A31" s="102">
        <v>30</v>
      </c>
      <c r="B31" s="60">
        <v>94726</v>
      </c>
      <c r="C31" s="67" t="s">
        <v>5932</v>
      </c>
      <c r="D31" s="67" t="s">
        <v>5933</v>
      </c>
      <c r="E31" s="67" t="s">
        <v>5934</v>
      </c>
      <c r="F31" s="64" t="s">
        <v>5935</v>
      </c>
      <c r="G31" s="67" t="s">
        <v>926</v>
      </c>
      <c r="H31" s="67" t="s">
        <v>869</v>
      </c>
      <c r="I31" s="104">
        <v>575380</v>
      </c>
      <c r="J31" s="104"/>
      <c r="K31" s="104">
        <f t="shared" si="0"/>
        <v>575380</v>
      </c>
      <c r="L31" s="104">
        <v>399900</v>
      </c>
      <c r="M31" s="104">
        <v>0</v>
      </c>
      <c r="N31" s="104">
        <v>399900</v>
      </c>
      <c r="O31" s="104">
        <v>399900</v>
      </c>
    </row>
    <row r="32" spans="1:15" ht="12" customHeight="1" x14ac:dyDescent="0.2">
      <c r="A32" s="102">
        <v>31</v>
      </c>
      <c r="B32" s="60">
        <v>97213</v>
      </c>
      <c r="C32" s="67" t="s">
        <v>5936</v>
      </c>
      <c r="D32" s="67" t="s">
        <v>5937</v>
      </c>
      <c r="E32" s="67" t="s">
        <v>2463</v>
      </c>
      <c r="F32" s="64" t="s">
        <v>2464</v>
      </c>
      <c r="G32" s="67" t="s">
        <v>496</v>
      </c>
      <c r="H32" s="67" t="s">
        <v>497</v>
      </c>
      <c r="I32" s="104">
        <v>694709</v>
      </c>
      <c r="J32" s="104"/>
      <c r="K32" s="104">
        <f t="shared" si="0"/>
        <v>694709</v>
      </c>
      <c r="L32" s="104">
        <v>400000</v>
      </c>
      <c r="M32" s="104">
        <v>0</v>
      </c>
      <c r="N32" s="104">
        <v>400000</v>
      </c>
      <c r="O32" s="104">
        <v>400000</v>
      </c>
    </row>
    <row r="33" spans="1:15" ht="12" customHeight="1" x14ac:dyDescent="0.2">
      <c r="A33" s="102">
        <v>32</v>
      </c>
      <c r="B33" s="60">
        <v>95507</v>
      </c>
      <c r="C33" s="67" t="s">
        <v>5938</v>
      </c>
      <c r="D33" s="67" t="s">
        <v>5939</v>
      </c>
      <c r="E33" s="67" t="s">
        <v>5940</v>
      </c>
      <c r="F33" s="64" t="s">
        <v>5941</v>
      </c>
      <c r="G33" s="67" t="s">
        <v>275</v>
      </c>
      <c r="H33" s="67" t="s">
        <v>183</v>
      </c>
      <c r="I33" s="104">
        <v>633435</v>
      </c>
      <c r="J33" s="104"/>
      <c r="K33" s="104">
        <f t="shared" si="0"/>
        <v>633435</v>
      </c>
      <c r="L33" s="104">
        <v>400000</v>
      </c>
      <c r="M33" s="104">
        <v>0</v>
      </c>
      <c r="N33" s="104">
        <v>400000</v>
      </c>
      <c r="O33" s="104">
        <v>400000</v>
      </c>
    </row>
    <row r="34" spans="1:15" ht="12" customHeight="1" x14ac:dyDescent="0.2">
      <c r="A34" s="102">
        <v>33</v>
      </c>
      <c r="B34" s="60">
        <v>96194</v>
      </c>
      <c r="C34" s="67" t="s">
        <v>5942</v>
      </c>
      <c r="D34" s="67" t="s">
        <v>5943</v>
      </c>
      <c r="E34" s="67" t="s">
        <v>5944</v>
      </c>
      <c r="F34" s="64" t="s">
        <v>5945</v>
      </c>
      <c r="G34" s="67" t="s">
        <v>17</v>
      </c>
      <c r="H34" s="67" t="s">
        <v>18</v>
      </c>
      <c r="I34" s="104">
        <v>421491</v>
      </c>
      <c r="J34" s="104"/>
      <c r="K34" s="104">
        <f t="shared" si="0"/>
        <v>421491</v>
      </c>
      <c r="L34" s="104">
        <v>295000</v>
      </c>
      <c r="M34" s="104">
        <v>0</v>
      </c>
      <c r="N34" s="104">
        <v>295000</v>
      </c>
      <c r="O34" s="104">
        <v>295000</v>
      </c>
    </row>
    <row r="35" spans="1:15" ht="12" customHeight="1" x14ac:dyDescent="0.2">
      <c r="A35" s="102">
        <v>34</v>
      </c>
      <c r="B35" s="60">
        <v>95543</v>
      </c>
      <c r="C35" s="67" t="s">
        <v>5946</v>
      </c>
      <c r="D35" s="67" t="s">
        <v>5947</v>
      </c>
      <c r="E35" s="67" t="s">
        <v>5948</v>
      </c>
      <c r="F35" s="64" t="s">
        <v>5949</v>
      </c>
      <c r="G35" s="67" t="s">
        <v>182</v>
      </c>
      <c r="H35" s="67" t="s">
        <v>183</v>
      </c>
      <c r="I35" s="104">
        <v>589058</v>
      </c>
      <c r="J35" s="104"/>
      <c r="K35" s="104">
        <f t="shared" si="0"/>
        <v>589058</v>
      </c>
      <c r="L35" s="104">
        <v>400000</v>
      </c>
      <c r="M35" s="104">
        <v>0</v>
      </c>
      <c r="N35" s="104">
        <v>400000</v>
      </c>
      <c r="O35" s="104">
        <v>400000</v>
      </c>
    </row>
    <row r="36" spans="1:15" ht="12" customHeight="1" x14ac:dyDescent="0.2">
      <c r="A36" s="102">
        <v>35</v>
      </c>
      <c r="B36" s="60">
        <v>95839</v>
      </c>
      <c r="C36" s="67" t="s">
        <v>5950</v>
      </c>
      <c r="D36" s="67" t="s">
        <v>5951</v>
      </c>
      <c r="E36" s="67" t="s">
        <v>5952</v>
      </c>
      <c r="F36" s="64" t="s">
        <v>5953</v>
      </c>
      <c r="G36" s="67" t="s">
        <v>2354</v>
      </c>
      <c r="H36" s="67" t="s">
        <v>183</v>
      </c>
      <c r="I36" s="104">
        <v>627312</v>
      </c>
      <c r="J36" s="104"/>
      <c r="K36" s="104">
        <f t="shared" si="0"/>
        <v>627312</v>
      </c>
      <c r="L36" s="104">
        <v>400000</v>
      </c>
      <c r="M36" s="104">
        <v>0</v>
      </c>
      <c r="N36" s="104">
        <v>400000</v>
      </c>
      <c r="O36" s="104">
        <v>400000</v>
      </c>
    </row>
    <row r="37" spans="1:15" ht="12" customHeight="1" x14ac:dyDescent="0.2">
      <c r="A37" s="102">
        <v>36</v>
      </c>
      <c r="B37" s="60">
        <v>96294</v>
      </c>
      <c r="C37" s="67" t="s">
        <v>5954</v>
      </c>
      <c r="D37" s="67" t="s">
        <v>5955</v>
      </c>
      <c r="E37" s="67" t="s">
        <v>5956</v>
      </c>
      <c r="F37" s="64" t="s">
        <v>5957</v>
      </c>
      <c r="G37" s="67" t="s">
        <v>311</v>
      </c>
      <c r="H37" s="67" t="s">
        <v>183</v>
      </c>
      <c r="I37" s="104">
        <v>444917</v>
      </c>
      <c r="J37" s="104"/>
      <c r="K37" s="104">
        <f t="shared" si="0"/>
        <v>444917</v>
      </c>
      <c r="L37" s="104">
        <v>311441</v>
      </c>
      <c r="M37" s="104">
        <v>0</v>
      </c>
      <c r="N37" s="104">
        <v>311441</v>
      </c>
      <c r="O37" s="104">
        <v>311441</v>
      </c>
    </row>
    <row r="38" spans="1:15" ht="12" customHeight="1" x14ac:dyDescent="0.2">
      <c r="A38" s="102">
        <v>37</v>
      </c>
      <c r="B38" s="60">
        <v>96726</v>
      </c>
      <c r="C38" s="67" t="s">
        <v>5958</v>
      </c>
      <c r="D38" s="67" t="s">
        <v>5959</v>
      </c>
      <c r="E38" s="67" t="s">
        <v>830</v>
      </c>
      <c r="F38" s="64" t="s">
        <v>831</v>
      </c>
      <c r="G38" s="67" t="s">
        <v>826</v>
      </c>
      <c r="H38" s="67" t="s">
        <v>723</v>
      </c>
      <c r="I38" s="104">
        <v>558496</v>
      </c>
      <c r="J38" s="104"/>
      <c r="K38" s="104">
        <f t="shared" si="0"/>
        <v>558496</v>
      </c>
      <c r="L38" s="104">
        <v>400000</v>
      </c>
      <c r="M38" s="104">
        <v>0</v>
      </c>
      <c r="N38" s="104">
        <v>400000</v>
      </c>
      <c r="O38" s="104">
        <v>390947.19999999995</v>
      </c>
    </row>
    <row r="39" spans="1:15" ht="12" customHeight="1" x14ac:dyDescent="0.2">
      <c r="A39" s="102">
        <v>38</v>
      </c>
      <c r="B39" s="60">
        <v>97378</v>
      </c>
      <c r="C39" s="67" t="s">
        <v>5960</v>
      </c>
      <c r="D39" s="67" t="s">
        <v>5961</v>
      </c>
      <c r="E39" s="67" t="s">
        <v>5962</v>
      </c>
      <c r="F39" s="64" t="s">
        <v>5963</v>
      </c>
      <c r="G39" s="67" t="s">
        <v>1527</v>
      </c>
      <c r="H39" s="67" t="s">
        <v>1441</v>
      </c>
      <c r="I39" s="104">
        <v>507093</v>
      </c>
      <c r="J39" s="104"/>
      <c r="K39" s="104">
        <f t="shared" si="0"/>
        <v>507093</v>
      </c>
      <c r="L39" s="104">
        <v>354965</v>
      </c>
      <c r="M39" s="104">
        <v>0</v>
      </c>
      <c r="N39" s="104">
        <v>354965</v>
      </c>
      <c r="O39" s="104">
        <v>354965</v>
      </c>
    </row>
    <row r="40" spans="1:15" ht="12" customHeight="1" x14ac:dyDescent="0.2">
      <c r="A40" s="102">
        <v>39</v>
      </c>
      <c r="B40" s="60">
        <v>95929</v>
      </c>
      <c r="C40" s="67" t="s">
        <v>5964</v>
      </c>
      <c r="D40" s="67" t="s">
        <v>5965</v>
      </c>
      <c r="E40" s="67" t="s">
        <v>2063</v>
      </c>
      <c r="F40" s="64" t="s">
        <v>2064</v>
      </c>
      <c r="G40" s="67" t="s">
        <v>678</v>
      </c>
      <c r="H40" s="67" t="s">
        <v>627</v>
      </c>
      <c r="I40" s="104">
        <v>920000</v>
      </c>
      <c r="J40" s="104"/>
      <c r="K40" s="104">
        <f t="shared" si="0"/>
        <v>920000</v>
      </c>
      <c r="L40" s="104">
        <v>400000</v>
      </c>
      <c r="M40" s="104">
        <v>0</v>
      </c>
      <c r="N40" s="104">
        <v>400000</v>
      </c>
      <c r="O40" s="104">
        <v>400000</v>
      </c>
    </row>
    <row r="41" spans="1:15" ht="12" customHeight="1" x14ac:dyDescent="0.2">
      <c r="A41" s="102">
        <v>40</v>
      </c>
      <c r="B41" s="60">
        <v>96165</v>
      </c>
      <c r="C41" s="67" t="s">
        <v>5966</v>
      </c>
      <c r="D41" s="67" t="s">
        <v>5967</v>
      </c>
      <c r="E41" s="67" t="s">
        <v>2676</v>
      </c>
      <c r="F41" s="64" t="s">
        <v>2677</v>
      </c>
      <c r="G41" s="67" t="s">
        <v>31</v>
      </c>
      <c r="H41" s="67" t="s">
        <v>18</v>
      </c>
      <c r="I41" s="104">
        <v>690366</v>
      </c>
      <c r="J41" s="104"/>
      <c r="K41" s="104">
        <f t="shared" si="0"/>
        <v>690366</v>
      </c>
      <c r="L41" s="104">
        <v>400000</v>
      </c>
      <c r="M41" s="104">
        <v>0</v>
      </c>
      <c r="N41" s="104">
        <v>400000</v>
      </c>
      <c r="O41" s="104">
        <v>400000</v>
      </c>
    </row>
    <row r="42" spans="1:15" ht="12" customHeight="1" x14ac:dyDescent="0.2">
      <c r="A42" s="102">
        <v>41</v>
      </c>
      <c r="B42" s="60">
        <v>95502</v>
      </c>
      <c r="C42" s="67" t="s">
        <v>5968</v>
      </c>
      <c r="D42" s="67" t="s">
        <v>5969</v>
      </c>
      <c r="E42" s="67" t="s">
        <v>5970</v>
      </c>
      <c r="F42" s="64" t="s">
        <v>5971</v>
      </c>
      <c r="G42" s="67" t="s">
        <v>182</v>
      </c>
      <c r="H42" s="67" t="s">
        <v>183</v>
      </c>
      <c r="I42" s="104">
        <v>646128</v>
      </c>
      <c r="J42" s="104"/>
      <c r="K42" s="104">
        <f t="shared" si="0"/>
        <v>646128</v>
      </c>
      <c r="L42" s="104">
        <v>400000</v>
      </c>
      <c r="M42" s="104">
        <v>0</v>
      </c>
      <c r="N42" s="104">
        <v>400000</v>
      </c>
      <c r="O42" s="104">
        <v>400000</v>
      </c>
    </row>
    <row r="43" spans="1:15" ht="12" customHeight="1" x14ac:dyDescent="0.2">
      <c r="A43" s="102">
        <v>42</v>
      </c>
      <c r="B43" s="60">
        <v>96181</v>
      </c>
      <c r="C43" s="67" t="s">
        <v>5972</v>
      </c>
      <c r="D43" s="67" t="s">
        <v>5973</v>
      </c>
      <c r="E43" s="67" t="s">
        <v>222</v>
      </c>
      <c r="F43" s="64" t="s">
        <v>223</v>
      </c>
      <c r="G43" s="67" t="s">
        <v>182</v>
      </c>
      <c r="H43" s="67" t="s">
        <v>183</v>
      </c>
      <c r="I43" s="104">
        <v>684794</v>
      </c>
      <c r="J43" s="104">
        <f>9800*1.21</f>
        <v>11858</v>
      </c>
      <c r="K43" s="104">
        <f t="shared" si="0"/>
        <v>672936</v>
      </c>
      <c r="L43" s="104">
        <v>400000</v>
      </c>
      <c r="M43" s="104">
        <v>0</v>
      </c>
      <c r="N43" s="104">
        <v>400000</v>
      </c>
      <c r="O43" s="104">
        <v>400000</v>
      </c>
    </row>
    <row r="44" spans="1:15" ht="12" customHeight="1" x14ac:dyDescent="0.2">
      <c r="A44" s="102">
        <v>43</v>
      </c>
      <c r="B44" s="60">
        <v>97118</v>
      </c>
      <c r="C44" s="67" t="s">
        <v>5974</v>
      </c>
      <c r="D44" s="67" t="s">
        <v>5975</v>
      </c>
      <c r="E44" s="67" t="s">
        <v>5976</v>
      </c>
      <c r="F44" s="64" t="s">
        <v>5977</v>
      </c>
      <c r="G44" s="67" t="s">
        <v>1350</v>
      </c>
      <c r="H44" s="67" t="s">
        <v>1070</v>
      </c>
      <c r="I44" s="104">
        <v>658295</v>
      </c>
      <c r="J44" s="104"/>
      <c r="K44" s="104">
        <f t="shared" si="0"/>
        <v>658295</v>
      </c>
      <c r="L44" s="104">
        <v>400000</v>
      </c>
      <c r="M44" s="104">
        <v>0</v>
      </c>
      <c r="N44" s="104">
        <v>400000</v>
      </c>
      <c r="O44" s="104">
        <v>400000</v>
      </c>
    </row>
    <row r="45" spans="1:15" ht="12" customHeight="1" x14ac:dyDescent="0.2">
      <c r="A45" s="102">
        <v>44</v>
      </c>
      <c r="B45" s="60">
        <v>93849</v>
      </c>
      <c r="C45" s="67" t="s">
        <v>5978</v>
      </c>
      <c r="D45" s="67" t="s">
        <v>5979</v>
      </c>
      <c r="E45" s="67" t="s">
        <v>501</v>
      </c>
      <c r="F45" s="64" t="s">
        <v>502</v>
      </c>
      <c r="G45" s="67" t="s">
        <v>496</v>
      </c>
      <c r="H45" s="67" t="s">
        <v>497</v>
      </c>
      <c r="I45" s="104">
        <v>562349</v>
      </c>
      <c r="J45" s="104"/>
      <c r="K45" s="104">
        <f t="shared" si="0"/>
        <v>562349</v>
      </c>
      <c r="L45" s="104">
        <v>393644</v>
      </c>
      <c r="M45" s="104">
        <v>0</v>
      </c>
      <c r="N45" s="104">
        <v>393644</v>
      </c>
      <c r="O45" s="104">
        <v>393644</v>
      </c>
    </row>
    <row r="46" spans="1:15" ht="12" customHeight="1" x14ac:dyDescent="0.2">
      <c r="A46" s="102">
        <v>45</v>
      </c>
      <c r="B46" s="60">
        <v>96619</v>
      </c>
      <c r="C46" s="67" t="s">
        <v>5980</v>
      </c>
      <c r="D46" s="67" t="s">
        <v>5981</v>
      </c>
      <c r="E46" s="67" t="s">
        <v>698</v>
      </c>
      <c r="F46" s="64" t="s">
        <v>699</v>
      </c>
      <c r="G46" s="67" t="s">
        <v>689</v>
      </c>
      <c r="H46" s="67" t="s">
        <v>627</v>
      </c>
      <c r="I46" s="104">
        <v>430760</v>
      </c>
      <c r="J46" s="104"/>
      <c r="K46" s="104">
        <f t="shared" si="0"/>
        <v>430760</v>
      </c>
      <c r="L46" s="104">
        <v>301532</v>
      </c>
      <c r="M46" s="104">
        <v>0</v>
      </c>
      <c r="N46" s="104">
        <v>301532</v>
      </c>
      <c r="O46" s="104">
        <v>301532</v>
      </c>
    </row>
    <row r="47" spans="1:15" ht="12" customHeight="1" x14ac:dyDescent="0.2">
      <c r="A47" s="102">
        <v>46</v>
      </c>
      <c r="B47" s="60">
        <v>95949</v>
      </c>
      <c r="C47" s="67" t="s">
        <v>5982</v>
      </c>
      <c r="D47" s="67" t="s">
        <v>5983</v>
      </c>
      <c r="E47" s="67" t="s">
        <v>5984</v>
      </c>
      <c r="F47" s="64" t="s">
        <v>5985</v>
      </c>
      <c r="G47" s="67" t="s">
        <v>2598</v>
      </c>
      <c r="H47" s="67" t="s">
        <v>1787</v>
      </c>
      <c r="I47" s="104">
        <v>543290</v>
      </c>
      <c r="J47" s="104"/>
      <c r="K47" s="104">
        <f t="shared" si="0"/>
        <v>543290</v>
      </c>
      <c r="L47" s="104">
        <v>380303</v>
      </c>
      <c r="M47" s="104">
        <v>0</v>
      </c>
      <c r="N47" s="104">
        <v>380303</v>
      </c>
      <c r="O47" s="104">
        <v>380303</v>
      </c>
    </row>
    <row r="48" spans="1:15" ht="12" customHeight="1" x14ac:dyDescent="0.2">
      <c r="A48" s="102">
        <v>47</v>
      </c>
      <c r="B48" s="60">
        <v>95416</v>
      </c>
      <c r="C48" s="67" t="s">
        <v>5986</v>
      </c>
      <c r="D48" s="67" t="s">
        <v>5987</v>
      </c>
      <c r="E48" s="67" t="s">
        <v>4148</v>
      </c>
      <c r="F48" s="64" t="s">
        <v>4149</v>
      </c>
      <c r="G48" s="67" t="s">
        <v>249</v>
      </c>
      <c r="H48" s="67" t="s">
        <v>183</v>
      </c>
      <c r="I48" s="104">
        <v>559342</v>
      </c>
      <c r="J48" s="104"/>
      <c r="K48" s="104">
        <f t="shared" si="0"/>
        <v>559342</v>
      </c>
      <c r="L48" s="104">
        <v>391539</v>
      </c>
      <c r="M48" s="104">
        <v>0</v>
      </c>
      <c r="N48" s="104">
        <v>391539</v>
      </c>
      <c r="O48" s="104">
        <v>391539</v>
      </c>
    </row>
    <row r="49" spans="1:15" ht="12" customHeight="1" x14ac:dyDescent="0.2">
      <c r="A49" s="102">
        <v>48</v>
      </c>
      <c r="B49" s="60">
        <v>96311</v>
      </c>
      <c r="C49" s="67" t="s">
        <v>5988</v>
      </c>
      <c r="D49" s="67" t="s">
        <v>5989</v>
      </c>
      <c r="E49" s="67" t="s">
        <v>2267</v>
      </c>
      <c r="F49" s="64" t="s">
        <v>2268</v>
      </c>
      <c r="G49" s="67" t="s">
        <v>1419</v>
      </c>
      <c r="H49" s="67" t="s">
        <v>1070</v>
      </c>
      <c r="I49" s="104">
        <v>526258</v>
      </c>
      <c r="J49" s="104"/>
      <c r="K49" s="104">
        <f t="shared" si="0"/>
        <v>526258</v>
      </c>
      <c r="L49" s="104">
        <v>368380</v>
      </c>
      <c r="M49" s="104">
        <v>0</v>
      </c>
      <c r="N49" s="104">
        <v>368380</v>
      </c>
      <c r="O49" s="104">
        <v>368380</v>
      </c>
    </row>
    <row r="50" spans="1:15" ht="12" customHeight="1" x14ac:dyDescent="0.2">
      <c r="A50" s="102">
        <v>49</v>
      </c>
      <c r="B50" s="60">
        <v>95186</v>
      </c>
      <c r="C50" s="67" t="s">
        <v>5990</v>
      </c>
      <c r="D50" s="67" t="s">
        <v>5991</v>
      </c>
      <c r="E50" s="67" t="s">
        <v>5992</v>
      </c>
      <c r="F50" s="64" t="s">
        <v>5993</v>
      </c>
      <c r="G50" s="67" t="s">
        <v>1548</v>
      </c>
      <c r="H50" s="67" t="s">
        <v>1441</v>
      </c>
      <c r="I50" s="104">
        <v>623036</v>
      </c>
      <c r="J50" s="104"/>
      <c r="K50" s="104">
        <f t="shared" si="0"/>
        <v>623036</v>
      </c>
      <c r="L50" s="104">
        <v>322795</v>
      </c>
      <c r="M50" s="104">
        <v>77205</v>
      </c>
      <c r="N50" s="104">
        <v>400000</v>
      </c>
      <c r="O50" s="104">
        <v>400000</v>
      </c>
    </row>
    <row r="51" spans="1:15" ht="12" customHeight="1" x14ac:dyDescent="0.2">
      <c r="A51" s="102">
        <v>50</v>
      </c>
      <c r="B51" s="60">
        <v>95537</v>
      </c>
      <c r="C51" s="67" t="s">
        <v>5994</v>
      </c>
      <c r="D51" s="67" t="s">
        <v>5995</v>
      </c>
      <c r="E51" s="67" t="s">
        <v>3801</v>
      </c>
      <c r="F51" s="64" t="s">
        <v>3802</v>
      </c>
      <c r="G51" s="67" t="s">
        <v>1419</v>
      </c>
      <c r="H51" s="67" t="s">
        <v>1070</v>
      </c>
      <c r="I51" s="104">
        <v>521020</v>
      </c>
      <c r="J51" s="104"/>
      <c r="K51" s="104">
        <f t="shared" si="0"/>
        <v>521020</v>
      </c>
      <c r="L51" s="104">
        <v>350000</v>
      </c>
      <c r="M51" s="104">
        <v>14000</v>
      </c>
      <c r="N51" s="104">
        <v>364000</v>
      </c>
      <c r="O51" s="104">
        <v>364000</v>
      </c>
    </row>
    <row r="52" spans="1:15" ht="12" customHeight="1" x14ac:dyDescent="0.2">
      <c r="A52" s="102">
        <v>51</v>
      </c>
      <c r="B52" s="60">
        <v>95851</v>
      </c>
      <c r="C52" s="67" t="s">
        <v>5996</v>
      </c>
      <c r="D52" s="67" t="s">
        <v>5997</v>
      </c>
      <c r="E52" s="67" t="s">
        <v>5998</v>
      </c>
      <c r="F52" s="64" t="s">
        <v>5999</v>
      </c>
      <c r="G52" s="67" t="s">
        <v>1527</v>
      </c>
      <c r="H52" s="67" t="s">
        <v>1441</v>
      </c>
      <c r="I52" s="104">
        <v>305538</v>
      </c>
      <c r="J52" s="104"/>
      <c r="K52" s="104">
        <f t="shared" si="0"/>
        <v>305538</v>
      </c>
      <c r="L52" s="104">
        <v>213800</v>
      </c>
      <c r="M52" s="104">
        <v>0</v>
      </c>
      <c r="N52" s="104">
        <v>213800</v>
      </c>
      <c r="O52" s="104">
        <v>213800</v>
      </c>
    </row>
    <row r="53" spans="1:15" ht="12" customHeight="1" x14ac:dyDescent="0.2">
      <c r="A53" s="102">
        <v>52</v>
      </c>
      <c r="B53" s="60">
        <v>96177</v>
      </c>
      <c r="C53" s="67" t="s">
        <v>6000</v>
      </c>
      <c r="D53" s="67" t="s">
        <v>6001</v>
      </c>
      <c r="E53" s="67" t="s">
        <v>2711</v>
      </c>
      <c r="F53" s="64" t="s">
        <v>2712</v>
      </c>
      <c r="G53" s="67" t="s">
        <v>2713</v>
      </c>
      <c r="H53" s="67" t="s">
        <v>627</v>
      </c>
      <c r="I53" s="104">
        <v>596131</v>
      </c>
      <c r="J53" s="104"/>
      <c r="K53" s="104">
        <f t="shared" si="0"/>
        <v>596131</v>
      </c>
      <c r="L53" s="104">
        <v>400000</v>
      </c>
      <c r="M53" s="104">
        <v>0</v>
      </c>
      <c r="N53" s="104">
        <v>400000</v>
      </c>
      <c r="O53" s="104">
        <v>400000</v>
      </c>
    </row>
    <row r="54" spans="1:15" ht="12" customHeight="1" x14ac:dyDescent="0.2">
      <c r="A54" s="102">
        <v>53</v>
      </c>
      <c r="B54" s="60">
        <v>95593</v>
      </c>
      <c r="C54" s="67" t="s">
        <v>6002</v>
      </c>
      <c r="D54" s="67" t="s">
        <v>6003</v>
      </c>
      <c r="E54" s="67" t="s">
        <v>6004</v>
      </c>
      <c r="F54" s="64" t="s">
        <v>6005</v>
      </c>
      <c r="G54" s="67" t="s">
        <v>868</v>
      </c>
      <c r="H54" s="67" t="s">
        <v>869</v>
      </c>
      <c r="I54" s="104">
        <v>625361</v>
      </c>
      <c r="J54" s="104"/>
      <c r="K54" s="104">
        <f t="shared" si="0"/>
        <v>625361</v>
      </c>
      <c r="L54" s="104">
        <v>400000</v>
      </c>
      <c r="M54" s="104">
        <v>0</v>
      </c>
      <c r="N54" s="104">
        <v>400000</v>
      </c>
      <c r="O54" s="104">
        <v>400000</v>
      </c>
    </row>
    <row r="55" spans="1:15" ht="12" customHeight="1" x14ac:dyDescent="0.2">
      <c r="A55" s="102">
        <v>54</v>
      </c>
      <c r="B55" s="60">
        <v>96392</v>
      </c>
      <c r="C55" s="67" t="s">
        <v>6006</v>
      </c>
      <c r="D55" s="67" t="s">
        <v>6007</v>
      </c>
      <c r="E55" s="67" t="s">
        <v>2901</v>
      </c>
      <c r="F55" s="64" t="s">
        <v>2902</v>
      </c>
      <c r="G55" s="67" t="s">
        <v>734</v>
      </c>
      <c r="H55" s="67" t="s">
        <v>723</v>
      </c>
      <c r="I55" s="104">
        <v>542899</v>
      </c>
      <c r="J55" s="104"/>
      <c r="K55" s="104">
        <f t="shared" si="0"/>
        <v>542899</v>
      </c>
      <c r="L55" s="104">
        <v>380029</v>
      </c>
      <c r="M55" s="104">
        <v>0</v>
      </c>
      <c r="N55" s="104">
        <v>380029</v>
      </c>
      <c r="O55" s="104">
        <v>380029</v>
      </c>
    </row>
    <row r="56" spans="1:15" ht="12" customHeight="1" x14ac:dyDescent="0.2">
      <c r="A56" s="102">
        <v>55</v>
      </c>
      <c r="B56" s="60">
        <v>95795</v>
      </c>
      <c r="C56" s="67" t="s">
        <v>6008</v>
      </c>
      <c r="D56" s="67" t="s">
        <v>6009</v>
      </c>
      <c r="E56" s="67" t="s">
        <v>2408</v>
      </c>
      <c r="F56" s="64" t="s">
        <v>2409</v>
      </c>
      <c r="G56" s="67" t="s">
        <v>1038</v>
      </c>
      <c r="H56" s="67" t="s">
        <v>979</v>
      </c>
      <c r="I56" s="104">
        <v>693503</v>
      </c>
      <c r="J56" s="104"/>
      <c r="K56" s="104">
        <f t="shared" si="0"/>
        <v>693503</v>
      </c>
      <c r="L56" s="104">
        <v>400000</v>
      </c>
      <c r="M56" s="104">
        <v>0</v>
      </c>
      <c r="N56" s="104">
        <v>400000</v>
      </c>
      <c r="O56" s="104">
        <v>400000</v>
      </c>
    </row>
    <row r="57" spans="1:15" ht="12" customHeight="1" x14ac:dyDescent="0.2">
      <c r="A57" s="102">
        <v>56</v>
      </c>
      <c r="B57" s="60">
        <v>97540</v>
      </c>
      <c r="C57" s="67" t="s">
        <v>6010</v>
      </c>
      <c r="D57" s="67" t="s">
        <v>6011</v>
      </c>
      <c r="E57" s="67" t="s">
        <v>6012</v>
      </c>
      <c r="F57" s="64" t="s">
        <v>6013</v>
      </c>
      <c r="G57" s="67" t="s">
        <v>513</v>
      </c>
      <c r="H57" s="67" t="s">
        <v>497</v>
      </c>
      <c r="I57" s="104">
        <v>490119</v>
      </c>
      <c r="J57" s="104"/>
      <c r="K57" s="104">
        <f t="shared" si="0"/>
        <v>490119</v>
      </c>
      <c r="L57" s="104">
        <v>343083</v>
      </c>
      <c r="M57" s="104">
        <v>0</v>
      </c>
      <c r="N57" s="104">
        <v>343083</v>
      </c>
      <c r="O57" s="104">
        <v>343083</v>
      </c>
    </row>
    <row r="58" spans="1:15" ht="12" customHeight="1" x14ac:dyDescent="0.2">
      <c r="A58" s="102">
        <v>57</v>
      </c>
      <c r="B58" s="60">
        <v>94555</v>
      </c>
      <c r="C58" s="67" t="s">
        <v>6014</v>
      </c>
      <c r="D58" s="67" t="s">
        <v>6015</v>
      </c>
      <c r="E58" s="67" t="s">
        <v>4414</v>
      </c>
      <c r="F58" s="64" t="s">
        <v>4415</v>
      </c>
      <c r="G58" s="67" t="s">
        <v>42</v>
      </c>
      <c r="H58" s="67" t="s">
        <v>18</v>
      </c>
      <c r="I58" s="104">
        <v>281688</v>
      </c>
      <c r="J58" s="104"/>
      <c r="K58" s="104">
        <f t="shared" si="0"/>
        <v>281688</v>
      </c>
      <c r="L58" s="104">
        <v>197181</v>
      </c>
      <c r="M58" s="104">
        <v>0</v>
      </c>
      <c r="N58" s="104">
        <v>197181</v>
      </c>
      <c r="O58" s="104">
        <v>197181</v>
      </c>
    </row>
    <row r="59" spans="1:15" ht="12" customHeight="1" x14ac:dyDescent="0.2">
      <c r="A59" s="102">
        <v>58</v>
      </c>
      <c r="B59" s="60">
        <v>96926</v>
      </c>
      <c r="C59" s="67" t="s">
        <v>6016</v>
      </c>
      <c r="D59" s="67" t="s">
        <v>6017</v>
      </c>
      <c r="E59" s="67" t="s">
        <v>976</v>
      </c>
      <c r="F59" s="64" t="s">
        <v>977</v>
      </c>
      <c r="G59" s="67" t="s">
        <v>978</v>
      </c>
      <c r="H59" s="67" t="s">
        <v>979</v>
      </c>
      <c r="I59" s="104">
        <v>963537</v>
      </c>
      <c r="J59" s="104">
        <f>104513*1.21</f>
        <v>126460.73</v>
      </c>
      <c r="K59" s="104">
        <f t="shared" si="0"/>
        <v>837076.27</v>
      </c>
      <c r="L59" s="104">
        <v>400000</v>
      </c>
      <c r="M59" s="104">
        <v>0</v>
      </c>
      <c r="N59" s="104">
        <v>400000</v>
      </c>
      <c r="O59" s="104">
        <v>400000</v>
      </c>
    </row>
    <row r="60" spans="1:15" ht="12" customHeight="1" x14ac:dyDescent="0.2">
      <c r="A60" s="102">
        <v>59</v>
      </c>
      <c r="B60" s="60">
        <v>96618</v>
      </c>
      <c r="C60" s="67" t="s">
        <v>6018</v>
      </c>
      <c r="D60" s="67" t="s">
        <v>6019</v>
      </c>
      <c r="E60" s="67" t="s">
        <v>6020</v>
      </c>
      <c r="F60" s="64" t="s">
        <v>6021</v>
      </c>
      <c r="G60" s="67" t="s">
        <v>2184</v>
      </c>
      <c r="H60" s="67" t="s">
        <v>979</v>
      </c>
      <c r="I60" s="104">
        <v>303058</v>
      </c>
      <c r="J60" s="104"/>
      <c r="K60" s="104">
        <f t="shared" si="0"/>
        <v>303058</v>
      </c>
      <c r="L60" s="104">
        <v>212140</v>
      </c>
      <c r="M60" s="104">
        <v>0</v>
      </c>
      <c r="N60" s="104">
        <v>212140</v>
      </c>
      <c r="O60" s="104">
        <v>212140</v>
      </c>
    </row>
    <row r="61" spans="1:15" ht="12" customHeight="1" x14ac:dyDescent="0.2">
      <c r="A61" s="102">
        <v>60</v>
      </c>
      <c r="B61" s="60">
        <v>95532</v>
      </c>
      <c r="C61" s="67" t="s">
        <v>6022</v>
      </c>
      <c r="D61" s="67" t="s">
        <v>6023</v>
      </c>
      <c r="E61" s="67" t="s">
        <v>3279</v>
      </c>
      <c r="F61" s="64" t="s">
        <v>3280</v>
      </c>
      <c r="G61" s="67" t="s">
        <v>722</v>
      </c>
      <c r="H61" s="67" t="s">
        <v>723</v>
      </c>
      <c r="I61" s="104">
        <v>634872</v>
      </c>
      <c r="J61" s="104"/>
      <c r="K61" s="104">
        <f t="shared" si="0"/>
        <v>634872</v>
      </c>
      <c r="L61" s="104">
        <v>400000</v>
      </c>
      <c r="M61" s="104">
        <v>0</v>
      </c>
      <c r="N61" s="104">
        <v>400000</v>
      </c>
      <c r="O61" s="104">
        <v>400000</v>
      </c>
    </row>
    <row r="62" spans="1:15" ht="12" customHeight="1" x14ac:dyDescent="0.2">
      <c r="A62" s="102">
        <v>61</v>
      </c>
      <c r="B62" s="60">
        <v>96382</v>
      </c>
      <c r="C62" s="67" t="s">
        <v>6024</v>
      </c>
      <c r="D62" s="67" t="s">
        <v>6025</v>
      </c>
      <c r="E62" s="67" t="s">
        <v>6026</v>
      </c>
      <c r="F62" s="64" t="s">
        <v>6027</v>
      </c>
      <c r="G62" s="67" t="s">
        <v>249</v>
      </c>
      <c r="H62" s="67" t="s">
        <v>183</v>
      </c>
      <c r="I62" s="104">
        <v>1593691</v>
      </c>
      <c r="J62" s="104"/>
      <c r="K62" s="104">
        <f t="shared" si="0"/>
        <v>1593691</v>
      </c>
      <c r="L62" s="104">
        <v>400000</v>
      </c>
      <c r="M62" s="104">
        <v>0</v>
      </c>
      <c r="N62" s="104">
        <v>400000</v>
      </c>
      <c r="O62" s="104">
        <v>400000</v>
      </c>
    </row>
    <row r="63" spans="1:15" ht="12" customHeight="1" x14ac:dyDescent="0.2">
      <c r="A63" s="102">
        <v>62</v>
      </c>
      <c r="B63" s="60">
        <v>96625</v>
      </c>
      <c r="C63" s="67" t="s">
        <v>6028</v>
      </c>
      <c r="D63" s="67" t="s">
        <v>6029</v>
      </c>
      <c r="E63" s="67" t="s">
        <v>6030</v>
      </c>
      <c r="F63" s="64" t="s">
        <v>6031</v>
      </c>
      <c r="G63" s="67" t="s">
        <v>496</v>
      </c>
      <c r="H63" s="67" t="s">
        <v>497</v>
      </c>
      <c r="I63" s="104">
        <v>651602</v>
      </c>
      <c r="J63" s="104"/>
      <c r="K63" s="104">
        <f t="shared" si="0"/>
        <v>651602</v>
      </c>
      <c r="L63" s="104">
        <v>400000</v>
      </c>
      <c r="M63" s="104">
        <v>0</v>
      </c>
      <c r="N63" s="104">
        <v>400000</v>
      </c>
      <c r="O63" s="104">
        <v>400000</v>
      </c>
    </row>
    <row r="64" spans="1:15" ht="12" customHeight="1" x14ac:dyDescent="0.2">
      <c r="A64" s="102">
        <v>63</v>
      </c>
      <c r="B64" s="60">
        <v>94667</v>
      </c>
      <c r="C64" s="67" t="s">
        <v>6032</v>
      </c>
      <c r="D64" s="67" t="s">
        <v>6033</v>
      </c>
      <c r="E64" s="67" t="s">
        <v>2996</v>
      </c>
      <c r="F64" s="64" t="s">
        <v>2997</v>
      </c>
      <c r="G64" s="67" t="s">
        <v>529</v>
      </c>
      <c r="H64" s="67" t="s">
        <v>497</v>
      </c>
      <c r="I64" s="104">
        <v>309639</v>
      </c>
      <c r="J64" s="104"/>
      <c r="K64" s="104">
        <f t="shared" si="0"/>
        <v>309639</v>
      </c>
      <c r="L64" s="104">
        <v>216747</v>
      </c>
      <c r="M64" s="104">
        <v>0</v>
      </c>
      <c r="N64" s="104">
        <v>216747</v>
      </c>
      <c r="O64" s="104">
        <v>216747</v>
      </c>
    </row>
    <row r="65" spans="1:15" ht="12" customHeight="1" x14ac:dyDescent="0.2">
      <c r="A65" s="102">
        <v>64</v>
      </c>
      <c r="B65" s="60">
        <v>94226</v>
      </c>
      <c r="C65" s="67" t="s">
        <v>6034</v>
      </c>
      <c r="D65" s="67" t="s">
        <v>6035</v>
      </c>
      <c r="E65" s="67" t="s">
        <v>6036</v>
      </c>
      <c r="F65" s="64" t="s">
        <v>6037</v>
      </c>
      <c r="G65" s="67" t="s">
        <v>182</v>
      </c>
      <c r="H65" s="67" t="s">
        <v>183</v>
      </c>
      <c r="I65" s="104">
        <v>605832</v>
      </c>
      <c r="J65" s="104"/>
      <c r="K65" s="104">
        <f t="shared" si="0"/>
        <v>605832</v>
      </c>
      <c r="L65" s="104">
        <v>400000</v>
      </c>
      <c r="M65" s="104">
        <v>0</v>
      </c>
      <c r="N65" s="104">
        <v>400000</v>
      </c>
      <c r="O65" s="104">
        <v>400000</v>
      </c>
    </row>
    <row r="66" spans="1:15" ht="12" customHeight="1" x14ac:dyDescent="0.2">
      <c r="A66" s="102">
        <v>65</v>
      </c>
      <c r="B66" s="60">
        <v>97629</v>
      </c>
      <c r="C66" s="67" t="s">
        <v>6038</v>
      </c>
      <c r="D66" s="67" t="s">
        <v>6039</v>
      </c>
      <c r="E66" s="67" t="s">
        <v>6040</v>
      </c>
      <c r="F66" s="64" t="s">
        <v>6041</v>
      </c>
      <c r="G66" s="67" t="s">
        <v>1350</v>
      </c>
      <c r="H66" s="67" t="s">
        <v>1070</v>
      </c>
      <c r="I66" s="104">
        <v>489969</v>
      </c>
      <c r="J66" s="104"/>
      <c r="K66" s="104">
        <f t="shared" ref="K66:K129" si="1">I66-J66</f>
        <v>489969</v>
      </c>
      <c r="L66" s="104">
        <v>342978</v>
      </c>
      <c r="M66" s="104">
        <v>0</v>
      </c>
      <c r="N66" s="104">
        <v>342978</v>
      </c>
      <c r="O66" s="104">
        <v>342978</v>
      </c>
    </row>
    <row r="67" spans="1:15" ht="12" customHeight="1" x14ac:dyDescent="0.2">
      <c r="A67" s="102">
        <v>66</v>
      </c>
      <c r="B67" s="60">
        <v>97034</v>
      </c>
      <c r="C67" s="67" t="s">
        <v>6042</v>
      </c>
      <c r="D67" s="67" t="s">
        <v>6043</v>
      </c>
      <c r="E67" s="67" t="s">
        <v>6044</v>
      </c>
      <c r="F67" s="64" t="s">
        <v>6045</v>
      </c>
      <c r="G67" s="67" t="s">
        <v>626</v>
      </c>
      <c r="H67" s="67" t="s">
        <v>627</v>
      </c>
      <c r="I67" s="104">
        <v>481533</v>
      </c>
      <c r="J67" s="104"/>
      <c r="K67" s="104">
        <f t="shared" si="1"/>
        <v>481533</v>
      </c>
      <c r="L67" s="104">
        <v>337073</v>
      </c>
      <c r="M67" s="104">
        <v>0</v>
      </c>
      <c r="N67" s="104">
        <v>337073</v>
      </c>
      <c r="O67" s="104">
        <v>337073</v>
      </c>
    </row>
    <row r="68" spans="1:15" ht="12" customHeight="1" x14ac:dyDescent="0.2">
      <c r="A68" s="102">
        <v>67</v>
      </c>
      <c r="B68" s="60">
        <v>96758</v>
      </c>
      <c r="C68" s="67" t="s">
        <v>6046</v>
      </c>
      <c r="D68" s="67" t="s">
        <v>6047</v>
      </c>
      <c r="E68" s="67" t="s">
        <v>6048</v>
      </c>
      <c r="F68" s="64" t="s">
        <v>6049</v>
      </c>
      <c r="G68" s="67" t="s">
        <v>1324</v>
      </c>
      <c r="H68" s="67" t="s">
        <v>1070</v>
      </c>
      <c r="I68" s="104">
        <v>527633</v>
      </c>
      <c r="J68" s="104"/>
      <c r="K68" s="104">
        <f t="shared" si="1"/>
        <v>527633</v>
      </c>
      <c r="L68" s="104">
        <v>369000</v>
      </c>
      <c r="M68" s="104">
        <v>0</v>
      </c>
      <c r="N68" s="104">
        <v>369000</v>
      </c>
      <c r="O68" s="104">
        <v>369000</v>
      </c>
    </row>
    <row r="69" spans="1:15" ht="12" customHeight="1" x14ac:dyDescent="0.2">
      <c r="A69" s="102">
        <v>68</v>
      </c>
      <c r="B69" s="60">
        <v>97278</v>
      </c>
      <c r="C69" s="67" t="s">
        <v>6050</v>
      </c>
      <c r="D69" s="67" t="s">
        <v>6051</v>
      </c>
      <c r="E69" s="67" t="s">
        <v>6052</v>
      </c>
      <c r="F69" s="64" t="s">
        <v>6053</v>
      </c>
      <c r="G69" s="67" t="s">
        <v>1803</v>
      </c>
      <c r="H69" s="67" t="s">
        <v>1787</v>
      </c>
      <c r="I69" s="104">
        <v>719672</v>
      </c>
      <c r="J69" s="104"/>
      <c r="K69" s="104">
        <f t="shared" si="1"/>
        <v>719672</v>
      </c>
      <c r="L69" s="104">
        <v>400000</v>
      </c>
      <c r="M69" s="104">
        <v>0</v>
      </c>
      <c r="N69" s="104">
        <v>400000</v>
      </c>
      <c r="O69" s="104">
        <v>400000</v>
      </c>
    </row>
    <row r="70" spans="1:15" ht="12" customHeight="1" x14ac:dyDescent="0.2">
      <c r="A70" s="102">
        <v>69</v>
      </c>
      <c r="B70" s="60">
        <v>95848</v>
      </c>
      <c r="C70" s="67" t="s">
        <v>6054</v>
      </c>
      <c r="D70" s="67" t="s">
        <v>6055</v>
      </c>
      <c r="E70" s="67" t="s">
        <v>258</v>
      </c>
      <c r="F70" s="64" t="s">
        <v>259</v>
      </c>
      <c r="G70" s="67" t="s">
        <v>249</v>
      </c>
      <c r="H70" s="67" t="s">
        <v>183</v>
      </c>
      <c r="I70" s="104">
        <v>539371</v>
      </c>
      <c r="J70" s="104"/>
      <c r="K70" s="104">
        <f t="shared" si="1"/>
        <v>539371</v>
      </c>
      <c r="L70" s="104">
        <v>377559</v>
      </c>
      <c r="M70" s="104">
        <v>0</v>
      </c>
      <c r="N70" s="104">
        <v>377559</v>
      </c>
      <c r="O70" s="104">
        <v>377559</v>
      </c>
    </row>
    <row r="71" spans="1:15" ht="12" customHeight="1" x14ac:dyDescent="0.2">
      <c r="A71" s="102">
        <v>70</v>
      </c>
      <c r="B71" s="60">
        <v>93747</v>
      </c>
      <c r="C71" s="67" t="s">
        <v>6056</v>
      </c>
      <c r="D71" s="67" t="s">
        <v>6057</v>
      </c>
      <c r="E71" s="67" t="s">
        <v>6058</v>
      </c>
      <c r="F71" s="64" t="s">
        <v>6059</v>
      </c>
      <c r="G71" s="67" t="s">
        <v>249</v>
      </c>
      <c r="H71" s="67" t="s">
        <v>183</v>
      </c>
      <c r="I71" s="104">
        <v>802356</v>
      </c>
      <c r="J71" s="104"/>
      <c r="K71" s="104">
        <f t="shared" si="1"/>
        <v>802356</v>
      </c>
      <c r="L71" s="104">
        <v>400000</v>
      </c>
      <c r="M71" s="104">
        <v>0</v>
      </c>
      <c r="N71" s="104">
        <v>400000</v>
      </c>
      <c r="O71" s="104">
        <v>400000</v>
      </c>
    </row>
    <row r="72" spans="1:15" ht="12" customHeight="1" x14ac:dyDescent="0.2">
      <c r="A72" s="102">
        <v>71</v>
      </c>
      <c r="B72" s="60">
        <v>95318</v>
      </c>
      <c r="C72" s="67" t="s">
        <v>6060</v>
      </c>
      <c r="D72" s="67" t="s">
        <v>6061</v>
      </c>
      <c r="E72" s="67" t="s">
        <v>6062</v>
      </c>
      <c r="F72" s="64" t="s">
        <v>6063</v>
      </c>
      <c r="G72" s="67" t="s">
        <v>926</v>
      </c>
      <c r="H72" s="67" t="s">
        <v>869</v>
      </c>
      <c r="I72" s="104">
        <v>668767</v>
      </c>
      <c r="J72" s="104"/>
      <c r="K72" s="104">
        <f t="shared" si="1"/>
        <v>668767</v>
      </c>
      <c r="L72" s="104">
        <v>400000</v>
      </c>
      <c r="M72" s="104">
        <v>0</v>
      </c>
      <c r="N72" s="104">
        <v>400000</v>
      </c>
      <c r="O72" s="104">
        <v>400000</v>
      </c>
    </row>
    <row r="73" spans="1:15" ht="12" customHeight="1" x14ac:dyDescent="0.2">
      <c r="A73" s="102">
        <v>72</v>
      </c>
      <c r="B73" s="60">
        <v>96092</v>
      </c>
      <c r="C73" s="67" t="s">
        <v>6064</v>
      </c>
      <c r="D73" s="67" t="s">
        <v>6065</v>
      </c>
      <c r="E73" s="67" t="s">
        <v>6066</v>
      </c>
      <c r="F73" s="64" t="s">
        <v>6067</v>
      </c>
      <c r="G73" s="67" t="s">
        <v>1027</v>
      </c>
      <c r="H73" s="67" t="s">
        <v>979</v>
      </c>
      <c r="I73" s="104">
        <v>591012</v>
      </c>
      <c r="J73" s="104"/>
      <c r="K73" s="104">
        <f t="shared" si="1"/>
        <v>591012</v>
      </c>
      <c r="L73" s="104">
        <v>400000</v>
      </c>
      <c r="M73" s="104">
        <v>0</v>
      </c>
      <c r="N73" s="104">
        <v>400000</v>
      </c>
      <c r="O73" s="104">
        <v>400000</v>
      </c>
    </row>
    <row r="74" spans="1:15" ht="12" customHeight="1" x14ac:dyDescent="0.2">
      <c r="A74" s="102">
        <v>73</v>
      </c>
      <c r="B74" s="60">
        <v>95812</v>
      </c>
      <c r="C74" s="67" t="s">
        <v>6068</v>
      </c>
      <c r="D74" s="67" t="s">
        <v>6069</v>
      </c>
      <c r="E74" s="67" t="s">
        <v>3602</v>
      </c>
      <c r="F74" s="64" t="s">
        <v>3603</v>
      </c>
      <c r="G74" s="67" t="s">
        <v>275</v>
      </c>
      <c r="H74" s="67" t="s">
        <v>183</v>
      </c>
      <c r="I74" s="104">
        <v>787597</v>
      </c>
      <c r="J74" s="104"/>
      <c r="K74" s="104">
        <f t="shared" si="1"/>
        <v>787597</v>
      </c>
      <c r="L74" s="104">
        <v>400000</v>
      </c>
      <c r="M74" s="104">
        <v>0</v>
      </c>
      <c r="N74" s="104">
        <v>400000</v>
      </c>
      <c r="O74" s="104">
        <v>400000</v>
      </c>
    </row>
    <row r="75" spans="1:15" ht="12" customHeight="1" x14ac:dyDescent="0.2">
      <c r="A75" s="102">
        <v>74</v>
      </c>
      <c r="B75" s="60">
        <v>95999</v>
      </c>
      <c r="C75" s="67" t="s">
        <v>6070</v>
      </c>
      <c r="D75" s="67" t="s">
        <v>6071</v>
      </c>
      <c r="E75" s="67" t="s">
        <v>6072</v>
      </c>
      <c r="F75" s="64" t="s">
        <v>6073</v>
      </c>
      <c r="G75" s="67" t="s">
        <v>573</v>
      </c>
      <c r="H75" s="67" t="s">
        <v>557</v>
      </c>
      <c r="I75" s="104">
        <v>569326</v>
      </c>
      <c r="J75" s="104"/>
      <c r="K75" s="104">
        <f t="shared" si="1"/>
        <v>569326</v>
      </c>
      <c r="L75" s="104">
        <v>398528</v>
      </c>
      <c r="M75" s="104">
        <v>0</v>
      </c>
      <c r="N75" s="104">
        <v>398528</v>
      </c>
      <c r="O75" s="104">
        <v>398528</v>
      </c>
    </row>
    <row r="76" spans="1:15" ht="12" customHeight="1" x14ac:dyDescent="0.2">
      <c r="A76" s="102">
        <v>75</v>
      </c>
      <c r="B76" s="60">
        <v>96820</v>
      </c>
      <c r="C76" s="67" t="s">
        <v>6074</v>
      </c>
      <c r="D76" s="67" t="s">
        <v>6075</v>
      </c>
      <c r="E76" s="67" t="s">
        <v>6076</v>
      </c>
      <c r="F76" s="64" t="s">
        <v>6077</v>
      </c>
      <c r="G76" s="67" t="s">
        <v>1751</v>
      </c>
      <c r="H76" s="67" t="s">
        <v>1643</v>
      </c>
      <c r="I76" s="104">
        <v>548724</v>
      </c>
      <c r="J76" s="104"/>
      <c r="K76" s="104">
        <f t="shared" si="1"/>
        <v>548724</v>
      </c>
      <c r="L76" s="104">
        <v>384106</v>
      </c>
      <c r="M76" s="104">
        <v>0</v>
      </c>
      <c r="N76" s="104">
        <v>384106</v>
      </c>
      <c r="O76" s="104">
        <v>384106</v>
      </c>
    </row>
    <row r="77" spans="1:15" ht="12" customHeight="1" x14ac:dyDescent="0.2">
      <c r="A77" s="102">
        <v>76</v>
      </c>
      <c r="B77" s="60">
        <v>97434</v>
      </c>
      <c r="C77" s="67" t="s">
        <v>6078</v>
      </c>
      <c r="D77" s="67" t="s">
        <v>6079</v>
      </c>
      <c r="E77" s="67" t="s">
        <v>6080</v>
      </c>
      <c r="F77" s="64" t="s">
        <v>6081</v>
      </c>
      <c r="G77" s="67" t="s">
        <v>1324</v>
      </c>
      <c r="H77" s="67" t="s">
        <v>1070</v>
      </c>
      <c r="I77" s="104">
        <v>371918</v>
      </c>
      <c r="J77" s="104"/>
      <c r="K77" s="104">
        <f t="shared" si="1"/>
        <v>371918</v>
      </c>
      <c r="L77" s="104">
        <v>260342</v>
      </c>
      <c r="M77" s="104">
        <v>0</v>
      </c>
      <c r="N77" s="104">
        <v>260342</v>
      </c>
      <c r="O77" s="104">
        <v>260342</v>
      </c>
    </row>
    <row r="78" spans="1:15" ht="12" customHeight="1" x14ac:dyDescent="0.2">
      <c r="A78" s="102">
        <v>77</v>
      </c>
      <c r="B78" s="60">
        <v>95866</v>
      </c>
      <c r="C78" s="67" t="s">
        <v>6082</v>
      </c>
      <c r="D78" s="67" t="s">
        <v>6083</v>
      </c>
      <c r="E78" s="67" t="s">
        <v>6084</v>
      </c>
      <c r="F78" s="64" t="s">
        <v>6085</v>
      </c>
      <c r="G78" s="67" t="s">
        <v>513</v>
      </c>
      <c r="H78" s="67" t="s">
        <v>497</v>
      </c>
      <c r="I78" s="104">
        <v>629902</v>
      </c>
      <c r="J78" s="104"/>
      <c r="K78" s="104">
        <f t="shared" si="1"/>
        <v>629902</v>
      </c>
      <c r="L78" s="104">
        <v>400000</v>
      </c>
      <c r="M78" s="104">
        <v>0</v>
      </c>
      <c r="N78" s="104">
        <v>400000</v>
      </c>
      <c r="O78" s="104">
        <v>400000</v>
      </c>
    </row>
    <row r="79" spans="1:15" ht="12" customHeight="1" x14ac:dyDescent="0.2">
      <c r="A79" s="102">
        <v>78</v>
      </c>
      <c r="B79" s="60">
        <v>94751</v>
      </c>
      <c r="C79" s="67" t="s">
        <v>6086</v>
      </c>
      <c r="D79" s="67" t="s">
        <v>6087</v>
      </c>
      <c r="E79" s="67" t="s">
        <v>6088</v>
      </c>
      <c r="F79" s="64" t="s">
        <v>6089</v>
      </c>
      <c r="G79" s="67" t="s">
        <v>1751</v>
      </c>
      <c r="H79" s="67" t="s">
        <v>1643</v>
      </c>
      <c r="I79" s="104">
        <v>383807</v>
      </c>
      <c r="J79" s="104">
        <f>99800</f>
        <v>99800</v>
      </c>
      <c r="K79" s="104">
        <f t="shared" si="1"/>
        <v>284007</v>
      </c>
      <c r="L79" s="104">
        <v>100000</v>
      </c>
      <c r="M79" s="104">
        <v>168500</v>
      </c>
      <c r="N79" s="104">
        <v>268500</v>
      </c>
      <c r="O79" s="104">
        <v>198804.9</v>
      </c>
    </row>
    <row r="80" spans="1:15" ht="12" customHeight="1" x14ac:dyDescent="0.2">
      <c r="A80" s="102">
        <v>79</v>
      </c>
      <c r="B80" s="60">
        <v>95893</v>
      </c>
      <c r="C80" s="67" t="s">
        <v>6090</v>
      </c>
      <c r="D80" s="67" t="s">
        <v>6091</v>
      </c>
      <c r="E80" s="67" t="s">
        <v>6092</v>
      </c>
      <c r="F80" s="64" t="s">
        <v>6093</v>
      </c>
      <c r="G80" s="67" t="s">
        <v>1589</v>
      </c>
      <c r="H80" s="67" t="s">
        <v>1441</v>
      </c>
      <c r="I80" s="104">
        <v>504087</v>
      </c>
      <c r="J80" s="104"/>
      <c r="K80" s="104">
        <f t="shared" si="1"/>
        <v>504087</v>
      </c>
      <c r="L80" s="104">
        <v>0</v>
      </c>
      <c r="M80" s="104">
        <v>352860</v>
      </c>
      <c r="N80" s="104">
        <v>352860</v>
      </c>
      <c r="O80" s="104">
        <v>352860</v>
      </c>
    </row>
    <row r="81" spans="1:15" ht="12" customHeight="1" x14ac:dyDescent="0.2">
      <c r="A81" s="102">
        <v>80</v>
      </c>
      <c r="B81" s="60">
        <v>95889</v>
      </c>
      <c r="C81" s="67" t="s">
        <v>6094</v>
      </c>
      <c r="D81" s="67" t="s">
        <v>6095</v>
      </c>
      <c r="E81" s="67" t="s">
        <v>2612</v>
      </c>
      <c r="F81" s="64" t="s">
        <v>2613</v>
      </c>
      <c r="G81" s="67" t="s">
        <v>42</v>
      </c>
      <c r="H81" s="67" t="s">
        <v>18</v>
      </c>
      <c r="I81" s="104">
        <v>605968</v>
      </c>
      <c r="J81" s="104"/>
      <c r="K81" s="104">
        <f t="shared" si="1"/>
        <v>605968</v>
      </c>
      <c r="L81" s="104">
        <v>400000</v>
      </c>
      <c r="M81" s="104">
        <v>0</v>
      </c>
      <c r="N81" s="104">
        <v>400000</v>
      </c>
      <c r="O81" s="104">
        <v>400000</v>
      </c>
    </row>
    <row r="82" spans="1:15" ht="12" customHeight="1" x14ac:dyDescent="0.2">
      <c r="A82" s="102">
        <v>81</v>
      </c>
      <c r="B82" s="60">
        <v>97018</v>
      </c>
      <c r="C82" s="67" t="s">
        <v>6096</v>
      </c>
      <c r="D82" s="67" t="s">
        <v>6097</v>
      </c>
      <c r="E82" s="67" t="s">
        <v>2443</v>
      </c>
      <c r="F82" s="64" t="s">
        <v>2444</v>
      </c>
      <c r="G82" s="67" t="s">
        <v>464</v>
      </c>
      <c r="H82" s="67" t="s">
        <v>433</v>
      </c>
      <c r="I82" s="104">
        <v>574082</v>
      </c>
      <c r="J82" s="104"/>
      <c r="K82" s="104">
        <f t="shared" si="1"/>
        <v>574082</v>
      </c>
      <c r="L82" s="104">
        <v>400000</v>
      </c>
      <c r="M82" s="104">
        <v>0</v>
      </c>
      <c r="N82" s="104">
        <v>400000</v>
      </c>
      <c r="O82" s="104">
        <v>400000</v>
      </c>
    </row>
    <row r="83" spans="1:15" ht="12" customHeight="1" x14ac:dyDescent="0.2">
      <c r="A83" s="102">
        <v>82</v>
      </c>
      <c r="B83" s="60">
        <v>93641</v>
      </c>
      <c r="C83" s="67" t="s">
        <v>6098</v>
      </c>
      <c r="D83" s="67" t="s">
        <v>6099</v>
      </c>
      <c r="E83" s="67" t="s">
        <v>4440</v>
      </c>
      <c r="F83" s="64" t="s">
        <v>4441</v>
      </c>
      <c r="G83" s="67" t="s">
        <v>1829</v>
      </c>
      <c r="H83" s="67" t="s">
        <v>1787</v>
      </c>
      <c r="I83" s="104">
        <v>363296</v>
      </c>
      <c r="J83" s="104"/>
      <c r="K83" s="104">
        <f t="shared" si="1"/>
        <v>363296</v>
      </c>
      <c r="L83" s="104">
        <v>254307</v>
      </c>
      <c r="M83" s="104">
        <v>0</v>
      </c>
      <c r="N83" s="104">
        <v>254307</v>
      </c>
      <c r="O83" s="104">
        <v>254307</v>
      </c>
    </row>
    <row r="84" spans="1:15" ht="12" customHeight="1" x14ac:dyDescent="0.2">
      <c r="A84" s="102">
        <v>83</v>
      </c>
      <c r="B84" s="60">
        <v>96390</v>
      </c>
      <c r="C84" s="67" t="s">
        <v>6100</v>
      </c>
      <c r="D84" s="67" t="s">
        <v>6101</v>
      </c>
      <c r="E84" s="67" t="s">
        <v>6102</v>
      </c>
      <c r="F84" s="64" t="s">
        <v>6103</v>
      </c>
      <c r="G84" s="67" t="s">
        <v>734</v>
      </c>
      <c r="H84" s="67" t="s">
        <v>723</v>
      </c>
      <c r="I84" s="104">
        <v>575678</v>
      </c>
      <c r="J84" s="104"/>
      <c r="K84" s="104">
        <f t="shared" si="1"/>
        <v>575678</v>
      </c>
      <c r="L84" s="104">
        <v>73325</v>
      </c>
      <c r="M84" s="104">
        <v>326675</v>
      </c>
      <c r="N84" s="104">
        <v>400000</v>
      </c>
      <c r="O84" s="104">
        <v>400000</v>
      </c>
    </row>
    <row r="85" spans="1:15" ht="12" customHeight="1" x14ac:dyDescent="0.2">
      <c r="A85" s="102">
        <v>84</v>
      </c>
      <c r="B85" s="60">
        <v>96718</v>
      </c>
      <c r="C85" s="67" t="s">
        <v>6104</v>
      </c>
      <c r="D85" s="67" t="s">
        <v>6105</v>
      </c>
      <c r="E85" s="67" t="s">
        <v>6106</v>
      </c>
      <c r="F85" s="64" t="s">
        <v>6107</v>
      </c>
      <c r="G85" s="67" t="s">
        <v>722</v>
      </c>
      <c r="H85" s="67" t="s">
        <v>723</v>
      </c>
      <c r="I85" s="104">
        <v>385656</v>
      </c>
      <c r="J85" s="104"/>
      <c r="K85" s="104">
        <f t="shared" si="1"/>
        <v>385656</v>
      </c>
      <c r="L85" s="104">
        <v>269959</v>
      </c>
      <c r="M85" s="104">
        <v>0</v>
      </c>
      <c r="N85" s="104">
        <v>269959</v>
      </c>
      <c r="O85" s="104">
        <v>269959</v>
      </c>
    </row>
    <row r="86" spans="1:15" ht="12" customHeight="1" x14ac:dyDescent="0.2">
      <c r="A86" s="102">
        <v>85</v>
      </c>
      <c r="B86" s="60">
        <v>95514</v>
      </c>
      <c r="C86" s="67" t="s">
        <v>6108</v>
      </c>
      <c r="D86" s="67" t="s">
        <v>6109</v>
      </c>
      <c r="E86" s="67" t="s">
        <v>6110</v>
      </c>
      <c r="F86" s="64" t="s">
        <v>6111</v>
      </c>
      <c r="G86" s="67" t="s">
        <v>249</v>
      </c>
      <c r="H86" s="67" t="s">
        <v>183</v>
      </c>
      <c r="I86" s="104">
        <v>602495</v>
      </c>
      <c r="J86" s="104"/>
      <c r="K86" s="104">
        <f t="shared" si="1"/>
        <v>602495</v>
      </c>
      <c r="L86" s="104">
        <v>400000</v>
      </c>
      <c r="M86" s="104">
        <v>0</v>
      </c>
      <c r="N86" s="104">
        <v>400000</v>
      </c>
      <c r="O86" s="104">
        <v>400000</v>
      </c>
    </row>
    <row r="87" spans="1:15" ht="12" customHeight="1" x14ac:dyDescent="0.2">
      <c r="A87" s="102">
        <v>86</v>
      </c>
      <c r="B87" s="60">
        <v>95480</v>
      </c>
      <c r="C87" s="67" t="s">
        <v>6112</v>
      </c>
      <c r="D87" s="67" t="s">
        <v>6113</v>
      </c>
      <c r="E87" s="67" t="s">
        <v>6114</v>
      </c>
      <c r="F87" s="64" t="s">
        <v>6115</v>
      </c>
      <c r="G87" s="67" t="s">
        <v>1350</v>
      </c>
      <c r="H87" s="67" t="s">
        <v>1070</v>
      </c>
      <c r="I87" s="104">
        <v>874309</v>
      </c>
      <c r="J87" s="104">
        <f>71590*1.21</f>
        <v>86623.9</v>
      </c>
      <c r="K87" s="104">
        <f t="shared" si="1"/>
        <v>787685.1</v>
      </c>
      <c r="L87" s="104">
        <v>400000</v>
      </c>
      <c r="M87" s="104">
        <v>0</v>
      </c>
      <c r="N87" s="104">
        <v>400000</v>
      </c>
      <c r="O87" s="104">
        <v>400000</v>
      </c>
    </row>
    <row r="88" spans="1:15" ht="12" customHeight="1" x14ac:dyDescent="0.2">
      <c r="A88" s="102">
        <v>87</v>
      </c>
      <c r="B88" s="60">
        <v>97554</v>
      </c>
      <c r="C88" s="67" t="s">
        <v>6116</v>
      </c>
      <c r="D88" s="67" t="s">
        <v>6117</v>
      </c>
      <c r="E88" s="67" t="s">
        <v>571</v>
      </c>
      <c r="F88" s="64" t="s">
        <v>572</v>
      </c>
      <c r="G88" s="67" t="s">
        <v>573</v>
      </c>
      <c r="H88" s="67" t="s">
        <v>557</v>
      </c>
      <c r="I88" s="104">
        <v>686502</v>
      </c>
      <c r="J88" s="104"/>
      <c r="K88" s="104">
        <f t="shared" si="1"/>
        <v>686502</v>
      </c>
      <c r="L88" s="104">
        <v>480500</v>
      </c>
      <c r="M88" s="104">
        <v>0</v>
      </c>
      <c r="N88" s="104">
        <v>480500</v>
      </c>
      <c r="O88" s="104">
        <v>400000</v>
      </c>
    </row>
    <row r="89" spans="1:15" ht="12" customHeight="1" x14ac:dyDescent="0.2">
      <c r="A89" s="102">
        <v>88</v>
      </c>
      <c r="B89" s="60">
        <v>96786</v>
      </c>
      <c r="C89" s="67" t="s">
        <v>6118</v>
      </c>
      <c r="D89" s="67" t="s">
        <v>6119</v>
      </c>
      <c r="E89" s="67" t="s">
        <v>2807</v>
      </c>
      <c r="F89" s="64" t="s">
        <v>2808</v>
      </c>
      <c r="G89" s="67" t="s">
        <v>722</v>
      </c>
      <c r="H89" s="67" t="s">
        <v>723</v>
      </c>
      <c r="I89" s="104">
        <v>259456</v>
      </c>
      <c r="J89" s="104">
        <f>(500+1500)*1.21</f>
        <v>2420</v>
      </c>
      <c r="K89" s="104">
        <f t="shared" si="1"/>
        <v>257036</v>
      </c>
      <c r="L89" s="104">
        <v>181619</v>
      </c>
      <c r="M89" s="104">
        <v>0</v>
      </c>
      <c r="N89" s="104">
        <v>181619</v>
      </c>
      <c r="O89" s="104">
        <v>179925.19999999998</v>
      </c>
    </row>
    <row r="90" spans="1:15" ht="12" customHeight="1" x14ac:dyDescent="0.2">
      <c r="A90" s="102">
        <v>89</v>
      </c>
      <c r="B90" s="60">
        <v>96096</v>
      </c>
      <c r="C90" s="67" t="s">
        <v>6120</v>
      </c>
      <c r="D90" s="67" t="s">
        <v>6121</v>
      </c>
      <c r="E90" s="67" t="s">
        <v>6122</v>
      </c>
      <c r="F90" s="64" t="s">
        <v>6123</v>
      </c>
      <c r="G90" s="67" t="s">
        <v>978</v>
      </c>
      <c r="H90" s="67" t="s">
        <v>979</v>
      </c>
      <c r="I90" s="104">
        <v>560787</v>
      </c>
      <c r="J90" s="104"/>
      <c r="K90" s="104">
        <f t="shared" si="1"/>
        <v>560787</v>
      </c>
      <c r="L90" s="104">
        <v>392000</v>
      </c>
      <c r="M90" s="104">
        <v>0</v>
      </c>
      <c r="N90" s="104">
        <v>392000</v>
      </c>
      <c r="O90" s="104">
        <v>392000</v>
      </c>
    </row>
    <row r="91" spans="1:15" ht="12" customHeight="1" x14ac:dyDescent="0.2">
      <c r="A91" s="102">
        <v>90</v>
      </c>
      <c r="B91" s="60">
        <v>96577</v>
      </c>
      <c r="C91" s="67" t="s">
        <v>6124</v>
      </c>
      <c r="D91" s="67" t="s">
        <v>6125</v>
      </c>
      <c r="E91" s="67" t="s">
        <v>6126</v>
      </c>
      <c r="F91" s="64" t="s">
        <v>6127</v>
      </c>
      <c r="G91" s="67" t="s">
        <v>275</v>
      </c>
      <c r="H91" s="67" t="s">
        <v>183</v>
      </c>
      <c r="I91" s="104">
        <v>846502</v>
      </c>
      <c r="J91" s="104"/>
      <c r="K91" s="104">
        <f t="shared" si="1"/>
        <v>846502</v>
      </c>
      <c r="L91" s="104">
        <v>400000</v>
      </c>
      <c r="M91" s="104">
        <v>0</v>
      </c>
      <c r="N91" s="104">
        <v>400000</v>
      </c>
      <c r="O91" s="104">
        <v>400000</v>
      </c>
    </row>
    <row r="92" spans="1:15" ht="12" customHeight="1" x14ac:dyDescent="0.2">
      <c r="A92" s="102">
        <v>91</v>
      </c>
      <c r="B92" s="60">
        <v>93981</v>
      </c>
      <c r="C92" s="67" t="s">
        <v>6128</v>
      </c>
      <c r="D92" s="67" t="s">
        <v>6129</v>
      </c>
      <c r="E92" s="67" t="s">
        <v>6130</v>
      </c>
      <c r="F92" s="64" t="s">
        <v>6131</v>
      </c>
      <c r="G92" s="67" t="s">
        <v>1642</v>
      </c>
      <c r="H92" s="67" t="s">
        <v>1643</v>
      </c>
      <c r="I92" s="104">
        <v>941463</v>
      </c>
      <c r="J92" s="104"/>
      <c r="K92" s="104">
        <f t="shared" si="1"/>
        <v>941463</v>
      </c>
      <c r="L92" s="104">
        <v>400000</v>
      </c>
      <c r="M92" s="104">
        <v>0</v>
      </c>
      <c r="N92" s="104">
        <v>400000</v>
      </c>
      <c r="O92" s="104">
        <v>400000</v>
      </c>
    </row>
    <row r="93" spans="1:15" ht="12" customHeight="1" x14ac:dyDescent="0.2">
      <c r="A93" s="102">
        <v>92</v>
      </c>
      <c r="B93" s="60">
        <v>96396</v>
      </c>
      <c r="C93" s="67" t="s">
        <v>6132</v>
      </c>
      <c r="D93" s="67" t="s">
        <v>6133</v>
      </c>
      <c r="E93" s="67" t="s">
        <v>6134</v>
      </c>
      <c r="F93" s="64" t="s">
        <v>6135</v>
      </c>
      <c r="G93" s="67" t="s">
        <v>249</v>
      </c>
      <c r="H93" s="67" t="s">
        <v>183</v>
      </c>
      <c r="I93" s="104">
        <v>547215</v>
      </c>
      <c r="J93" s="104"/>
      <c r="K93" s="104">
        <f t="shared" si="1"/>
        <v>547215</v>
      </c>
      <c r="L93" s="104">
        <v>383051</v>
      </c>
      <c r="M93" s="104">
        <v>0</v>
      </c>
      <c r="N93" s="104">
        <v>383051</v>
      </c>
      <c r="O93" s="104">
        <v>383051</v>
      </c>
    </row>
    <row r="94" spans="1:15" ht="12" customHeight="1" x14ac:dyDescent="0.2">
      <c r="A94" s="102">
        <v>93</v>
      </c>
      <c r="B94" s="60">
        <v>97370</v>
      </c>
      <c r="C94" s="67" t="s">
        <v>6136</v>
      </c>
      <c r="D94" s="67" t="s">
        <v>6137</v>
      </c>
      <c r="E94" s="67" t="s">
        <v>6138</v>
      </c>
      <c r="F94" s="64" t="s">
        <v>6139</v>
      </c>
      <c r="G94" s="67" t="s">
        <v>626</v>
      </c>
      <c r="H94" s="67" t="s">
        <v>627</v>
      </c>
      <c r="I94" s="104">
        <v>1031815</v>
      </c>
      <c r="J94" s="104"/>
      <c r="K94" s="104">
        <f t="shared" si="1"/>
        <v>1031815</v>
      </c>
      <c r="L94" s="104">
        <v>400000</v>
      </c>
      <c r="M94" s="104">
        <v>0</v>
      </c>
      <c r="N94" s="104">
        <v>400000</v>
      </c>
      <c r="O94" s="104">
        <v>400000</v>
      </c>
    </row>
    <row r="95" spans="1:15" ht="12" customHeight="1" x14ac:dyDescent="0.2">
      <c r="A95" s="102">
        <v>94</v>
      </c>
      <c r="B95" s="60">
        <v>96127</v>
      </c>
      <c r="C95" s="67" t="s">
        <v>6140</v>
      </c>
      <c r="D95" s="67" t="s">
        <v>6141</v>
      </c>
      <c r="E95" s="67" t="s">
        <v>6142</v>
      </c>
      <c r="F95" s="64" t="s">
        <v>6143</v>
      </c>
      <c r="G95" s="67" t="s">
        <v>1419</v>
      </c>
      <c r="H95" s="67" t="s">
        <v>1070</v>
      </c>
      <c r="I95" s="104">
        <v>221936</v>
      </c>
      <c r="J95" s="104"/>
      <c r="K95" s="104">
        <f t="shared" si="1"/>
        <v>221936</v>
      </c>
      <c r="L95" s="104">
        <v>155355</v>
      </c>
      <c r="M95" s="104">
        <v>0</v>
      </c>
      <c r="N95" s="104">
        <v>155355</v>
      </c>
      <c r="O95" s="104">
        <v>155355</v>
      </c>
    </row>
    <row r="96" spans="1:15" ht="12" customHeight="1" x14ac:dyDescent="0.2">
      <c r="A96" s="102">
        <v>95</v>
      </c>
      <c r="B96" s="60">
        <v>96821</v>
      </c>
      <c r="C96" s="67" t="s">
        <v>6144</v>
      </c>
      <c r="D96" s="67" t="s">
        <v>6145</v>
      </c>
      <c r="E96" s="67" t="s">
        <v>6146</v>
      </c>
      <c r="F96" s="64" t="s">
        <v>6147</v>
      </c>
      <c r="G96" s="67" t="s">
        <v>905</v>
      </c>
      <c r="H96" s="67" t="s">
        <v>869</v>
      </c>
      <c r="I96" s="104">
        <v>572136</v>
      </c>
      <c r="J96" s="104"/>
      <c r="K96" s="104">
        <f t="shared" si="1"/>
        <v>572136</v>
      </c>
      <c r="L96" s="104">
        <v>400000</v>
      </c>
      <c r="M96" s="104">
        <v>0</v>
      </c>
      <c r="N96" s="104">
        <v>400000</v>
      </c>
      <c r="O96" s="104">
        <v>400000</v>
      </c>
    </row>
    <row r="97" spans="1:15" ht="12" customHeight="1" x14ac:dyDescent="0.2">
      <c r="A97" s="102">
        <v>96</v>
      </c>
      <c r="B97" s="60">
        <v>97008</v>
      </c>
      <c r="C97" s="67" t="s">
        <v>6148</v>
      </c>
      <c r="D97" s="67" t="s">
        <v>6149</v>
      </c>
      <c r="E97" s="67" t="s">
        <v>6150</v>
      </c>
      <c r="F97" s="64" t="s">
        <v>6151</v>
      </c>
      <c r="G97" s="67" t="s">
        <v>1706</v>
      </c>
      <c r="H97" s="67" t="s">
        <v>1643</v>
      </c>
      <c r="I97" s="104">
        <v>593408</v>
      </c>
      <c r="J97" s="104"/>
      <c r="K97" s="104">
        <f t="shared" si="1"/>
        <v>593408</v>
      </c>
      <c r="L97" s="104">
        <v>400000</v>
      </c>
      <c r="M97" s="104">
        <v>0</v>
      </c>
      <c r="N97" s="104">
        <v>400000</v>
      </c>
      <c r="O97" s="104">
        <v>400000</v>
      </c>
    </row>
    <row r="98" spans="1:15" ht="12" customHeight="1" x14ac:dyDescent="0.2">
      <c r="A98" s="102">
        <v>97</v>
      </c>
      <c r="B98" s="60">
        <v>95589</v>
      </c>
      <c r="C98" s="67" t="s">
        <v>6152</v>
      </c>
      <c r="D98" s="67" t="s">
        <v>6153</v>
      </c>
      <c r="E98" s="67" t="s">
        <v>1423</v>
      </c>
      <c r="F98" s="64" t="s">
        <v>1424</v>
      </c>
      <c r="G98" s="67" t="s">
        <v>1419</v>
      </c>
      <c r="H98" s="67" t="s">
        <v>1070</v>
      </c>
      <c r="I98" s="104">
        <v>833297</v>
      </c>
      <c r="J98" s="104"/>
      <c r="K98" s="104">
        <f t="shared" si="1"/>
        <v>833297</v>
      </c>
      <c r="L98" s="104">
        <v>400000</v>
      </c>
      <c r="M98" s="104">
        <v>0</v>
      </c>
      <c r="N98" s="104">
        <v>400000</v>
      </c>
      <c r="O98" s="104">
        <v>400000</v>
      </c>
    </row>
    <row r="99" spans="1:15" ht="12" customHeight="1" x14ac:dyDescent="0.2">
      <c r="A99" s="102">
        <v>98</v>
      </c>
      <c r="B99" s="60">
        <v>97661</v>
      </c>
      <c r="C99" s="67" t="s">
        <v>6154</v>
      </c>
      <c r="D99" s="67" t="s">
        <v>6155</v>
      </c>
      <c r="E99" s="67" t="s">
        <v>6156</v>
      </c>
      <c r="F99" s="64" t="s">
        <v>6157</v>
      </c>
      <c r="G99" s="67" t="s">
        <v>1751</v>
      </c>
      <c r="H99" s="67" t="s">
        <v>1643</v>
      </c>
      <c r="I99" s="104">
        <v>821085</v>
      </c>
      <c r="J99" s="104">
        <f>(36215+49900+62500)*1.21</f>
        <v>179824.15</v>
      </c>
      <c r="K99" s="104">
        <f t="shared" si="1"/>
        <v>641260.85</v>
      </c>
      <c r="L99" s="104">
        <v>400000</v>
      </c>
      <c r="M99" s="104">
        <v>0</v>
      </c>
      <c r="N99" s="104">
        <v>400000</v>
      </c>
      <c r="O99" s="104">
        <v>400000</v>
      </c>
    </row>
    <row r="100" spans="1:15" ht="12" customHeight="1" x14ac:dyDescent="0.2">
      <c r="A100" s="102">
        <v>99</v>
      </c>
      <c r="B100" s="60">
        <v>94091</v>
      </c>
      <c r="C100" s="67" t="s">
        <v>6158</v>
      </c>
      <c r="D100" s="67" t="s">
        <v>6159</v>
      </c>
      <c r="E100" s="67" t="s">
        <v>6160</v>
      </c>
      <c r="F100" s="64" t="s">
        <v>6161</v>
      </c>
      <c r="G100" s="67" t="s">
        <v>868</v>
      </c>
      <c r="H100" s="67" t="s">
        <v>869</v>
      </c>
      <c r="I100" s="104">
        <v>860001</v>
      </c>
      <c r="J100" s="104"/>
      <c r="K100" s="104">
        <f t="shared" si="1"/>
        <v>860001</v>
      </c>
      <c r="L100" s="104">
        <v>400000</v>
      </c>
      <c r="M100" s="104">
        <v>0</v>
      </c>
      <c r="N100" s="104">
        <v>400000</v>
      </c>
      <c r="O100" s="104">
        <v>400000</v>
      </c>
    </row>
    <row r="101" spans="1:15" ht="12" customHeight="1" x14ac:dyDescent="0.2">
      <c r="A101" s="102">
        <v>100</v>
      </c>
      <c r="B101" s="60">
        <v>94219</v>
      </c>
      <c r="C101" s="67" t="s">
        <v>6162</v>
      </c>
      <c r="D101" s="67" t="s">
        <v>6163</v>
      </c>
      <c r="E101" s="67" t="s">
        <v>6164</v>
      </c>
      <c r="F101" s="64" t="s">
        <v>6165</v>
      </c>
      <c r="G101" s="67" t="s">
        <v>734</v>
      </c>
      <c r="H101" s="67" t="s">
        <v>723</v>
      </c>
      <c r="I101" s="104">
        <v>327405</v>
      </c>
      <c r="J101" s="104">
        <f>96800*1.21</f>
        <v>117128</v>
      </c>
      <c r="K101" s="104">
        <f t="shared" si="1"/>
        <v>210277</v>
      </c>
      <c r="L101" s="104">
        <v>229183</v>
      </c>
      <c r="M101" s="104">
        <v>0</v>
      </c>
      <c r="N101" s="104">
        <v>229183</v>
      </c>
      <c r="O101" s="104">
        <v>147193.9</v>
      </c>
    </row>
    <row r="102" spans="1:15" ht="12" customHeight="1" x14ac:dyDescent="0.2">
      <c r="A102" s="102">
        <v>101</v>
      </c>
      <c r="B102" s="60">
        <v>97290</v>
      </c>
      <c r="C102" s="67" t="s">
        <v>6166</v>
      </c>
      <c r="D102" s="67" t="s">
        <v>6167</v>
      </c>
      <c r="E102" s="67" t="s">
        <v>6168</v>
      </c>
      <c r="F102" s="64" t="s">
        <v>6169</v>
      </c>
      <c r="G102" s="67" t="s">
        <v>1786</v>
      </c>
      <c r="H102" s="67" t="s">
        <v>1787</v>
      </c>
      <c r="I102" s="104">
        <v>568323</v>
      </c>
      <c r="J102" s="104"/>
      <c r="K102" s="104">
        <f t="shared" si="1"/>
        <v>568323</v>
      </c>
      <c r="L102" s="104">
        <v>397826</v>
      </c>
      <c r="M102" s="104">
        <v>0</v>
      </c>
      <c r="N102" s="104">
        <v>397826</v>
      </c>
      <c r="O102" s="104">
        <v>397826</v>
      </c>
    </row>
    <row r="103" spans="1:15" ht="12" customHeight="1" x14ac:dyDescent="0.2">
      <c r="A103" s="102">
        <v>102</v>
      </c>
      <c r="B103" s="60">
        <v>94363</v>
      </c>
      <c r="C103" s="67" t="s">
        <v>6170</v>
      </c>
      <c r="D103" s="67" t="s">
        <v>6171</v>
      </c>
      <c r="E103" s="67" t="s">
        <v>6172</v>
      </c>
      <c r="F103" s="64" t="s">
        <v>6173</v>
      </c>
      <c r="G103" s="67" t="s">
        <v>734</v>
      </c>
      <c r="H103" s="67" t="s">
        <v>723</v>
      </c>
      <c r="I103" s="104">
        <v>585723</v>
      </c>
      <c r="J103" s="104"/>
      <c r="K103" s="104">
        <f t="shared" si="1"/>
        <v>585723</v>
      </c>
      <c r="L103" s="104">
        <v>410006</v>
      </c>
      <c r="M103" s="104">
        <v>0</v>
      </c>
      <c r="N103" s="104">
        <v>410006</v>
      </c>
      <c r="O103" s="104">
        <v>400000</v>
      </c>
    </row>
    <row r="104" spans="1:15" ht="12" customHeight="1" x14ac:dyDescent="0.2">
      <c r="A104" s="102">
        <v>103</v>
      </c>
      <c r="B104" s="60">
        <v>96906</v>
      </c>
      <c r="C104" s="67" t="s">
        <v>6174</v>
      </c>
      <c r="D104" s="67" t="s">
        <v>6175</v>
      </c>
      <c r="E104" s="67" t="s">
        <v>6176</v>
      </c>
      <c r="F104" s="64" t="s">
        <v>5482</v>
      </c>
      <c r="G104" s="67" t="s">
        <v>1161</v>
      </c>
      <c r="H104" s="67" t="s">
        <v>1070</v>
      </c>
      <c r="I104" s="104">
        <v>563200</v>
      </c>
      <c r="J104" s="104"/>
      <c r="K104" s="104">
        <f t="shared" si="1"/>
        <v>563200</v>
      </c>
      <c r="L104" s="104">
        <v>394240</v>
      </c>
      <c r="M104" s="104">
        <v>0</v>
      </c>
      <c r="N104" s="104">
        <v>394240</v>
      </c>
      <c r="O104" s="104">
        <v>394240</v>
      </c>
    </row>
    <row r="105" spans="1:15" ht="12" customHeight="1" x14ac:dyDescent="0.2">
      <c r="A105" s="102">
        <v>104</v>
      </c>
      <c r="B105" s="60">
        <v>96762</v>
      </c>
      <c r="C105" s="67" t="s">
        <v>6177</v>
      </c>
      <c r="D105" s="67" t="s">
        <v>6178</v>
      </c>
      <c r="E105" s="67" t="s">
        <v>824</v>
      </c>
      <c r="F105" s="64" t="s">
        <v>825</v>
      </c>
      <c r="G105" s="67" t="s">
        <v>826</v>
      </c>
      <c r="H105" s="67" t="s">
        <v>723</v>
      </c>
      <c r="I105" s="104">
        <v>560404</v>
      </c>
      <c r="J105" s="104"/>
      <c r="K105" s="104">
        <f t="shared" si="1"/>
        <v>560404</v>
      </c>
      <c r="L105" s="104">
        <v>392282</v>
      </c>
      <c r="M105" s="104">
        <v>0</v>
      </c>
      <c r="N105" s="104">
        <v>392282</v>
      </c>
      <c r="O105" s="104">
        <v>392282</v>
      </c>
    </row>
    <row r="106" spans="1:15" ht="12" customHeight="1" x14ac:dyDescent="0.2">
      <c r="A106" s="102">
        <v>105</v>
      </c>
      <c r="B106" s="60">
        <v>95281</v>
      </c>
      <c r="C106" s="67" t="s">
        <v>6179</v>
      </c>
      <c r="D106" s="67" t="s">
        <v>6180</v>
      </c>
      <c r="E106" s="67" t="s">
        <v>6181</v>
      </c>
      <c r="F106" s="64" t="s">
        <v>6182</v>
      </c>
      <c r="G106" s="67" t="s">
        <v>734</v>
      </c>
      <c r="H106" s="67" t="s">
        <v>723</v>
      </c>
      <c r="I106" s="104">
        <v>499627</v>
      </c>
      <c r="J106" s="104"/>
      <c r="K106" s="104">
        <f t="shared" si="1"/>
        <v>499627</v>
      </c>
      <c r="L106" s="104">
        <v>349739</v>
      </c>
      <c r="M106" s="104">
        <v>0</v>
      </c>
      <c r="N106" s="104">
        <v>349739</v>
      </c>
      <c r="O106" s="104">
        <v>349739</v>
      </c>
    </row>
    <row r="107" spans="1:15" ht="12" customHeight="1" x14ac:dyDescent="0.2">
      <c r="A107" s="102">
        <v>106</v>
      </c>
      <c r="B107" s="60">
        <v>95382</v>
      </c>
      <c r="C107" s="67" t="s">
        <v>6183</v>
      </c>
      <c r="D107" s="67" t="s">
        <v>6184</v>
      </c>
      <c r="E107" s="67" t="s">
        <v>6185</v>
      </c>
      <c r="F107" s="64" t="s">
        <v>1792</v>
      </c>
      <c r="G107" s="67" t="s">
        <v>1751</v>
      </c>
      <c r="H107" s="67" t="s">
        <v>1643</v>
      </c>
      <c r="I107" s="104">
        <v>755248</v>
      </c>
      <c r="J107" s="104">
        <f>3630*1.21</f>
        <v>4392.3</v>
      </c>
      <c r="K107" s="104">
        <f t="shared" si="1"/>
        <v>750855.7</v>
      </c>
      <c r="L107" s="104">
        <v>0</v>
      </c>
      <c r="M107" s="104">
        <v>400000</v>
      </c>
      <c r="N107" s="104">
        <v>400000</v>
      </c>
      <c r="O107" s="104">
        <v>400000</v>
      </c>
    </row>
    <row r="108" spans="1:15" ht="12" customHeight="1" x14ac:dyDescent="0.2">
      <c r="A108" s="102">
        <v>107</v>
      </c>
      <c r="B108" s="60">
        <v>96286</v>
      </c>
      <c r="C108" s="67" t="s">
        <v>6186</v>
      </c>
      <c r="D108" s="67" t="s">
        <v>6187</v>
      </c>
      <c r="E108" s="67" t="s">
        <v>6188</v>
      </c>
      <c r="F108" s="64" t="s">
        <v>6189</v>
      </c>
      <c r="G108" s="67" t="s">
        <v>1419</v>
      </c>
      <c r="H108" s="67" t="s">
        <v>1070</v>
      </c>
      <c r="I108" s="104">
        <v>538280</v>
      </c>
      <c r="J108" s="104"/>
      <c r="K108" s="104">
        <f t="shared" si="1"/>
        <v>538280</v>
      </c>
      <c r="L108" s="104">
        <v>376790</v>
      </c>
      <c r="M108" s="104">
        <v>0</v>
      </c>
      <c r="N108" s="104">
        <v>376790</v>
      </c>
      <c r="O108" s="104">
        <v>376790</v>
      </c>
    </row>
    <row r="109" spans="1:15" ht="12" customHeight="1" x14ac:dyDescent="0.2">
      <c r="A109" s="102">
        <v>108</v>
      </c>
      <c r="B109" s="60">
        <v>97283</v>
      </c>
      <c r="C109" s="67" t="s">
        <v>6190</v>
      </c>
      <c r="D109" s="67" t="s">
        <v>6191</v>
      </c>
      <c r="E109" s="67" t="s">
        <v>6192</v>
      </c>
      <c r="F109" s="64" t="s">
        <v>6193</v>
      </c>
      <c r="G109" s="67" t="s">
        <v>1706</v>
      </c>
      <c r="H109" s="67" t="s">
        <v>1643</v>
      </c>
      <c r="I109" s="104">
        <v>658543</v>
      </c>
      <c r="J109" s="104"/>
      <c r="K109" s="104">
        <f t="shared" si="1"/>
        <v>658543</v>
      </c>
      <c r="L109" s="104">
        <v>400000</v>
      </c>
      <c r="M109" s="104">
        <v>0</v>
      </c>
      <c r="N109" s="104">
        <v>400000</v>
      </c>
      <c r="O109" s="104">
        <v>400000</v>
      </c>
    </row>
    <row r="110" spans="1:15" ht="12" customHeight="1" x14ac:dyDescent="0.2">
      <c r="A110" s="102">
        <v>109</v>
      </c>
      <c r="B110" s="60">
        <v>97526</v>
      </c>
      <c r="C110" s="67" t="s">
        <v>6194</v>
      </c>
      <c r="D110" s="67" t="s">
        <v>6195</v>
      </c>
      <c r="E110" s="67" t="s">
        <v>6196</v>
      </c>
      <c r="F110" s="64" t="s">
        <v>6197</v>
      </c>
      <c r="G110" s="67" t="s">
        <v>2354</v>
      </c>
      <c r="H110" s="67" t="s">
        <v>183</v>
      </c>
      <c r="I110" s="104">
        <v>741194</v>
      </c>
      <c r="J110" s="104"/>
      <c r="K110" s="104">
        <f t="shared" si="1"/>
        <v>741194</v>
      </c>
      <c r="L110" s="104">
        <v>400000</v>
      </c>
      <c r="M110" s="104">
        <v>0</v>
      </c>
      <c r="N110" s="104">
        <v>400000</v>
      </c>
      <c r="O110" s="104">
        <v>400000</v>
      </c>
    </row>
    <row r="111" spans="1:15" ht="12" customHeight="1" x14ac:dyDescent="0.2">
      <c r="A111" s="102">
        <v>110</v>
      </c>
      <c r="B111" s="60">
        <v>96146</v>
      </c>
      <c r="C111" s="67" t="s">
        <v>6198</v>
      </c>
      <c r="D111" s="67" t="s">
        <v>6199</v>
      </c>
      <c r="E111" s="67" t="s">
        <v>3577</v>
      </c>
      <c r="F111" s="64" t="s">
        <v>3578</v>
      </c>
      <c r="G111" s="67" t="s">
        <v>1751</v>
      </c>
      <c r="H111" s="67" t="s">
        <v>1643</v>
      </c>
      <c r="I111" s="104">
        <v>2116838</v>
      </c>
      <c r="J111" s="104"/>
      <c r="K111" s="104">
        <f t="shared" si="1"/>
        <v>2116838</v>
      </c>
      <c r="L111" s="104">
        <v>400000</v>
      </c>
      <c r="M111" s="104">
        <v>0</v>
      </c>
      <c r="N111" s="104">
        <v>400000</v>
      </c>
      <c r="O111" s="104">
        <v>400000</v>
      </c>
    </row>
    <row r="112" spans="1:15" ht="12" customHeight="1" x14ac:dyDescent="0.2">
      <c r="A112" s="102">
        <v>111</v>
      </c>
      <c r="B112" s="60">
        <v>93967</v>
      </c>
      <c r="C112" s="67" t="s">
        <v>6200</v>
      </c>
      <c r="D112" s="67" t="s">
        <v>6201</v>
      </c>
      <c r="E112" s="67" t="s">
        <v>2242</v>
      </c>
      <c r="F112" s="64" t="s">
        <v>2243</v>
      </c>
      <c r="G112" s="67" t="s">
        <v>947</v>
      </c>
      <c r="H112" s="67" t="s">
        <v>869</v>
      </c>
      <c r="I112" s="104">
        <v>624191</v>
      </c>
      <c r="J112" s="104"/>
      <c r="K112" s="104">
        <f t="shared" si="1"/>
        <v>624191</v>
      </c>
      <c r="L112" s="104">
        <v>436933</v>
      </c>
      <c r="M112" s="104">
        <v>0</v>
      </c>
      <c r="N112" s="104">
        <v>436933</v>
      </c>
      <c r="O112" s="104">
        <v>400000</v>
      </c>
    </row>
    <row r="113" spans="1:15" ht="12" customHeight="1" x14ac:dyDescent="0.2">
      <c r="A113" s="102">
        <v>112</v>
      </c>
      <c r="B113" s="60">
        <v>96214</v>
      </c>
      <c r="C113" s="67" t="s">
        <v>6202</v>
      </c>
      <c r="D113" s="67" t="s">
        <v>6203</v>
      </c>
      <c r="E113" s="67" t="s">
        <v>4163</v>
      </c>
      <c r="F113" s="64" t="s">
        <v>4164</v>
      </c>
      <c r="G113" s="67" t="s">
        <v>1408</v>
      </c>
      <c r="H113" s="67" t="s">
        <v>1070</v>
      </c>
      <c r="I113" s="104">
        <v>895102</v>
      </c>
      <c r="J113" s="104"/>
      <c r="K113" s="104">
        <f t="shared" si="1"/>
        <v>895102</v>
      </c>
      <c r="L113" s="104">
        <v>400000</v>
      </c>
      <c r="M113" s="104">
        <v>0</v>
      </c>
      <c r="N113" s="104">
        <v>400000</v>
      </c>
      <c r="O113" s="104">
        <v>400000</v>
      </c>
    </row>
    <row r="114" spans="1:15" ht="12" customHeight="1" x14ac:dyDescent="0.2">
      <c r="A114" s="102">
        <v>113</v>
      </c>
      <c r="B114" s="60">
        <v>96109</v>
      </c>
      <c r="C114" s="67" t="s">
        <v>6204</v>
      </c>
      <c r="D114" s="67" t="s">
        <v>6205</v>
      </c>
      <c r="E114" s="67" t="s">
        <v>6206</v>
      </c>
      <c r="F114" s="64" t="s">
        <v>6207</v>
      </c>
      <c r="G114" s="67" t="s">
        <v>17</v>
      </c>
      <c r="H114" s="67" t="s">
        <v>18</v>
      </c>
      <c r="I114" s="104">
        <v>392887</v>
      </c>
      <c r="J114" s="104"/>
      <c r="K114" s="104">
        <f t="shared" si="1"/>
        <v>392887</v>
      </c>
      <c r="L114" s="104">
        <v>275021</v>
      </c>
      <c r="M114" s="104">
        <v>0</v>
      </c>
      <c r="N114" s="104">
        <v>275021</v>
      </c>
      <c r="O114" s="104">
        <v>275021</v>
      </c>
    </row>
    <row r="115" spans="1:15" ht="12" customHeight="1" x14ac:dyDescent="0.2">
      <c r="A115" s="102">
        <v>114</v>
      </c>
      <c r="B115" s="60">
        <v>97617</v>
      </c>
      <c r="C115" s="67" t="s">
        <v>6208</v>
      </c>
      <c r="D115" s="67" t="s">
        <v>6209</v>
      </c>
      <c r="E115" s="67" t="s">
        <v>6210</v>
      </c>
      <c r="F115" s="64" t="s">
        <v>1100</v>
      </c>
      <c r="G115" s="67" t="s">
        <v>868</v>
      </c>
      <c r="H115" s="67" t="s">
        <v>869</v>
      </c>
      <c r="I115" s="104">
        <v>602796</v>
      </c>
      <c r="J115" s="104"/>
      <c r="K115" s="104">
        <f t="shared" si="1"/>
        <v>602796</v>
      </c>
      <c r="L115" s="104">
        <v>400000</v>
      </c>
      <c r="M115" s="104">
        <v>0</v>
      </c>
      <c r="N115" s="104">
        <v>400000</v>
      </c>
      <c r="O115" s="104">
        <v>400000</v>
      </c>
    </row>
    <row r="116" spans="1:15" ht="12" customHeight="1" x14ac:dyDescent="0.2">
      <c r="A116" s="102">
        <v>115</v>
      </c>
      <c r="B116" s="60">
        <v>96988</v>
      </c>
      <c r="C116" s="67" t="s">
        <v>6211</v>
      </c>
      <c r="D116" s="67" t="s">
        <v>6212</v>
      </c>
      <c r="E116" s="67" t="s">
        <v>1480</v>
      </c>
      <c r="F116" s="64" t="s">
        <v>1481</v>
      </c>
      <c r="G116" s="67" t="s">
        <v>1440</v>
      </c>
      <c r="H116" s="67" t="s">
        <v>1441</v>
      </c>
      <c r="I116" s="104">
        <v>391473</v>
      </c>
      <c r="J116" s="104"/>
      <c r="K116" s="104">
        <f t="shared" si="1"/>
        <v>391473</v>
      </c>
      <c r="L116" s="104">
        <v>0</v>
      </c>
      <c r="M116" s="104">
        <v>274031</v>
      </c>
      <c r="N116" s="104">
        <v>274031</v>
      </c>
      <c r="O116" s="104">
        <v>274031</v>
      </c>
    </row>
    <row r="117" spans="1:15" ht="12" customHeight="1" x14ac:dyDescent="0.2">
      <c r="A117" s="102">
        <v>116</v>
      </c>
      <c r="B117" s="60">
        <v>94445</v>
      </c>
      <c r="C117" s="67" t="s">
        <v>6213</v>
      </c>
      <c r="D117" s="67" t="s">
        <v>6214</v>
      </c>
      <c r="E117" s="67" t="s">
        <v>6215</v>
      </c>
      <c r="F117" s="64" t="s">
        <v>6216</v>
      </c>
      <c r="G117" s="67" t="s">
        <v>1642</v>
      </c>
      <c r="H117" s="67" t="s">
        <v>1643</v>
      </c>
      <c r="I117" s="104">
        <v>694952</v>
      </c>
      <c r="J117" s="104"/>
      <c r="K117" s="104">
        <f t="shared" si="1"/>
        <v>694952</v>
      </c>
      <c r="L117" s="104">
        <v>400000</v>
      </c>
      <c r="M117" s="104">
        <v>0</v>
      </c>
      <c r="N117" s="104">
        <v>400000</v>
      </c>
      <c r="O117" s="104">
        <v>400000</v>
      </c>
    </row>
    <row r="118" spans="1:15" ht="12" customHeight="1" x14ac:dyDescent="0.2">
      <c r="A118" s="102">
        <v>117</v>
      </c>
      <c r="B118" s="60">
        <v>97349</v>
      </c>
      <c r="C118" s="67" t="s">
        <v>6217</v>
      </c>
      <c r="D118" s="67" t="s">
        <v>6218</v>
      </c>
      <c r="E118" s="67" t="s">
        <v>6219</v>
      </c>
      <c r="F118" s="64" t="s">
        <v>6220</v>
      </c>
      <c r="G118" s="67" t="s">
        <v>513</v>
      </c>
      <c r="H118" s="67" t="s">
        <v>497</v>
      </c>
      <c r="I118" s="104">
        <v>496313</v>
      </c>
      <c r="J118" s="104"/>
      <c r="K118" s="104">
        <f t="shared" si="1"/>
        <v>496313</v>
      </c>
      <c r="L118" s="104">
        <v>347313</v>
      </c>
      <c r="M118" s="104">
        <v>0</v>
      </c>
      <c r="N118" s="104">
        <v>347313</v>
      </c>
      <c r="O118" s="104">
        <v>347313</v>
      </c>
    </row>
    <row r="119" spans="1:15" ht="12" customHeight="1" x14ac:dyDescent="0.2">
      <c r="A119" s="102">
        <v>118</v>
      </c>
      <c r="B119" s="60">
        <v>96849</v>
      </c>
      <c r="C119" s="67" t="s">
        <v>6221</v>
      </c>
      <c r="D119" s="67" t="s">
        <v>6222</v>
      </c>
      <c r="E119" s="67" t="s">
        <v>6223</v>
      </c>
      <c r="F119" s="64" t="s">
        <v>6224</v>
      </c>
      <c r="G119" s="67" t="s">
        <v>626</v>
      </c>
      <c r="H119" s="67" t="s">
        <v>627</v>
      </c>
      <c r="I119" s="104">
        <v>402130</v>
      </c>
      <c r="J119" s="104"/>
      <c r="K119" s="104">
        <f t="shared" si="1"/>
        <v>402130</v>
      </c>
      <c r="L119" s="104">
        <v>281491</v>
      </c>
      <c r="M119" s="104">
        <v>0</v>
      </c>
      <c r="N119" s="104">
        <v>281491</v>
      </c>
      <c r="O119" s="104">
        <v>281491</v>
      </c>
    </row>
    <row r="120" spans="1:15" ht="12" customHeight="1" x14ac:dyDescent="0.2">
      <c r="A120" s="102">
        <v>119</v>
      </c>
      <c r="B120" s="60">
        <v>95996</v>
      </c>
      <c r="C120" s="67" t="s">
        <v>6225</v>
      </c>
      <c r="D120" s="67" t="s">
        <v>6226</v>
      </c>
      <c r="E120" s="67" t="s">
        <v>6227</v>
      </c>
      <c r="F120" s="64" t="s">
        <v>6228</v>
      </c>
      <c r="G120" s="67" t="s">
        <v>716</v>
      </c>
      <c r="H120" s="67" t="s">
        <v>627</v>
      </c>
      <c r="I120" s="104">
        <v>644650</v>
      </c>
      <c r="J120" s="104"/>
      <c r="K120" s="104">
        <f t="shared" si="1"/>
        <v>644650</v>
      </c>
      <c r="L120" s="104">
        <v>400000</v>
      </c>
      <c r="M120" s="104">
        <v>0</v>
      </c>
      <c r="N120" s="104">
        <v>400000</v>
      </c>
      <c r="O120" s="104">
        <v>400000</v>
      </c>
    </row>
    <row r="121" spans="1:15" ht="12" customHeight="1" x14ac:dyDescent="0.2">
      <c r="A121" s="102">
        <v>120</v>
      </c>
      <c r="B121" s="60">
        <v>97070</v>
      </c>
      <c r="C121" s="67" t="s">
        <v>6229</v>
      </c>
      <c r="D121" s="67" t="s">
        <v>6230</v>
      </c>
      <c r="E121" s="67" t="s">
        <v>6231</v>
      </c>
      <c r="F121" s="64" t="s">
        <v>6232</v>
      </c>
      <c r="G121" s="67" t="s">
        <v>1527</v>
      </c>
      <c r="H121" s="67" t="s">
        <v>1441</v>
      </c>
      <c r="I121" s="104">
        <v>513742</v>
      </c>
      <c r="J121" s="104"/>
      <c r="K121" s="104">
        <f t="shared" si="1"/>
        <v>513742</v>
      </c>
      <c r="L121" s="104">
        <v>359000</v>
      </c>
      <c r="M121" s="104">
        <v>0</v>
      </c>
      <c r="N121" s="104">
        <v>359000</v>
      </c>
      <c r="O121" s="104">
        <v>359000</v>
      </c>
    </row>
    <row r="122" spans="1:15" ht="12" customHeight="1" x14ac:dyDescent="0.2">
      <c r="A122" s="102">
        <v>121</v>
      </c>
      <c r="B122" s="60">
        <v>95953</v>
      </c>
      <c r="C122" s="67" t="s">
        <v>6233</v>
      </c>
      <c r="D122" s="67" t="s">
        <v>6234</v>
      </c>
      <c r="E122" s="67" t="s">
        <v>4153</v>
      </c>
      <c r="F122" s="64" t="s">
        <v>4154</v>
      </c>
      <c r="G122" s="67" t="s">
        <v>678</v>
      </c>
      <c r="H122" s="67" t="s">
        <v>627</v>
      </c>
      <c r="I122" s="104">
        <v>359608</v>
      </c>
      <c r="J122" s="104"/>
      <c r="K122" s="104">
        <f t="shared" si="1"/>
        <v>359608</v>
      </c>
      <c r="L122" s="104">
        <v>251725</v>
      </c>
      <c r="M122" s="104">
        <v>0</v>
      </c>
      <c r="N122" s="104">
        <v>251725</v>
      </c>
      <c r="O122" s="104">
        <v>251725</v>
      </c>
    </row>
    <row r="123" spans="1:15" ht="12" customHeight="1" x14ac:dyDescent="0.2">
      <c r="A123" s="102">
        <v>122</v>
      </c>
      <c r="B123" s="60">
        <v>96140</v>
      </c>
      <c r="C123" s="67" t="s">
        <v>6235</v>
      </c>
      <c r="D123" s="67" t="s">
        <v>6236</v>
      </c>
      <c r="E123" s="67" t="s">
        <v>1657</v>
      </c>
      <c r="F123" s="64" t="s">
        <v>1658</v>
      </c>
      <c r="G123" s="67" t="s">
        <v>1642</v>
      </c>
      <c r="H123" s="67" t="s">
        <v>1643</v>
      </c>
      <c r="I123" s="104">
        <v>493427</v>
      </c>
      <c r="J123" s="104"/>
      <c r="K123" s="104">
        <f t="shared" si="1"/>
        <v>493427</v>
      </c>
      <c r="L123" s="104">
        <v>345398</v>
      </c>
      <c r="M123" s="104">
        <v>0</v>
      </c>
      <c r="N123" s="104">
        <v>345398</v>
      </c>
      <c r="O123" s="104">
        <v>345398</v>
      </c>
    </row>
    <row r="124" spans="1:15" ht="12" customHeight="1" x14ac:dyDescent="0.2">
      <c r="A124" s="102">
        <v>123</v>
      </c>
      <c r="B124" s="60">
        <v>97508</v>
      </c>
      <c r="C124" s="67" t="s">
        <v>6237</v>
      </c>
      <c r="D124" s="67" t="s">
        <v>6238</v>
      </c>
      <c r="E124" s="67" t="s">
        <v>6239</v>
      </c>
      <c r="F124" s="64" t="s">
        <v>6240</v>
      </c>
      <c r="G124" s="67" t="s">
        <v>1324</v>
      </c>
      <c r="H124" s="67" t="s">
        <v>1070</v>
      </c>
      <c r="I124" s="104">
        <v>527075</v>
      </c>
      <c r="J124" s="104"/>
      <c r="K124" s="104">
        <f t="shared" si="1"/>
        <v>527075</v>
      </c>
      <c r="L124" s="104">
        <v>368952</v>
      </c>
      <c r="M124" s="104">
        <v>0</v>
      </c>
      <c r="N124" s="104">
        <v>368952</v>
      </c>
      <c r="O124" s="104">
        <v>368952</v>
      </c>
    </row>
    <row r="125" spans="1:15" ht="12" customHeight="1" x14ac:dyDescent="0.2">
      <c r="A125" s="102">
        <v>124</v>
      </c>
      <c r="B125" s="60">
        <v>97645</v>
      </c>
      <c r="C125" s="67" t="s">
        <v>6241</v>
      </c>
      <c r="D125" s="67" t="s">
        <v>6242</v>
      </c>
      <c r="E125" s="67" t="s">
        <v>6243</v>
      </c>
      <c r="F125" s="64" t="s">
        <v>6244</v>
      </c>
      <c r="G125" s="67" t="s">
        <v>1501</v>
      </c>
      <c r="H125" s="67" t="s">
        <v>1441</v>
      </c>
      <c r="I125" s="104">
        <v>299982</v>
      </c>
      <c r="J125" s="104"/>
      <c r="K125" s="104">
        <f t="shared" si="1"/>
        <v>299982</v>
      </c>
      <c r="L125" s="104">
        <v>209987</v>
      </c>
      <c r="M125" s="104">
        <v>0</v>
      </c>
      <c r="N125" s="104">
        <v>209987</v>
      </c>
      <c r="O125" s="104">
        <v>209987</v>
      </c>
    </row>
    <row r="126" spans="1:15" ht="12" customHeight="1" x14ac:dyDescent="0.2">
      <c r="A126" s="102">
        <v>125</v>
      </c>
      <c r="B126" s="60">
        <v>97397</v>
      </c>
      <c r="C126" s="67" t="s">
        <v>6245</v>
      </c>
      <c r="D126" s="67" t="s">
        <v>6246</v>
      </c>
      <c r="E126" s="67" t="s">
        <v>6247</v>
      </c>
      <c r="F126" s="64" t="s">
        <v>6248</v>
      </c>
      <c r="G126" s="67" t="s">
        <v>705</v>
      </c>
      <c r="H126" s="67" t="s">
        <v>627</v>
      </c>
      <c r="I126" s="104">
        <v>490950</v>
      </c>
      <c r="J126" s="104"/>
      <c r="K126" s="104">
        <f t="shared" si="1"/>
        <v>490950</v>
      </c>
      <c r="L126" s="104">
        <v>343665</v>
      </c>
      <c r="M126" s="104">
        <v>0</v>
      </c>
      <c r="N126" s="104">
        <v>343665</v>
      </c>
      <c r="O126" s="104">
        <v>343665</v>
      </c>
    </row>
    <row r="127" spans="1:15" ht="12" customHeight="1" x14ac:dyDescent="0.2">
      <c r="A127" s="102">
        <v>126</v>
      </c>
      <c r="B127" s="60">
        <v>95066</v>
      </c>
      <c r="C127" s="67" t="s">
        <v>6249</v>
      </c>
      <c r="D127" s="67" t="s">
        <v>6250</v>
      </c>
      <c r="E127" s="67" t="s">
        <v>6251</v>
      </c>
      <c r="F127" s="64" t="s">
        <v>6252</v>
      </c>
      <c r="G127" s="67" t="s">
        <v>1527</v>
      </c>
      <c r="H127" s="67" t="s">
        <v>1441</v>
      </c>
      <c r="I127" s="104">
        <v>1093199</v>
      </c>
      <c r="J127" s="104"/>
      <c r="K127" s="104">
        <f t="shared" si="1"/>
        <v>1093199</v>
      </c>
      <c r="L127" s="104">
        <v>400000</v>
      </c>
      <c r="M127" s="104">
        <v>0</v>
      </c>
      <c r="N127" s="104">
        <v>400000</v>
      </c>
      <c r="O127" s="104">
        <v>400000</v>
      </c>
    </row>
    <row r="128" spans="1:15" ht="12" customHeight="1" x14ac:dyDescent="0.2">
      <c r="A128" s="102">
        <v>127</v>
      </c>
      <c r="B128" s="60">
        <v>97232</v>
      </c>
      <c r="C128" s="67" t="s">
        <v>6253</v>
      </c>
      <c r="D128" s="67" t="s">
        <v>6254</v>
      </c>
      <c r="E128" s="67" t="s">
        <v>2522</v>
      </c>
      <c r="F128" s="64" t="s">
        <v>2523</v>
      </c>
      <c r="G128" s="67" t="s">
        <v>1616</v>
      </c>
      <c r="H128" s="67" t="s">
        <v>1441</v>
      </c>
      <c r="I128" s="104">
        <v>266706</v>
      </c>
      <c r="J128" s="104"/>
      <c r="K128" s="104">
        <f t="shared" si="1"/>
        <v>266706</v>
      </c>
      <c r="L128" s="104">
        <v>186694</v>
      </c>
      <c r="M128" s="104">
        <v>0</v>
      </c>
      <c r="N128" s="104">
        <v>186694</v>
      </c>
      <c r="O128" s="104">
        <v>186694</v>
      </c>
    </row>
    <row r="129" spans="1:15" ht="12" customHeight="1" x14ac:dyDescent="0.2">
      <c r="A129" s="102">
        <v>128</v>
      </c>
      <c r="B129" s="60">
        <v>97225</v>
      </c>
      <c r="C129" s="67" t="s">
        <v>6255</v>
      </c>
      <c r="D129" s="67" t="s">
        <v>6256</v>
      </c>
      <c r="E129" s="67" t="s">
        <v>6257</v>
      </c>
      <c r="F129" s="64" t="s">
        <v>6258</v>
      </c>
      <c r="G129" s="67" t="s">
        <v>529</v>
      </c>
      <c r="H129" s="67" t="s">
        <v>497</v>
      </c>
      <c r="I129" s="104">
        <v>362625</v>
      </c>
      <c r="J129" s="104"/>
      <c r="K129" s="104">
        <f t="shared" si="1"/>
        <v>362625</v>
      </c>
      <c r="L129" s="104">
        <v>253837</v>
      </c>
      <c r="M129" s="104">
        <v>0</v>
      </c>
      <c r="N129" s="104">
        <v>253837</v>
      </c>
      <c r="O129" s="104">
        <v>253837</v>
      </c>
    </row>
    <row r="130" spans="1:15" ht="12" customHeight="1" x14ac:dyDescent="0.2">
      <c r="A130" s="102">
        <v>129</v>
      </c>
      <c r="B130" s="60">
        <v>97212</v>
      </c>
      <c r="C130" s="67" t="s">
        <v>6259</v>
      </c>
      <c r="D130" s="67" t="s">
        <v>6260</v>
      </c>
      <c r="E130" s="67" t="s">
        <v>6261</v>
      </c>
      <c r="F130" s="64" t="s">
        <v>6262</v>
      </c>
      <c r="G130" s="67" t="s">
        <v>1786</v>
      </c>
      <c r="H130" s="67" t="s">
        <v>1787</v>
      </c>
      <c r="I130" s="104">
        <v>331208</v>
      </c>
      <c r="J130" s="104"/>
      <c r="K130" s="104">
        <f t="shared" ref="K130:K193" si="2">I130-J130</f>
        <v>331208</v>
      </c>
      <c r="L130" s="104">
        <v>231845</v>
      </c>
      <c r="M130" s="104">
        <v>0</v>
      </c>
      <c r="N130" s="104">
        <v>231845</v>
      </c>
      <c r="O130" s="104">
        <v>231845</v>
      </c>
    </row>
    <row r="131" spans="1:15" ht="12" customHeight="1" x14ac:dyDescent="0.2">
      <c r="A131" s="102">
        <v>130</v>
      </c>
      <c r="B131" s="60">
        <v>96401</v>
      </c>
      <c r="C131" s="67" t="s">
        <v>6263</v>
      </c>
      <c r="D131" s="67" t="s">
        <v>6264</v>
      </c>
      <c r="E131" s="67" t="s">
        <v>6265</v>
      </c>
      <c r="F131" s="64" t="s">
        <v>6266</v>
      </c>
      <c r="G131" s="67" t="s">
        <v>17</v>
      </c>
      <c r="H131" s="67" t="s">
        <v>18</v>
      </c>
      <c r="I131" s="104">
        <v>624070</v>
      </c>
      <c r="J131" s="104"/>
      <c r="K131" s="104">
        <f t="shared" si="2"/>
        <v>624070</v>
      </c>
      <c r="L131" s="104">
        <v>400000</v>
      </c>
      <c r="M131" s="104">
        <v>0</v>
      </c>
      <c r="N131" s="104">
        <v>400000</v>
      </c>
      <c r="O131" s="104">
        <v>400000</v>
      </c>
    </row>
    <row r="132" spans="1:15" ht="12" customHeight="1" x14ac:dyDescent="0.2">
      <c r="A132" s="102">
        <v>131</v>
      </c>
      <c r="B132" s="60">
        <v>96439</v>
      </c>
      <c r="C132" s="67" t="s">
        <v>6267</v>
      </c>
      <c r="D132" s="67" t="s">
        <v>6268</v>
      </c>
      <c r="E132" s="67" t="s">
        <v>4310</v>
      </c>
      <c r="F132" s="64" t="s">
        <v>4311</v>
      </c>
      <c r="G132" s="67" t="s">
        <v>275</v>
      </c>
      <c r="H132" s="67" t="s">
        <v>183</v>
      </c>
      <c r="I132" s="104">
        <v>325827</v>
      </c>
      <c r="J132" s="104"/>
      <c r="K132" s="104">
        <f t="shared" si="2"/>
        <v>325827</v>
      </c>
      <c r="L132" s="104">
        <v>228079</v>
      </c>
      <c r="M132" s="104">
        <v>0</v>
      </c>
      <c r="N132" s="104">
        <v>228079</v>
      </c>
      <c r="O132" s="104">
        <v>228079</v>
      </c>
    </row>
    <row r="133" spans="1:15" ht="12" customHeight="1" x14ac:dyDescent="0.2">
      <c r="A133" s="102">
        <v>132</v>
      </c>
      <c r="B133" s="60">
        <v>96720</v>
      </c>
      <c r="C133" s="67" t="s">
        <v>6269</v>
      </c>
      <c r="D133" s="67" t="s">
        <v>6270</v>
      </c>
      <c r="E133" s="67" t="s">
        <v>6271</v>
      </c>
      <c r="F133" s="64" t="s">
        <v>6272</v>
      </c>
      <c r="G133" s="67" t="s">
        <v>2644</v>
      </c>
      <c r="H133" s="67" t="s">
        <v>497</v>
      </c>
      <c r="I133" s="104">
        <v>1349025</v>
      </c>
      <c r="J133" s="104"/>
      <c r="K133" s="104">
        <f t="shared" si="2"/>
        <v>1349025</v>
      </c>
      <c r="L133" s="104">
        <v>400000</v>
      </c>
      <c r="M133" s="104">
        <v>0</v>
      </c>
      <c r="N133" s="104">
        <v>400000</v>
      </c>
      <c r="O133" s="104">
        <v>400000</v>
      </c>
    </row>
    <row r="134" spans="1:15" ht="12" customHeight="1" x14ac:dyDescent="0.2">
      <c r="A134" s="102">
        <v>133</v>
      </c>
      <c r="B134" s="60">
        <v>97546</v>
      </c>
      <c r="C134" s="67" t="s">
        <v>6273</v>
      </c>
      <c r="D134" s="67" t="s">
        <v>6274</v>
      </c>
      <c r="E134" s="67" t="s">
        <v>6275</v>
      </c>
      <c r="F134" s="64" t="s">
        <v>6276</v>
      </c>
      <c r="G134" s="67" t="s">
        <v>1350</v>
      </c>
      <c r="H134" s="67" t="s">
        <v>1070</v>
      </c>
      <c r="I134" s="104">
        <v>569716</v>
      </c>
      <c r="J134" s="104"/>
      <c r="K134" s="104">
        <f t="shared" si="2"/>
        <v>569716</v>
      </c>
      <c r="L134" s="104">
        <v>398801</v>
      </c>
      <c r="M134" s="104">
        <v>0</v>
      </c>
      <c r="N134" s="104">
        <v>398801</v>
      </c>
      <c r="O134" s="104">
        <v>398801</v>
      </c>
    </row>
    <row r="135" spans="1:15" ht="12" customHeight="1" x14ac:dyDescent="0.2">
      <c r="A135" s="102">
        <v>134</v>
      </c>
      <c r="B135" s="60">
        <v>93706</v>
      </c>
      <c r="C135" s="67" t="s">
        <v>6277</v>
      </c>
      <c r="D135" s="67" t="s">
        <v>6278</v>
      </c>
      <c r="E135" s="67" t="s">
        <v>6279</v>
      </c>
      <c r="F135" s="64" t="s">
        <v>2618</v>
      </c>
      <c r="G135" s="67" t="s">
        <v>1429</v>
      </c>
      <c r="H135" s="67" t="s">
        <v>1070</v>
      </c>
      <c r="I135" s="104">
        <v>397578</v>
      </c>
      <c r="J135" s="104"/>
      <c r="K135" s="104">
        <f t="shared" si="2"/>
        <v>397578</v>
      </c>
      <c r="L135" s="104">
        <v>278305</v>
      </c>
      <c r="M135" s="104">
        <v>0</v>
      </c>
      <c r="N135" s="104">
        <v>278305</v>
      </c>
      <c r="O135" s="104">
        <v>278305</v>
      </c>
    </row>
    <row r="136" spans="1:15" ht="12" customHeight="1" x14ac:dyDescent="0.2">
      <c r="A136" s="102">
        <v>135</v>
      </c>
      <c r="B136" s="60">
        <v>96296</v>
      </c>
      <c r="C136" s="67" t="s">
        <v>6280</v>
      </c>
      <c r="D136" s="67" t="s">
        <v>6281</v>
      </c>
      <c r="E136" s="67" t="s">
        <v>6282</v>
      </c>
      <c r="F136" s="64" t="s">
        <v>438</v>
      </c>
      <c r="G136" s="67" t="s">
        <v>678</v>
      </c>
      <c r="H136" s="67" t="s">
        <v>627</v>
      </c>
      <c r="I136" s="104">
        <v>1228346</v>
      </c>
      <c r="J136" s="104"/>
      <c r="K136" s="104">
        <f t="shared" si="2"/>
        <v>1228346</v>
      </c>
      <c r="L136" s="104">
        <v>400000</v>
      </c>
      <c r="M136" s="104">
        <v>0</v>
      </c>
      <c r="N136" s="104">
        <v>400000</v>
      </c>
      <c r="O136" s="104">
        <v>400000</v>
      </c>
    </row>
    <row r="137" spans="1:15" ht="12" customHeight="1" x14ac:dyDescent="0.2">
      <c r="A137" s="102">
        <v>136</v>
      </c>
      <c r="B137" s="60">
        <v>96705</v>
      </c>
      <c r="C137" s="67" t="s">
        <v>6283</v>
      </c>
      <c r="D137" s="67" t="s">
        <v>6284</v>
      </c>
      <c r="E137" s="67" t="s">
        <v>1557</v>
      </c>
      <c r="F137" s="64" t="s">
        <v>1558</v>
      </c>
      <c r="G137" s="67" t="s">
        <v>1548</v>
      </c>
      <c r="H137" s="67" t="s">
        <v>1441</v>
      </c>
      <c r="I137" s="104">
        <v>353700</v>
      </c>
      <c r="J137" s="104"/>
      <c r="K137" s="104">
        <f t="shared" si="2"/>
        <v>353700</v>
      </c>
      <c r="L137" s="104">
        <v>200130</v>
      </c>
      <c r="M137" s="104">
        <v>47460</v>
      </c>
      <c r="N137" s="104">
        <v>247590</v>
      </c>
      <c r="O137" s="104">
        <v>247590</v>
      </c>
    </row>
    <row r="138" spans="1:15" ht="12" customHeight="1" x14ac:dyDescent="0.2">
      <c r="A138" s="102">
        <v>137</v>
      </c>
      <c r="B138" s="60">
        <v>95633</v>
      </c>
      <c r="C138" s="67" t="s">
        <v>6285</v>
      </c>
      <c r="D138" s="67" t="s">
        <v>6286</v>
      </c>
      <c r="E138" s="67" t="s">
        <v>6287</v>
      </c>
      <c r="F138" s="64" t="s">
        <v>4828</v>
      </c>
      <c r="G138" s="67" t="s">
        <v>17</v>
      </c>
      <c r="H138" s="67" t="s">
        <v>18</v>
      </c>
      <c r="I138" s="104">
        <v>571595</v>
      </c>
      <c r="J138" s="104"/>
      <c r="K138" s="104">
        <f t="shared" si="2"/>
        <v>571595</v>
      </c>
      <c r="L138" s="104">
        <v>400000</v>
      </c>
      <c r="M138" s="104">
        <v>0</v>
      </c>
      <c r="N138" s="104">
        <v>400000</v>
      </c>
      <c r="O138" s="104">
        <v>400000</v>
      </c>
    </row>
    <row r="139" spans="1:15" ht="12" customHeight="1" x14ac:dyDescent="0.2">
      <c r="A139" s="102">
        <v>138</v>
      </c>
      <c r="B139" s="60">
        <v>96480</v>
      </c>
      <c r="C139" s="67" t="s">
        <v>6288</v>
      </c>
      <c r="D139" s="67" t="s">
        <v>6289</v>
      </c>
      <c r="E139" s="67" t="s">
        <v>284</v>
      </c>
      <c r="F139" s="64" t="s">
        <v>285</v>
      </c>
      <c r="G139" s="67" t="s">
        <v>275</v>
      </c>
      <c r="H139" s="67" t="s">
        <v>183</v>
      </c>
      <c r="I139" s="104">
        <v>289357</v>
      </c>
      <c r="J139" s="104">
        <f>134640</f>
        <v>134640</v>
      </c>
      <c r="K139" s="104">
        <f t="shared" si="2"/>
        <v>154717</v>
      </c>
      <c r="L139" s="104">
        <v>202549</v>
      </c>
      <c r="M139" s="104">
        <v>0</v>
      </c>
      <c r="N139" s="104">
        <v>202549</v>
      </c>
      <c r="O139" s="104">
        <v>108301.9</v>
      </c>
    </row>
    <row r="140" spans="1:15" ht="12" customHeight="1" x14ac:dyDescent="0.2">
      <c r="A140" s="102">
        <v>139</v>
      </c>
      <c r="B140" s="60">
        <v>95762</v>
      </c>
      <c r="C140" s="67" t="s">
        <v>6290</v>
      </c>
      <c r="D140" s="67" t="s">
        <v>6291</v>
      </c>
      <c r="E140" s="67" t="s">
        <v>6292</v>
      </c>
      <c r="F140" s="64" t="s">
        <v>6293</v>
      </c>
      <c r="G140" s="67" t="s">
        <v>311</v>
      </c>
      <c r="H140" s="67" t="s">
        <v>183</v>
      </c>
      <c r="I140" s="104">
        <v>586850</v>
      </c>
      <c r="J140" s="104"/>
      <c r="K140" s="104">
        <f t="shared" si="2"/>
        <v>586850</v>
      </c>
      <c r="L140" s="104">
        <v>400000</v>
      </c>
      <c r="M140" s="104">
        <v>0</v>
      </c>
      <c r="N140" s="104">
        <v>400000</v>
      </c>
      <c r="O140" s="104">
        <v>400000</v>
      </c>
    </row>
    <row r="141" spans="1:15" ht="12" customHeight="1" x14ac:dyDescent="0.2">
      <c r="A141" s="102">
        <v>140</v>
      </c>
      <c r="B141" s="60">
        <v>95820</v>
      </c>
      <c r="C141" s="67" t="s">
        <v>6294</v>
      </c>
      <c r="D141" s="67" t="s">
        <v>6295</v>
      </c>
      <c r="E141" s="67" t="s">
        <v>6296</v>
      </c>
      <c r="F141" s="64" t="s">
        <v>6297</v>
      </c>
      <c r="G141" s="67" t="s">
        <v>1786</v>
      </c>
      <c r="H141" s="67" t="s">
        <v>1787</v>
      </c>
      <c r="I141" s="104">
        <v>717252</v>
      </c>
      <c r="J141" s="104"/>
      <c r="K141" s="104">
        <f t="shared" si="2"/>
        <v>717252</v>
      </c>
      <c r="L141" s="104">
        <v>400000</v>
      </c>
      <c r="M141" s="104">
        <v>0</v>
      </c>
      <c r="N141" s="104">
        <v>400000</v>
      </c>
      <c r="O141" s="104">
        <v>400000</v>
      </c>
    </row>
    <row r="142" spans="1:15" ht="12" customHeight="1" x14ac:dyDescent="0.2">
      <c r="A142" s="102">
        <v>141</v>
      </c>
      <c r="B142" s="60">
        <v>95196</v>
      </c>
      <c r="C142" s="67" t="s">
        <v>6298</v>
      </c>
      <c r="D142" s="67" t="s">
        <v>6299</v>
      </c>
      <c r="E142" s="67" t="s">
        <v>6300</v>
      </c>
      <c r="F142" s="64" t="s">
        <v>6301</v>
      </c>
      <c r="G142" s="67" t="s">
        <v>48</v>
      </c>
      <c r="H142" s="67" t="s">
        <v>18</v>
      </c>
      <c r="I142" s="104">
        <v>554202</v>
      </c>
      <c r="J142" s="104"/>
      <c r="K142" s="104">
        <f t="shared" si="2"/>
        <v>554202</v>
      </c>
      <c r="L142" s="104">
        <v>387941</v>
      </c>
      <c r="M142" s="104">
        <v>0</v>
      </c>
      <c r="N142" s="104">
        <v>387941</v>
      </c>
      <c r="O142" s="104">
        <v>387941</v>
      </c>
    </row>
    <row r="143" spans="1:15" ht="12" customHeight="1" x14ac:dyDescent="0.2">
      <c r="A143" s="102">
        <v>142</v>
      </c>
      <c r="B143" s="60">
        <v>94280</v>
      </c>
      <c r="C143" s="67" t="s">
        <v>6302</v>
      </c>
      <c r="D143" s="67" t="s">
        <v>6303</v>
      </c>
      <c r="E143" s="67" t="s">
        <v>3930</v>
      </c>
      <c r="F143" s="64" t="s">
        <v>3931</v>
      </c>
      <c r="G143" s="67" t="s">
        <v>1324</v>
      </c>
      <c r="H143" s="67" t="s">
        <v>1070</v>
      </c>
      <c r="I143" s="104">
        <v>528784</v>
      </c>
      <c r="J143" s="104"/>
      <c r="K143" s="104">
        <f t="shared" si="2"/>
        <v>528784</v>
      </c>
      <c r="L143" s="104">
        <v>370148</v>
      </c>
      <c r="M143" s="104">
        <v>0</v>
      </c>
      <c r="N143" s="104">
        <v>370148</v>
      </c>
      <c r="O143" s="104">
        <v>370148</v>
      </c>
    </row>
    <row r="144" spans="1:15" ht="12" customHeight="1" x14ac:dyDescent="0.2">
      <c r="A144" s="102">
        <v>143</v>
      </c>
      <c r="B144" s="60">
        <v>97203</v>
      </c>
      <c r="C144" s="67" t="s">
        <v>6304</v>
      </c>
      <c r="D144" s="67" t="s">
        <v>6305</v>
      </c>
      <c r="E144" s="67" t="s">
        <v>6306</v>
      </c>
      <c r="F144" s="64" t="s">
        <v>6307</v>
      </c>
      <c r="G144" s="67" t="s">
        <v>1600</v>
      </c>
      <c r="H144" s="67" t="s">
        <v>1441</v>
      </c>
      <c r="I144" s="104">
        <v>2254859</v>
      </c>
      <c r="J144" s="104"/>
      <c r="K144" s="104">
        <f t="shared" si="2"/>
        <v>2254859</v>
      </c>
      <c r="L144" s="104">
        <v>400000</v>
      </c>
      <c r="M144" s="104">
        <v>0</v>
      </c>
      <c r="N144" s="104">
        <v>400000</v>
      </c>
      <c r="O144" s="104">
        <v>400000</v>
      </c>
    </row>
    <row r="145" spans="1:15" ht="12" customHeight="1" x14ac:dyDescent="0.2">
      <c r="A145" s="102">
        <v>144</v>
      </c>
      <c r="B145" s="60">
        <v>95784</v>
      </c>
      <c r="C145" s="67" t="s">
        <v>6308</v>
      </c>
      <c r="D145" s="67" t="s">
        <v>6309</v>
      </c>
      <c r="E145" s="67" t="s">
        <v>6310</v>
      </c>
      <c r="F145" s="64" t="s">
        <v>6311</v>
      </c>
      <c r="G145" s="67" t="s">
        <v>795</v>
      </c>
      <c r="H145" s="67" t="s">
        <v>723</v>
      </c>
      <c r="I145" s="104">
        <v>348724</v>
      </c>
      <c r="J145" s="104"/>
      <c r="K145" s="104">
        <f t="shared" si="2"/>
        <v>348724</v>
      </c>
      <c r="L145" s="104">
        <v>244106</v>
      </c>
      <c r="M145" s="104">
        <v>0</v>
      </c>
      <c r="N145" s="104">
        <v>244106</v>
      </c>
      <c r="O145" s="104">
        <v>244106</v>
      </c>
    </row>
    <row r="146" spans="1:15" ht="12" customHeight="1" x14ac:dyDescent="0.2">
      <c r="A146" s="102">
        <v>145</v>
      </c>
      <c r="B146" s="60">
        <v>95272</v>
      </c>
      <c r="C146" s="67" t="s">
        <v>6312</v>
      </c>
      <c r="D146" s="67" t="s">
        <v>6313</v>
      </c>
      <c r="E146" s="67" t="s">
        <v>3234</v>
      </c>
      <c r="F146" s="64" t="s">
        <v>3235</v>
      </c>
      <c r="G146" s="67" t="s">
        <v>2354</v>
      </c>
      <c r="H146" s="67" t="s">
        <v>183</v>
      </c>
      <c r="I146" s="104">
        <v>497329</v>
      </c>
      <c r="J146" s="104"/>
      <c r="K146" s="104">
        <f t="shared" si="2"/>
        <v>497329</v>
      </c>
      <c r="L146" s="104">
        <v>348131</v>
      </c>
      <c r="M146" s="104">
        <v>0</v>
      </c>
      <c r="N146" s="104">
        <v>348131</v>
      </c>
      <c r="O146" s="104">
        <v>348131</v>
      </c>
    </row>
    <row r="147" spans="1:15" ht="12" customHeight="1" x14ac:dyDescent="0.2">
      <c r="A147" s="102">
        <v>146</v>
      </c>
      <c r="B147" s="60">
        <v>97104</v>
      </c>
      <c r="C147" s="67" t="s">
        <v>6314</v>
      </c>
      <c r="D147" s="67" t="s">
        <v>6315</v>
      </c>
      <c r="E147" s="67" t="s">
        <v>6316</v>
      </c>
      <c r="F147" s="64" t="s">
        <v>4221</v>
      </c>
      <c r="G147" s="67" t="s">
        <v>249</v>
      </c>
      <c r="H147" s="67" t="s">
        <v>183</v>
      </c>
      <c r="I147" s="104">
        <v>665803</v>
      </c>
      <c r="J147" s="104"/>
      <c r="K147" s="104">
        <f t="shared" si="2"/>
        <v>665803</v>
      </c>
      <c r="L147" s="104">
        <v>400000</v>
      </c>
      <c r="M147" s="104">
        <v>0</v>
      </c>
      <c r="N147" s="104">
        <v>400000</v>
      </c>
      <c r="O147" s="104">
        <v>400000</v>
      </c>
    </row>
    <row r="148" spans="1:15" ht="12" customHeight="1" x14ac:dyDescent="0.2">
      <c r="A148" s="102">
        <v>147</v>
      </c>
      <c r="B148" s="60">
        <v>96242</v>
      </c>
      <c r="C148" s="67" t="s">
        <v>6317</v>
      </c>
      <c r="D148" s="67" t="s">
        <v>6318</v>
      </c>
      <c r="E148" s="67" t="s">
        <v>6319</v>
      </c>
      <c r="F148" s="64" t="s">
        <v>6320</v>
      </c>
      <c r="G148" s="67" t="s">
        <v>722</v>
      </c>
      <c r="H148" s="67" t="s">
        <v>723</v>
      </c>
      <c r="I148" s="104">
        <v>690698</v>
      </c>
      <c r="J148" s="104"/>
      <c r="K148" s="104">
        <f t="shared" si="2"/>
        <v>690698</v>
      </c>
      <c r="L148" s="104">
        <v>400000</v>
      </c>
      <c r="M148" s="104">
        <v>0</v>
      </c>
      <c r="N148" s="104">
        <v>400000</v>
      </c>
      <c r="O148" s="104">
        <v>400000</v>
      </c>
    </row>
    <row r="149" spans="1:15" ht="12" customHeight="1" x14ac:dyDescent="0.2">
      <c r="A149" s="102">
        <v>148</v>
      </c>
      <c r="B149" s="60">
        <v>96119</v>
      </c>
      <c r="C149" s="67" t="s">
        <v>6321</v>
      </c>
      <c r="D149" s="67" t="s">
        <v>6322</v>
      </c>
      <c r="E149" s="67" t="s">
        <v>6323</v>
      </c>
      <c r="F149" s="64" t="s">
        <v>6324</v>
      </c>
      <c r="G149" s="67" t="s">
        <v>249</v>
      </c>
      <c r="H149" s="67" t="s">
        <v>183</v>
      </c>
      <c r="I149" s="104">
        <v>658158</v>
      </c>
      <c r="J149" s="104"/>
      <c r="K149" s="104">
        <f t="shared" si="2"/>
        <v>658158</v>
      </c>
      <c r="L149" s="104">
        <v>400000</v>
      </c>
      <c r="M149" s="104">
        <v>0</v>
      </c>
      <c r="N149" s="104">
        <v>400000</v>
      </c>
      <c r="O149" s="104">
        <v>400000</v>
      </c>
    </row>
    <row r="150" spans="1:15" ht="12" customHeight="1" x14ac:dyDescent="0.2">
      <c r="A150" s="102">
        <v>149</v>
      </c>
      <c r="B150" s="60">
        <v>97559</v>
      </c>
      <c r="C150" s="67" t="s">
        <v>6325</v>
      </c>
      <c r="D150" s="67" t="s">
        <v>6326</v>
      </c>
      <c r="E150" s="67" t="s">
        <v>6327</v>
      </c>
      <c r="F150" s="64" t="s">
        <v>6328</v>
      </c>
      <c r="G150" s="67" t="s">
        <v>678</v>
      </c>
      <c r="H150" s="67" t="s">
        <v>627</v>
      </c>
      <c r="I150" s="104">
        <v>494902</v>
      </c>
      <c r="J150" s="104"/>
      <c r="K150" s="104">
        <f t="shared" si="2"/>
        <v>494902</v>
      </c>
      <c r="L150" s="104">
        <v>346431</v>
      </c>
      <c r="M150" s="104">
        <v>0</v>
      </c>
      <c r="N150" s="104">
        <v>346431</v>
      </c>
      <c r="O150" s="104">
        <v>346431</v>
      </c>
    </row>
    <row r="151" spans="1:15" ht="12" customHeight="1" x14ac:dyDescent="0.2">
      <c r="A151" s="102">
        <v>150</v>
      </c>
      <c r="B151" s="60">
        <v>96963</v>
      </c>
      <c r="C151" s="67" t="s">
        <v>6329</v>
      </c>
      <c r="D151" s="67" t="s">
        <v>6330</v>
      </c>
      <c r="E151" s="67" t="s">
        <v>6331</v>
      </c>
      <c r="F151" s="64" t="s">
        <v>6332</v>
      </c>
      <c r="G151" s="67" t="s">
        <v>1408</v>
      </c>
      <c r="H151" s="67" t="s">
        <v>1070</v>
      </c>
      <c r="I151" s="104">
        <v>767152</v>
      </c>
      <c r="J151" s="104"/>
      <c r="K151" s="104">
        <f t="shared" si="2"/>
        <v>767152</v>
      </c>
      <c r="L151" s="104">
        <v>400000</v>
      </c>
      <c r="M151" s="104">
        <v>0</v>
      </c>
      <c r="N151" s="104">
        <v>400000</v>
      </c>
      <c r="O151" s="104">
        <v>400000</v>
      </c>
    </row>
    <row r="152" spans="1:15" ht="12" customHeight="1" x14ac:dyDescent="0.2">
      <c r="A152" s="102">
        <v>151</v>
      </c>
      <c r="B152" s="60">
        <v>95130</v>
      </c>
      <c r="C152" s="67" t="s">
        <v>6333</v>
      </c>
      <c r="D152" s="67" t="s">
        <v>6334</v>
      </c>
      <c r="E152" s="67" t="s">
        <v>6335</v>
      </c>
      <c r="F152" s="64" t="s">
        <v>6336</v>
      </c>
      <c r="G152" s="67" t="s">
        <v>689</v>
      </c>
      <c r="H152" s="67" t="s">
        <v>627</v>
      </c>
      <c r="I152" s="104">
        <v>538919</v>
      </c>
      <c r="J152" s="104"/>
      <c r="K152" s="104">
        <f t="shared" si="2"/>
        <v>538919</v>
      </c>
      <c r="L152" s="104">
        <v>377243</v>
      </c>
      <c r="M152" s="104">
        <v>0</v>
      </c>
      <c r="N152" s="104">
        <v>377243</v>
      </c>
      <c r="O152" s="104">
        <v>377243</v>
      </c>
    </row>
    <row r="153" spans="1:15" ht="12" customHeight="1" x14ac:dyDescent="0.2">
      <c r="A153" s="102">
        <v>152</v>
      </c>
      <c r="B153" s="60">
        <v>96594</v>
      </c>
      <c r="C153" s="67" t="s">
        <v>6337</v>
      </c>
      <c r="D153" s="67" t="s">
        <v>6338</v>
      </c>
      <c r="E153" s="67" t="s">
        <v>6339</v>
      </c>
      <c r="F153" s="64" t="s">
        <v>6340</v>
      </c>
      <c r="G153" s="67" t="s">
        <v>947</v>
      </c>
      <c r="H153" s="67" t="s">
        <v>869</v>
      </c>
      <c r="I153" s="104">
        <v>355522</v>
      </c>
      <c r="J153" s="104"/>
      <c r="K153" s="104">
        <f t="shared" si="2"/>
        <v>355522</v>
      </c>
      <c r="L153" s="104">
        <v>0</v>
      </c>
      <c r="M153" s="104">
        <v>248000</v>
      </c>
      <c r="N153" s="104">
        <v>248000</v>
      </c>
      <c r="O153" s="104">
        <v>248000</v>
      </c>
    </row>
    <row r="154" spans="1:15" ht="12" customHeight="1" x14ac:dyDescent="0.2">
      <c r="A154" s="102">
        <v>153</v>
      </c>
      <c r="B154" s="60">
        <v>96725</v>
      </c>
      <c r="C154" s="67" t="s">
        <v>6341</v>
      </c>
      <c r="D154" s="67" t="s">
        <v>6342</v>
      </c>
      <c r="E154" s="67" t="s">
        <v>6343</v>
      </c>
      <c r="F154" s="64" t="s">
        <v>6344</v>
      </c>
      <c r="G154" s="67" t="s">
        <v>795</v>
      </c>
      <c r="H154" s="67" t="s">
        <v>723</v>
      </c>
      <c r="I154" s="104">
        <v>350230</v>
      </c>
      <c r="J154" s="104"/>
      <c r="K154" s="104">
        <f t="shared" si="2"/>
        <v>350230</v>
      </c>
      <c r="L154" s="104">
        <v>245161</v>
      </c>
      <c r="M154" s="104">
        <v>0</v>
      </c>
      <c r="N154" s="104">
        <v>245161</v>
      </c>
      <c r="O154" s="104">
        <v>245161</v>
      </c>
    </row>
    <row r="155" spans="1:15" ht="12" customHeight="1" x14ac:dyDescent="0.2">
      <c r="A155" s="102">
        <v>154</v>
      </c>
      <c r="B155" s="60">
        <v>96334</v>
      </c>
      <c r="C155" s="67" t="s">
        <v>6345</v>
      </c>
      <c r="D155" s="67" t="s">
        <v>6346</v>
      </c>
      <c r="E155" s="67" t="s">
        <v>6347</v>
      </c>
      <c r="F155" s="64" t="s">
        <v>6348</v>
      </c>
      <c r="G155" s="67" t="s">
        <v>795</v>
      </c>
      <c r="H155" s="67" t="s">
        <v>723</v>
      </c>
      <c r="I155" s="104">
        <v>710330</v>
      </c>
      <c r="J155" s="104"/>
      <c r="K155" s="104">
        <f t="shared" si="2"/>
        <v>710330</v>
      </c>
      <c r="L155" s="104">
        <v>400000</v>
      </c>
      <c r="M155" s="104">
        <v>0</v>
      </c>
      <c r="N155" s="104">
        <v>400000</v>
      </c>
      <c r="O155" s="104">
        <v>400000</v>
      </c>
    </row>
    <row r="156" spans="1:15" ht="12" customHeight="1" x14ac:dyDescent="0.2">
      <c r="A156" s="102">
        <v>155</v>
      </c>
      <c r="B156" s="60">
        <v>96057</v>
      </c>
      <c r="C156" s="67" t="s">
        <v>6349</v>
      </c>
      <c r="D156" s="67" t="s">
        <v>6350</v>
      </c>
      <c r="E156" s="67" t="s">
        <v>598</v>
      </c>
      <c r="F156" s="64" t="s">
        <v>599</v>
      </c>
      <c r="G156" s="67" t="s">
        <v>600</v>
      </c>
      <c r="H156" s="67" t="s">
        <v>557</v>
      </c>
      <c r="I156" s="104">
        <v>572086</v>
      </c>
      <c r="J156" s="104"/>
      <c r="K156" s="104">
        <f t="shared" si="2"/>
        <v>572086</v>
      </c>
      <c r="L156" s="104">
        <v>400000</v>
      </c>
      <c r="M156" s="104">
        <v>0</v>
      </c>
      <c r="N156" s="104">
        <v>400000</v>
      </c>
      <c r="O156" s="104">
        <v>400000</v>
      </c>
    </row>
    <row r="157" spans="1:15" ht="12" customHeight="1" x14ac:dyDescent="0.2">
      <c r="A157" s="102">
        <v>156</v>
      </c>
      <c r="B157" s="60">
        <v>95777</v>
      </c>
      <c r="C157" s="67" t="s">
        <v>6351</v>
      </c>
      <c r="D157" s="67" t="s">
        <v>6352</v>
      </c>
      <c r="E157" s="67" t="s">
        <v>6353</v>
      </c>
      <c r="F157" s="64" t="s">
        <v>6354</v>
      </c>
      <c r="G157" s="67" t="s">
        <v>311</v>
      </c>
      <c r="H157" s="67" t="s">
        <v>183</v>
      </c>
      <c r="I157" s="104">
        <v>198000</v>
      </c>
      <c r="J157" s="104"/>
      <c r="K157" s="104">
        <f t="shared" si="2"/>
        <v>198000</v>
      </c>
      <c r="L157" s="104">
        <v>138600</v>
      </c>
      <c r="M157" s="104">
        <v>0</v>
      </c>
      <c r="N157" s="104">
        <v>138600</v>
      </c>
      <c r="O157" s="104">
        <v>138600</v>
      </c>
    </row>
    <row r="158" spans="1:15" ht="12" customHeight="1" x14ac:dyDescent="0.2">
      <c r="A158" s="102">
        <v>157</v>
      </c>
      <c r="B158" s="60">
        <v>97287</v>
      </c>
      <c r="C158" s="67" t="s">
        <v>6355</v>
      </c>
      <c r="D158" s="67" t="s">
        <v>6356</v>
      </c>
      <c r="E158" s="67" t="s">
        <v>2622</v>
      </c>
      <c r="F158" s="64" t="s">
        <v>2623</v>
      </c>
      <c r="G158" s="67" t="s">
        <v>1829</v>
      </c>
      <c r="H158" s="67" t="s">
        <v>1787</v>
      </c>
      <c r="I158" s="104">
        <v>1253984</v>
      </c>
      <c r="J158" s="104"/>
      <c r="K158" s="104">
        <f t="shared" si="2"/>
        <v>1253984</v>
      </c>
      <c r="L158" s="104">
        <v>400000</v>
      </c>
      <c r="M158" s="104">
        <v>0</v>
      </c>
      <c r="N158" s="104">
        <v>400000</v>
      </c>
      <c r="O158" s="104">
        <v>400000</v>
      </c>
    </row>
    <row r="159" spans="1:15" ht="12" customHeight="1" x14ac:dyDescent="0.2">
      <c r="A159" s="102">
        <v>158</v>
      </c>
      <c r="B159" s="60">
        <v>97109</v>
      </c>
      <c r="C159" s="67" t="s">
        <v>6357</v>
      </c>
      <c r="D159" s="67" t="s">
        <v>6358</v>
      </c>
      <c r="E159" s="67" t="s">
        <v>3174</v>
      </c>
      <c r="F159" s="64" t="s">
        <v>3175</v>
      </c>
      <c r="G159" s="67" t="s">
        <v>926</v>
      </c>
      <c r="H159" s="67" t="s">
        <v>869</v>
      </c>
      <c r="I159" s="104">
        <v>675980</v>
      </c>
      <c r="J159" s="104"/>
      <c r="K159" s="104">
        <f t="shared" si="2"/>
        <v>675980</v>
      </c>
      <c r="L159" s="104">
        <v>400000</v>
      </c>
      <c r="M159" s="104">
        <v>0</v>
      </c>
      <c r="N159" s="104">
        <v>400000</v>
      </c>
      <c r="O159" s="104">
        <v>400000</v>
      </c>
    </row>
    <row r="160" spans="1:15" ht="12" customHeight="1" x14ac:dyDescent="0.2">
      <c r="A160" s="102">
        <v>159</v>
      </c>
      <c r="B160" s="60">
        <v>93713</v>
      </c>
      <c r="C160" s="67" t="s">
        <v>6359</v>
      </c>
      <c r="D160" s="67" t="s">
        <v>6360</v>
      </c>
      <c r="E160" s="67" t="s">
        <v>6361</v>
      </c>
      <c r="F160" s="64" t="s">
        <v>6362</v>
      </c>
      <c r="G160" s="67" t="s">
        <v>17</v>
      </c>
      <c r="H160" s="67" t="s">
        <v>18</v>
      </c>
      <c r="I160" s="104">
        <v>645929</v>
      </c>
      <c r="J160" s="104"/>
      <c r="K160" s="104">
        <f t="shared" si="2"/>
        <v>645929</v>
      </c>
      <c r="L160" s="104">
        <v>400000</v>
      </c>
      <c r="M160" s="104">
        <v>0</v>
      </c>
      <c r="N160" s="104">
        <v>400000</v>
      </c>
      <c r="O160" s="104">
        <v>400000</v>
      </c>
    </row>
    <row r="161" spans="1:15" ht="12" customHeight="1" x14ac:dyDescent="0.2">
      <c r="A161" s="102">
        <v>160</v>
      </c>
      <c r="B161" s="60">
        <v>93919</v>
      </c>
      <c r="C161" s="67" t="s">
        <v>6363</v>
      </c>
      <c r="D161" s="67" t="s">
        <v>6364</v>
      </c>
      <c r="E161" s="67" t="s">
        <v>6365</v>
      </c>
      <c r="F161" s="64" t="s">
        <v>6366</v>
      </c>
      <c r="G161" s="67" t="s">
        <v>1803</v>
      </c>
      <c r="H161" s="67" t="s">
        <v>1787</v>
      </c>
      <c r="I161" s="104">
        <v>559195</v>
      </c>
      <c r="J161" s="104"/>
      <c r="K161" s="104">
        <f t="shared" si="2"/>
        <v>559195</v>
      </c>
      <c r="L161" s="104">
        <v>391436</v>
      </c>
      <c r="M161" s="104">
        <v>0</v>
      </c>
      <c r="N161" s="104">
        <v>391436</v>
      </c>
      <c r="O161" s="104">
        <v>391436</v>
      </c>
    </row>
    <row r="162" spans="1:15" ht="12" customHeight="1" x14ac:dyDescent="0.2">
      <c r="A162" s="102">
        <v>161</v>
      </c>
      <c r="B162" s="60">
        <v>96704</v>
      </c>
      <c r="C162" s="67" t="s">
        <v>6367</v>
      </c>
      <c r="D162" s="67" t="s">
        <v>6368</v>
      </c>
      <c r="E162" s="67" t="s">
        <v>1598</v>
      </c>
      <c r="F162" s="64" t="s">
        <v>1599</v>
      </c>
      <c r="G162" s="67" t="s">
        <v>1600</v>
      </c>
      <c r="H162" s="67" t="s">
        <v>1441</v>
      </c>
      <c r="I162" s="104">
        <v>318497</v>
      </c>
      <c r="J162" s="104"/>
      <c r="K162" s="104">
        <f t="shared" si="2"/>
        <v>318497</v>
      </c>
      <c r="L162" s="104">
        <v>222000</v>
      </c>
      <c r="M162" s="104">
        <v>0</v>
      </c>
      <c r="N162" s="104">
        <v>222000</v>
      </c>
      <c r="O162" s="104">
        <v>222000</v>
      </c>
    </row>
    <row r="163" spans="1:15" ht="12" customHeight="1" x14ac:dyDescent="0.2">
      <c r="A163" s="102">
        <v>162</v>
      </c>
      <c r="B163" s="60">
        <v>95421</v>
      </c>
      <c r="C163" s="67" t="s">
        <v>6369</v>
      </c>
      <c r="D163" s="67" t="s">
        <v>6370</v>
      </c>
      <c r="E163" s="67" t="s">
        <v>6371</v>
      </c>
      <c r="F163" s="64" t="s">
        <v>6372</v>
      </c>
      <c r="G163" s="67" t="s">
        <v>1786</v>
      </c>
      <c r="H163" s="67" t="s">
        <v>1787</v>
      </c>
      <c r="I163" s="104">
        <v>363460</v>
      </c>
      <c r="J163" s="104"/>
      <c r="K163" s="104">
        <f t="shared" si="2"/>
        <v>363460</v>
      </c>
      <c r="L163" s="104">
        <v>254422</v>
      </c>
      <c r="M163" s="104">
        <v>0</v>
      </c>
      <c r="N163" s="104">
        <v>254422</v>
      </c>
      <c r="O163" s="104">
        <v>254422</v>
      </c>
    </row>
    <row r="164" spans="1:15" ht="12" customHeight="1" x14ac:dyDescent="0.2">
      <c r="A164" s="102">
        <v>163</v>
      </c>
      <c r="B164" s="60">
        <v>94452</v>
      </c>
      <c r="C164" s="67" t="s">
        <v>6373</v>
      </c>
      <c r="D164" s="67" t="s">
        <v>6374</v>
      </c>
      <c r="E164" s="67" t="s">
        <v>6375</v>
      </c>
      <c r="F164" s="64" t="s">
        <v>6376</v>
      </c>
      <c r="G164" s="67" t="s">
        <v>1803</v>
      </c>
      <c r="H164" s="67" t="s">
        <v>1787</v>
      </c>
      <c r="I164" s="104">
        <v>572201</v>
      </c>
      <c r="J164" s="104"/>
      <c r="K164" s="104">
        <f t="shared" si="2"/>
        <v>572201</v>
      </c>
      <c r="L164" s="104">
        <v>400000</v>
      </c>
      <c r="M164" s="104">
        <v>0</v>
      </c>
      <c r="N164" s="104">
        <v>400000</v>
      </c>
      <c r="O164" s="104">
        <v>400000</v>
      </c>
    </row>
    <row r="165" spans="1:15" ht="12" customHeight="1" x14ac:dyDescent="0.2">
      <c r="A165" s="102">
        <v>164</v>
      </c>
      <c r="B165" s="60">
        <v>96520</v>
      </c>
      <c r="C165" s="67" t="s">
        <v>6377</v>
      </c>
      <c r="D165" s="67" t="s">
        <v>6378</v>
      </c>
      <c r="E165" s="67" t="s">
        <v>6379</v>
      </c>
      <c r="F165" s="64" t="s">
        <v>6380</v>
      </c>
      <c r="G165" s="67" t="s">
        <v>496</v>
      </c>
      <c r="H165" s="67" t="s">
        <v>497</v>
      </c>
      <c r="I165" s="104">
        <v>228097</v>
      </c>
      <c r="J165" s="104"/>
      <c r="K165" s="104">
        <f t="shared" si="2"/>
        <v>228097</v>
      </c>
      <c r="L165" s="104">
        <v>159667</v>
      </c>
      <c r="M165" s="104">
        <v>0</v>
      </c>
      <c r="N165" s="104">
        <v>159667</v>
      </c>
      <c r="O165" s="104">
        <v>159667</v>
      </c>
    </row>
    <row r="166" spans="1:15" ht="12" customHeight="1" x14ac:dyDescent="0.2">
      <c r="A166" s="102">
        <v>165</v>
      </c>
      <c r="B166" s="60">
        <v>96496</v>
      </c>
      <c r="C166" s="67" t="s">
        <v>6381</v>
      </c>
      <c r="D166" s="67" t="s">
        <v>6382</v>
      </c>
      <c r="E166" s="67" t="s">
        <v>6383</v>
      </c>
      <c r="F166" s="64" t="s">
        <v>6384</v>
      </c>
      <c r="G166" s="67" t="s">
        <v>496</v>
      </c>
      <c r="H166" s="67" t="s">
        <v>497</v>
      </c>
      <c r="I166" s="104">
        <v>586753</v>
      </c>
      <c r="J166" s="104"/>
      <c r="K166" s="104">
        <f t="shared" si="2"/>
        <v>586753</v>
      </c>
      <c r="L166" s="104">
        <v>400000</v>
      </c>
      <c r="M166" s="104">
        <v>0</v>
      </c>
      <c r="N166" s="104">
        <v>400000</v>
      </c>
      <c r="O166" s="104">
        <v>400000</v>
      </c>
    </row>
    <row r="167" spans="1:15" ht="12" customHeight="1" x14ac:dyDescent="0.2">
      <c r="A167" s="102">
        <v>166</v>
      </c>
      <c r="B167" s="60">
        <v>94206</v>
      </c>
      <c r="C167" s="67" t="s">
        <v>6385</v>
      </c>
      <c r="D167" s="67" t="s">
        <v>6386</v>
      </c>
      <c r="E167" s="67" t="s">
        <v>6387</v>
      </c>
      <c r="F167" s="64" t="s">
        <v>6388</v>
      </c>
      <c r="G167" s="67" t="s">
        <v>100</v>
      </c>
      <c r="H167" s="67" t="s">
        <v>18</v>
      </c>
      <c r="I167" s="104">
        <v>444971</v>
      </c>
      <c r="J167" s="104"/>
      <c r="K167" s="104">
        <f t="shared" si="2"/>
        <v>444971</v>
      </c>
      <c r="L167" s="104">
        <v>311479</v>
      </c>
      <c r="M167" s="104">
        <v>0</v>
      </c>
      <c r="N167" s="104">
        <v>311479</v>
      </c>
      <c r="O167" s="104">
        <v>311479</v>
      </c>
    </row>
    <row r="168" spans="1:15" ht="12" customHeight="1" x14ac:dyDescent="0.2">
      <c r="A168" s="102">
        <v>167</v>
      </c>
      <c r="B168" s="60">
        <v>96701</v>
      </c>
      <c r="C168" s="67" t="s">
        <v>6389</v>
      </c>
      <c r="D168" s="67" t="s">
        <v>6390</v>
      </c>
      <c r="E168" s="67" t="s">
        <v>6391</v>
      </c>
      <c r="F168" s="64" t="s">
        <v>4828</v>
      </c>
      <c r="G168" s="67" t="s">
        <v>1706</v>
      </c>
      <c r="H168" s="67" t="s">
        <v>1643</v>
      </c>
      <c r="I168" s="104">
        <v>605703</v>
      </c>
      <c r="J168" s="104"/>
      <c r="K168" s="104">
        <f t="shared" si="2"/>
        <v>605703</v>
      </c>
      <c r="L168" s="104">
        <v>400000</v>
      </c>
      <c r="M168" s="104">
        <v>0</v>
      </c>
      <c r="N168" s="104">
        <v>400000</v>
      </c>
      <c r="O168" s="104">
        <v>400000</v>
      </c>
    </row>
    <row r="169" spans="1:15" ht="12" customHeight="1" x14ac:dyDescent="0.2">
      <c r="A169" s="102">
        <v>168</v>
      </c>
      <c r="B169" s="60">
        <v>95549</v>
      </c>
      <c r="C169" s="67" t="s">
        <v>6392</v>
      </c>
      <c r="D169" s="67" t="s">
        <v>6393</v>
      </c>
      <c r="E169" s="67" t="s">
        <v>3522</v>
      </c>
      <c r="F169" s="64" t="s">
        <v>3523</v>
      </c>
      <c r="G169" s="67" t="s">
        <v>1706</v>
      </c>
      <c r="H169" s="67" t="s">
        <v>1643</v>
      </c>
      <c r="I169" s="104">
        <v>448518</v>
      </c>
      <c r="J169" s="104"/>
      <c r="K169" s="104">
        <f t="shared" si="2"/>
        <v>448518</v>
      </c>
      <c r="L169" s="104">
        <v>313963</v>
      </c>
      <c r="M169" s="104">
        <v>0</v>
      </c>
      <c r="N169" s="104">
        <v>313963</v>
      </c>
      <c r="O169" s="104">
        <v>313963</v>
      </c>
    </row>
    <row r="170" spans="1:15" ht="12" customHeight="1" x14ac:dyDescent="0.2">
      <c r="A170" s="102">
        <v>169</v>
      </c>
      <c r="B170" s="60">
        <v>97110</v>
      </c>
      <c r="C170" s="67" t="s">
        <v>6394</v>
      </c>
      <c r="D170" s="67" t="s">
        <v>6395</v>
      </c>
      <c r="E170" s="67" t="s">
        <v>6396</v>
      </c>
      <c r="F170" s="64" t="s">
        <v>6397</v>
      </c>
      <c r="G170" s="67" t="s">
        <v>1527</v>
      </c>
      <c r="H170" s="67" t="s">
        <v>1441</v>
      </c>
      <c r="I170" s="104">
        <v>865838</v>
      </c>
      <c r="J170" s="104"/>
      <c r="K170" s="104">
        <f t="shared" si="2"/>
        <v>865838</v>
      </c>
      <c r="L170" s="104">
        <v>0</v>
      </c>
      <c r="M170" s="104">
        <v>400000</v>
      </c>
      <c r="N170" s="104">
        <v>400000</v>
      </c>
      <c r="O170" s="104">
        <v>400000</v>
      </c>
    </row>
    <row r="171" spans="1:15" ht="12" customHeight="1" x14ac:dyDescent="0.2">
      <c r="A171" s="102">
        <v>170</v>
      </c>
      <c r="B171" s="60">
        <v>97271</v>
      </c>
      <c r="C171" s="67" t="s">
        <v>6398</v>
      </c>
      <c r="D171" s="67" t="s">
        <v>6399</v>
      </c>
      <c r="E171" s="67" t="s">
        <v>6400</v>
      </c>
      <c r="F171" s="64" t="s">
        <v>6401</v>
      </c>
      <c r="G171" s="67" t="s">
        <v>311</v>
      </c>
      <c r="H171" s="67" t="s">
        <v>183</v>
      </c>
      <c r="I171" s="104">
        <v>569386</v>
      </c>
      <c r="J171" s="104"/>
      <c r="K171" s="104">
        <f t="shared" si="2"/>
        <v>569386</v>
      </c>
      <c r="L171" s="104">
        <v>398570</v>
      </c>
      <c r="M171" s="104">
        <v>0</v>
      </c>
      <c r="N171" s="104">
        <v>398570</v>
      </c>
      <c r="O171" s="104">
        <v>398570</v>
      </c>
    </row>
    <row r="172" spans="1:15" ht="12" customHeight="1" x14ac:dyDescent="0.2">
      <c r="A172" s="102">
        <v>171</v>
      </c>
      <c r="B172" s="60">
        <v>94629</v>
      </c>
      <c r="C172" s="67" t="s">
        <v>6402</v>
      </c>
      <c r="D172" s="67" t="s">
        <v>6403</v>
      </c>
      <c r="E172" s="67" t="s">
        <v>6404</v>
      </c>
      <c r="F172" s="64" t="s">
        <v>6405</v>
      </c>
      <c r="G172" s="67" t="s">
        <v>249</v>
      </c>
      <c r="H172" s="67" t="s">
        <v>183</v>
      </c>
      <c r="I172" s="104">
        <v>311696</v>
      </c>
      <c r="J172" s="104"/>
      <c r="K172" s="104">
        <f t="shared" si="2"/>
        <v>311696</v>
      </c>
      <c r="L172" s="104">
        <v>218187</v>
      </c>
      <c r="M172" s="104">
        <v>0</v>
      </c>
      <c r="N172" s="104">
        <v>218187</v>
      </c>
      <c r="O172" s="104">
        <v>218187</v>
      </c>
    </row>
    <row r="173" spans="1:15" ht="12" customHeight="1" x14ac:dyDescent="0.2">
      <c r="A173" s="102">
        <v>172</v>
      </c>
      <c r="B173" s="60">
        <v>97393</v>
      </c>
      <c r="C173" s="67" t="s">
        <v>6406</v>
      </c>
      <c r="D173" s="67" t="s">
        <v>6407</v>
      </c>
      <c r="E173" s="67" t="s">
        <v>6408</v>
      </c>
      <c r="F173" s="64" t="s">
        <v>6409</v>
      </c>
      <c r="G173" s="67" t="s">
        <v>1262</v>
      </c>
      <c r="H173" s="67" t="s">
        <v>1070</v>
      </c>
      <c r="I173" s="104">
        <v>505703</v>
      </c>
      <c r="J173" s="104"/>
      <c r="K173" s="104">
        <f t="shared" si="2"/>
        <v>505703</v>
      </c>
      <c r="L173" s="104">
        <v>353992</v>
      </c>
      <c r="M173" s="104">
        <v>0</v>
      </c>
      <c r="N173" s="104">
        <v>353992</v>
      </c>
      <c r="O173" s="104">
        <v>353992</v>
      </c>
    </row>
    <row r="174" spans="1:15" ht="12" customHeight="1" x14ac:dyDescent="0.2">
      <c r="A174" s="102">
        <v>173</v>
      </c>
      <c r="B174" s="60">
        <v>96684</v>
      </c>
      <c r="C174" s="67" t="s">
        <v>6410</v>
      </c>
      <c r="D174" s="67" t="s">
        <v>6411</v>
      </c>
      <c r="E174" s="67" t="s">
        <v>83</v>
      </c>
      <c r="F174" s="64" t="s">
        <v>84</v>
      </c>
      <c r="G174" s="67" t="s">
        <v>64</v>
      </c>
      <c r="H174" s="67" t="s">
        <v>18</v>
      </c>
      <c r="I174" s="104">
        <v>573423</v>
      </c>
      <c r="J174" s="104"/>
      <c r="K174" s="104">
        <f t="shared" si="2"/>
        <v>573423</v>
      </c>
      <c r="L174" s="104">
        <v>400000</v>
      </c>
      <c r="M174" s="104">
        <v>0</v>
      </c>
      <c r="N174" s="104">
        <v>400000</v>
      </c>
      <c r="O174" s="104">
        <v>400000</v>
      </c>
    </row>
    <row r="175" spans="1:15" ht="12" customHeight="1" x14ac:dyDescent="0.2">
      <c r="A175" s="102">
        <v>174</v>
      </c>
      <c r="B175" s="60">
        <v>97059</v>
      </c>
      <c r="C175" s="67" t="s">
        <v>6412</v>
      </c>
      <c r="D175" s="67" t="s">
        <v>6413</v>
      </c>
      <c r="E175" s="67" t="s">
        <v>2921</v>
      </c>
      <c r="F175" s="64" t="s">
        <v>2922</v>
      </c>
      <c r="G175" s="67" t="s">
        <v>678</v>
      </c>
      <c r="H175" s="67" t="s">
        <v>627</v>
      </c>
      <c r="I175" s="104">
        <v>542746</v>
      </c>
      <c r="J175" s="104"/>
      <c r="K175" s="104">
        <f t="shared" si="2"/>
        <v>542746</v>
      </c>
      <c r="L175" s="104">
        <v>379922</v>
      </c>
      <c r="M175" s="104">
        <v>0</v>
      </c>
      <c r="N175" s="104">
        <v>379922</v>
      </c>
      <c r="O175" s="104">
        <v>379922</v>
      </c>
    </row>
    <row r="176" spans="1:15" ht="12" customHeight="1" x14ac:dyDescent="0.2">
      <c r="A176" s="102">
        <v>175</v>
      </c>
      <c r="B176" s="60">
        <v>97386</v>
      </c>
      <c r="C176" s="67" t="s">
        <v>6414</v>
      </c>
      <c r="D176" s="67" t="s">
        <v>6415</v>
      </c>
      <c r="E176" s="67" t="s">
        <v>2307</v>
      </c>
      <c r="F176" s="64" t="s">
        <v>2308</v>
      </c>
      <c r="G176" s="67" t="s">
        <v>249</v>
      </c>
      <c r="H176" s="67" t="s">
        <v>183</v>
      </c>
      <c r="I176" s="104">
        <v>495213</v>
      </c>
      <c r="J176" s="104"/>
      <c r="K176" s="104">
        <f t="shared" si="2"/>
        <v>495213</v>
      </c>
      <c r="L176" s="104">
        <v>282316</v>
      </c>
      <c r="M176" s="104">
        <v>120993</v>
      </c>
      <c r="N176" s="104">
        <v>403309</v>
      </c>
      <c r="O176" s="104">
        <v>346649.1</v>
      </c>
    </row>
    <row r="177" spans="1:15" ht="12" customHeight="1" x14ac:dyDescent="0.2">
      <c r="A177" s="102">
        <v>176</v>
      </c>
      <c r="B177" s="60">
        <v>96101</v>
      </c>
      <c r="C177" s="67" t="s">
        <v>6416</v>
      </c>
      <c r="D177" s="67" t="s">
        <v>6417</v>
      </c>
      <c r="E177" s="67" t="s">
        <v>170</v>
      </c>
      <c r="F177" s="64" t="s">
        <v>171</v>
      </c>
      <c r="G177" s="67" t="s">
        <v>136</v>
      </c>
      <c r="H177" s="67" t="s">
        <v>18</v>
      </c>
      <c r="I177" s="104">
        <v>645390</v>
      </c>
      <c r="J177" s="104"/>
      <c r="K177" s="104">
        <f t="shared" si="2"/>
        <v>645390</v>
      </c>
      <c r="L177" s="104">
        <v>0</v>
      </c>
      <c r="M177" s="104">
        <v>400000</v>
      </c>
      <c r="N177" s="104">
        <v>400000</v>
      </c>
      <c r="O177" s="104">
        <v>400000</v>
      </c>
    </row>
    <row r="178" spans="1:15" ht="12" customHeight="1" x14ac:dyDescent="0.2">
      <c r="A178" s="102">
        <v>177</v>
      </c>
      <c r="B178" s="60">
        <v>94668</v>
      </c>
      <c r="C178" s="67" t="s">
        <v>6418</v>
      </c>
      <c r="D178" s="67" t="s">
        <v>6419</v>
      </c>
      <c r="E178" s="67" t="s">
        <v>866</v>
      </c>
      <c r="F178" s="64" t="s">
        <v>867</v>
      </c>
      <c r="G178" s="67" t="s">
        <v>868</v>
      </c>
      <c r="H178" s="67" t="s">
        <v>869</v>
      </c>
      <c r="I178" s="104">
        <v>272129</v>
      </c>
      <c r="J178" s="104"/>
      <c r="K178" s="104">
        <f t="shared" si="2"/>
        <v>272129</v>
      </c>
      <c r="L178" s="104">
        <v>177785</v>
      </c>
      <c r="M178" s="104">
        <v>0</v>
      </c>
      <c r="N178" s="104">
        <v>177785</v>
      </c>
      <c r="O178" s="104">
        <v>177785</v>
      </c>
    </row>
    <row r="179" spans="1:15" ht="12" customHeight="1" x14ac:dyDescent="0.2">
      <c r="A179" s="102">
        <v>178</v>
      </c>
      <c r="B179" s="60">
        <v>95517</v>
      </c>
      <c r="C179" s="67" t="s">
        <v>6420</v>
      </c>
      <c r="D179" s="67" t="s">
        <v>6421</v>
      </c>
      <c r="E179" s="67" t="s">
        <v>3702</v>
      </c>
      <c r="F179" s="64" t="s">
        <v>3703</v>
      </c>
      <c r="G179" s="67" t="s">
        <v>136</v>
      </c>
      <c r="H179" s="67" t="s">
        <v>18</v>
      </c>
      <c r="I179" s="104">
        <v>678435</v>
      </c>
      <c r="J179" s="104"/>
      <c r="K179" s="104">
        <f t="shared" si="2"/>
        <v>678435</v>
      </c>
      <c r="L179" s="104">
        <v>350996</v>
      </c>
      <c r="M179" s="104">
        <v>49004</v>
      </c>
      <c r="N179" s="104">
        <v>400000</v>
      </c>
      <c r="O179" s="104">
        <v>400000</v>
      </c>
    </row>
    <row r="180" spans="1:15" ht="12" customHeight="1" x14ac:dyDescent="0.2">
      <c r="A180" s="102">
        <v>179</v>
      </c>
      <c r="B180" s="60">
        <v>95772</v>
      </c>
      <c r="C180" s="67" t="s">
        <v>6422</v>
      </c>
      <c r="D180" s="67" t="s">
        <v>6423</v>
      </c>
      <c r="E180" s="67" t="s">
        <v>6424</v>
      </c>
      <c r="F180" s="64" t="s">
        <v>6425</v>
      </c>
      <c r="G180" s="67" t="s">
        <v>1829</v>
      </c>
      <c r="H180" s="67" t="s">
        <v>1787</v>
      </c>
      <c r="I180" s="104">
        <v>186867</v>
      </c>
      <c r="J180" s="104"/>
      <c r="K180" s="104">
        <f t="shared" si="2"/>
        <v>186867</v>
      </c>
      <c r="L180" s="104">
        <v>0</v>
      </c>
      <c r="M180" s="104">
        <v>130806</v>
      </c>
      <c r="N180" s="104">
        <v>130806</v>
      </c>
      <c r="O180" s="104">
        <v>130806</v>
      </c>
    </row>
    <row r="181" spans="1:15" ht="12" customHeight="1" x14ac:dyDescent="0.2">
      <c r="A181" s="102">
        <v>180</v>
      </c>
      <c r="B181" s="60">
        <v>97535</v>
      </c>
      <c r="C181" s="67" t="s">
        <v>6426</v>
      </c>
      <c r="D181" s="67" t="s">
        <v>6427</v>
      </c>
      <c r="E181" s="67" t="s">
        <v>6428</v>
      </c>
      <c r="F181" s="64" t="s">
        <v>6429</v>
      </c>
      <c r="G181" s="67" t="s">
        <v>550</v>
      </c>
      <c r="H181" s="67" t="s">
        <v>497</v>
      </c>
      <c r="I181" s="104">
        <v>603717</v>
      </c>
      <c r="J181" s="104"/>
      <c r="K181" s="104">
        <f t="shared" si="2"/>
        <v>603717</v>
      </c>
      <c r="L181" s="104">
        <v>400000</v>
      </c>
      <c r="M181" s="104">
        <v>0</v>
      </c>
      <c r="N181" s="104">
        <v>400000</v>
      </c>
      <c r="O181" s="104">
        <v>400000</v>
      </c>
    </row>
    <row r="182" spans="1:15" ht="12" customHeight="1" x14ac:dyDescent="0.2">
      <c r="A182" s="102">
        <v>181</v>
      </c>
      <c r="B182" s="60">
        <v>97186</v>
      </c>
      <c r="C182" s="67" t="s">
        <v>6430</v>
      </c>
      <c r="D182" s="67" t="s">
        <v>6431</v>
      </c>
      <c r="E182" s="67" t="s">
        <v>6432</v>
      </c>
      <c r="F182" s="64" t="s">
        <v>6433</v>
      </c>
      <c r="G182" s="67" t="s">
        <v>48</v>
      </c>
      <c r="H182" s="67" t="s">
        <v>18</v>
      </c>
      <c r="I182" s="104">
        <v>225000</v>
      </c>
      <c r="J182" s="104"/>
      <c r="K182" s="104">
        <f t="shared" si="2"/>
        <v>225000</v>
      </c>
      <c r="L182" s="104">
        <v>157500</v>
      </c>
      <c r="M182" s="104">
        <v>0</v>
      </c>
      <c r="N182" s="104">
        <v>157500</v>
      </c>
      <c r="O182" s="104">
        <v>157500</v>
      </c>
    </row>
    <row r="183" spans="1:15" ht="12" customHeight="1" x14ac:dyDescent="0.2">
      <c r="A183" s="102">
        <v>182</v>
      </c>
      <c r="B183" s="60">
        <v>97329</v>
      </c>
      <c r="C183" s="67" t="s">
        <v>6434</v>
      </c>
      <c r="D183" s="67" t="s">
        <v>6435</v>
      </c>
      <c r="E183" s="67" t="s">
        <v>4054</v>
      </c>
      <c r="F183" s="64" t="s">
        <v>4055</v>
      </c>
      <c r="G183" s="67" t="s">
        <v>705</v>
      </c>
      <c r="H183" s="67" t="s">
        <v>627</v>
      </c>
      <c r="I183" s="104">
        <v>542939</v>
      </c>
      <c r="J183" s="104"/>
      <c r="K183" s="104">
        <f t="shared" si="2"/>
        <v>542939</v>
      </c>
      <c r="L183" s="104">
        <v>380057</v>
      </c>
      <c r="M183" s="104">
        <v>0</v>
      </c>
      <c r="N183" s="104">
        <v>380057</v>
      </c>
      <c r="O183" s="104">
        <v>380057</v>
      </c>
    </row>
    <row r="184" spans="1:15" ht="12" customHeight="1" x14ac:dyDescent="0.2">
      <c r="A184" s="102">
        <v>183</v>
      </c>
      <c r="B184" s="60">
        <v>96867</v>
      </c>
      <c r="C184" s="67" t="s">
        <v>6436</v>
      </c>
      <c r="D184" s="67" t="s">
        <v>6437</v>
      </c>
      <c r="E184" s="67" t="s">
        <v>447</v>
      </c>
      <c r="F184" s="64" t="s">
        <v>448</v>
      </c>
      <c r="G184" s="67" t="s">
        <v>432</v>
      </c>
      <c r="H184" s="67" t="s">
        <v>433</v>
      </c>
      <c r="I184" s="104">
        <v>373578</v>
      </c>
      <c r="J184" s="104"/>
      <c r="K184" s="104">
        <f t="shared" si="2"/>
        <v>373578</v>
      </c>
      <c r="L184" s="104">
        <v>261504</v>
      </c>
      <c r="M184" s="104">
        <v>0</v>
      </c>
      <c r="N184" s="104">
        <v>261504</v>
      </c>
      <c r="O184" s="104">
        <v>261504</v>
      </c>
    </row>
    <row r="185" spans="1:15" ht="12" customHeight="1" x14ac:dyDescent="0.2">
      <c r="A185" s="102">
        <v>184</v>
      </c>
      <c r="B185" s="60">
        <v>96694</v>
      </c>
      <c r="C185" s="67" t="s">
        <v>6438</v>
      </c>
      <c r="D185" s="67" t="s">
        <v>6439</v>
      </c>
      <c r="E185" s="67" t="s">
        <v>1129</v>
      </c>
      <c r="F185" s="64" t="s">
        <v>1130</v>
      </c>
      <c r="G185" s="67" t="s">
        <v>1069</v>
      </c>
      <c r="H185" s="67" t="s">
        <v>1070</v>
      </c>
      <c r="I185" s="104">
        <v>467212</v>
      </c>
      <c r="J185" s="104"/>
      <c r="K185" s="104">
        <f t="shared" si="2"/>
        <v>467212</v>
      </c>
      <c r="L185" s="104">
        <v>0</v>
      </c>
      <c r="M185" s="104">
        <v>327000</v>
      </c>
      <c r="N185" s="104">
        <v>327000</v>
      </c>
      <c r="O185" s="104">
        <v>327000</v>
      </c>
    </row>
    <row r="186" spans="1:15" ht="12" customHeight="1" x14ac:dyDescent="0.2">
      <c r="A186" s="102">
        <v>185</v>
      </c>
      <c r="B186" s="60">
        <v>94358</v>
      </c>
      <c r="C186" s="67" t="s">
        <v>6440</v>
      </c>
      <c r="D186" s="67" t="s">
        <v>6441</v>
      </c>
      <c r="E186" s="67" t="s">
        <v>4104</v>
      </c>
      <c r="F186" s="64" t="s">
        <v>4105</v>
      </c>
      <c r="G186" s="67" t="s">
        <v>182</v>
      </c>
      <c r="H186" s="67" t="s">
        <v>183</v>
      </c>
      <c r="I186" s="104">
        <v>592226</v>
      </c>
      <c r="J186" s="104"/>
      <c r="K186" s="104">
        <f t="shared" si="2"/>
        <v>592226</v>
      </c>
      <c r="L186" s="104">
        <v>414768</v>
      </c>
      <c r="M186" s="104">
        <v>0</v>
      </c>
      <c r="N186" s="104">
        <v>414768</v>
      </c>
      <c r="O186" s="104">
        <v>400000</v>
      </c>
    </row>
    <row r="187" spans="1:15" ht="12" customHeight="1" x14ac:dyDescent="0.2">
      <c r="A187" s="102">
        <v>186</v>
      </c>
      <c r="B187" s="60">
        <v>97372</v>
      </c>
      <c r="C187" s="67" t="s">
        <v>6442</v>
      </c>
      <c r="D187" s="67" t="s">
        <v>6443</v>
      </c>
      <c r="E187" s="67" t="s">
        <v>2058</v>
      </c>
      <c r="F187" s="64" t="s">
        <v>2059</v>
      </c>
      <c r="G187" s="67" t="s">
        <v>705</v>
      </c>
      <c r="H187" s="67" t="s">
        <v>627</v>
      </c>
      <c r="I187" s="104">
        <v>749155</v>
      </c>
      <c r="J187" s="104"/>
      <c r="K187" s="104">
        <f t="shared" si="2"/>
        <v>749155</v>
      </c>
      <c r="L187" s="104">
        <v>400000</v>
      </c>
      <c r="M187" s="104">
        <v>0</v>
      </c>
      <c r="N187" s="104">
        <v>400000</v>
      </c>
      <c r="O187" s="104">
        <v>400000</v>
      </c>
    </row>
    <row r="188" spans="1:15" ht="12" customHeight="1" x14ac:dyDescent="0.2">
      <c r="A188" s="102">
        <v>187</v>
      </c>
      <c r="B188" s="60">
        <v>97102</v>
      </c>
      <c r="C188" s="67" t="s">
        <v>6444</v>
      </c>
      <c r="D188" s="67" t="s">
        <v>6445</v>
      </c>
      <c r="E188" s="67" t="s">
        <v>1724</v>
      </c>
      <c r="F188" s="64" t="s">
        <v>1725</v>
      </c>
      <c r="G188" s="67" t="s">
        <v>1706</v>
      </c>
      <c r="H188" s="67" t="s">
        <v>1643</v>
      </c>
      <c r="I188" s="104">
        <v>635809</v>
      </c>
      <c r="J188" s="104"/>
      <c r="K188" s="104">
        <f t="shared" si="2"/>
        <v>635809</v>
      </c>
      <c r="L188" s="104">
        <v>400000</v>
      </c>
      <c r="M188" s="104">
        <v>0</v>
      </c>
      <c r="N188" s="104">
        <v>400000</v>
      </c>
      <c r="O188" s="104">
        <v>400000</v>
      </c>
    </row>
    <row r="189" spans="1:15" ht="12" customHeight="1" x14ac:dyDescent="0.2">
      <c r="A189" s="102">
        <v>188</v>
      </c>
      <c r="B189" s="60">
        <v>97354</v>
      </c>
      <c r="C189" s="67" t="s">
        <v>6446</v>
      </c>
      <c r="D189" s="67" t="s">
        <v>6447</v>
      </c>
      <c r="E189" s="67" t="s">
        <v>533</v>
      </c>
      <c r="F189" s="64" t="s">
        <v>534</v>
      </c>
      <c r="G189" s="67" t="s">
        <v>529</v>
      </c>
      <c r="H189" s="67" t="s">
        <v>497</v>
      </c>
      <c r="I189" s="104">
        <v>533611</v>
      </c>
      <c r="J189" s="104"/>
      <c r="K189" s="104">
        <f t="shared" si="2"/>
        <v>533611</v>
      </c>
      <c r="L189" s="104">
        <v>373527</v>
      </c>
      <c r="M189" s="104">
        <v>0</v>
      </c>
      <c r="N189" s="104">
        <v>373527</v>
      </c>
      <c r="O189" s="104">
        <v>373527</v>
      </c>
    </row>
    <row r="190" spans="1:15" ht="12" customHeight="1" x14ac:dyDescent="0.2">
      <c r="A190" s="102">
        <v>189</v>
      </c>
      <c r="B190" s="60">
        <v>96747</v>
      </c>
      <c r="C190" s="67" t="s">
        <v>6448</v>
      </c>
      <c r="D190" s="67" t="s">
        <v>6449</v>
      </c>
      <c r="E190" s="67" t="s">
        <v>1057</v>
      </c>
      <c r="F190" s="64" t="s">
        <v>1058</v>
      </c>
      <c r="G190" s="67" t="s">
        <v>1038</v>
      </c>
      <c r="H190" s="67" t="s">
        <v>979</v>
      </c>
      <c r="I190" s="104">
        <v>867395</v>
      </c>
      <c r="J190" s="104"/>
      <c r="K190" s="104">
        <f t="shared" si="2"/>
        <v>867395</v>
      </c>
      <c r="L190" s="104">
        <v>607176</v>
      </c>
      <c r="M190" s="104">
        <v>0</v>
      </c>
      <c r="N190" s="104">
        <v>607176</v>
      </c>
      <c r="O190" s="104">
        <v>400000</v>
      </c>
    </row>
    <row r="191" spans="1:15" ht="12" customHeight="1" x14ac:dyDescent="0.2">
      <c r="A191" s="102">
        <v>190</v>
      </c>
      <c r="B191" s="60">
        <v>95485</v>
      </c>
      <c r="C191" s="67" t="s">
        <v>6450</v>
      </c>
      <c r="D191" s="67" t="s">
        <v>6451</v>
      </c>
      <c r="E191" s="67" t="s">
        <v>6452</v>
      </c>
      <c r="F191" s="64" t="s">
        <v>6453</v>
      </c>
      <c r="G191" s="67" t="s">
        <v>722</v>
      </c>
      <c r="H191" s="67" t="s">
        <v>723</v>
      </c>
      <c r="I191" s="104">
        <v>368620</v>
      </c>
      <c r="J191" s="104"/>
      <c r="K191" s="104">
        <f t="shared" si="2"/>
        <v>368620</v>
      </c>
      <c r="L191" s="104">
        <v>258034</v>
      </c>
      <c r="M191" s="104">
        <v>0</v>
      </c>
      <c r="N191" s="104">
        <v>258034</v>
      </c>
      <c r="O191" s="104">
        <v>258034</v>
      </c>
    </row>
    <row r="192" spans="1:15" ht="12" customHeight="1" x14ac:dyDescent="0.2">
      <c r="A192" s="102">
        <v>191</v>
      </c>
      <c r="B192" s="60">
        <v>96706</v>
      </c>
      <c r="C192" s="67" t="s">
        <v>6454</v>
      </c>
      <c r="D192" s="67" t="s">
        <v>6455</v>
      </c>
      <c r="E192" s="67" t="s">
        <v>6456</v>
      </c>
      <c r="F192" s="64" t="s">
        <v>6457</v>
      </c>
      <c r="G192" s="67" t="s">
        <v>327</v>
      </c>
      <c r="H192" s="67" t="s">
        <v>183</v>
      </c>
      <c r="I192" s="104">
        <v>724256</v>
      </c>
      <c r="J192" s="104"/>
      <c r="K192" s="104">
        <f t="shared" si="2"/>
        <v>724256</v>
      </c>
      <c r="L192" s="104">
        <v>400000</v>
      </c>
      <c r="M192" s="104">
        <v>0</v>
      </c>
      <c r="N192" s="104">
        <v>400000</v>
      </c>
      <c r="O192" s="104">
        <v>400000</v>
      </c>
    </row>
    <row r="193" spans="1:15" ht="12" customHeight="1" x14ac:dyDescent="0.2">
      <c r="A193" s="102">
        <v>192</v>
      </c>
      <c r="B193" s="60">
        <v>93638</v>
      </c>
      <c r="C193" s="67" t="s">
        <v>6458</v>
      </c>
      <c r="D193" s="67" t="s">
        <v>6459</v>
      </c>
      <c r="E193" s="67" t="s">
        <v>6460</v>
      </c>
      <c r="F193" s="64" t="s">
        <v>6461</v>
      </c>
      <c r="G193" s="67" t="s">
        <v>2598</v>
      </c>
      <c r="H193" s="67" t="s">
        <v>1787</v>
      </c>
      <c r="I193" s="104">
        <v>506796</v>
      </c>
      <c r="J193" s="104"/>
      <c r="K193" s="104">
        <f t="shared" si="2"/>
        <v>506796</v>
      </c>
      <c r="L193" s="104">
        <v>354757</v>
      </c>
      <c r="M193" s="104">
        <v>0</v>
      </c>
      <c r="N193" s="104">
        <v>354757</v>
      </c>
      <c r="O193" s="104">
        <v>354757</v>
      </c>
    </row>
    <row r="194" spans="1:15" ht="12" customHeight="1" x14ac:dyDescent="0.2">
      <c r="A194" s="102">
        <v>193</v>
      </c>
      <c r="B194" s="60">
        <v>96152</v>
      </c>
      <c r="C194" s="67" t="s">
        <v>6462</v>
      </c>
      <c r="D194" s="67" t="s">
        <v>6463</v>
      </c>
      <c r="E194" s="67" t="s">
        <v>6464</v>
      </c>
      <c r="F194" s="64" t="s">
        <v>6465</v>
      </c>
      <c r="G194" s="67" t="s">
        <v>311</v>
      </c>
      <c r="H194" s="67" t="s">
        <v>183</v>
      </c>
      <c r="I194" s="104">
        <v>1276982</v>
      </c>
      <c r="J194" s="104"/>
      <c r="K194" s="104">
        <f t="shared" ref="K194:K258" si="3">I194-J194</f>
        <v>1276982</v>
      </c>
      <c r="L194" s="104">
        <v>400000</v>
      </c>
      <c r="M194" s="104">
        <v>0</v>
      </c>
      <c r="N194" s="104">
        <v>400000</v>
      </c>
      <c r="O194" s="104">
        <v>400000</v>
      </c>
    </row>
    <row r="195" spans="1:15" ht="12" customHeight="1" x14ac:dyDescent="0.2">
      <c r="A195" s="102">
        <v>194</v>
      </c>
      <c r="B195" s="60">
        <v>95350</v>
      </c>
      <c r="C195" s="67" t="s">
        <v>6466</v>
      </c>
      <c r="D195" s="67" t="s">
        <v>6467</v>
      </c>
      <c r="E195" s="67" t="s">
        <v>6468</v>
      </c>
      <c r="F195" s="64" t="s">
        <v>6469</v>
      </c>
      <c r="G195" s="67" t="s">
        <v>1021</v>
      </c>
      <c r="H195" s="67" t="s">
        <v>979</v>
      </c>
      <c r="I195" s="104">
        <v>660565</v>
      </c>
      <c r="J195" s="104"/>
      <c r="K195" s="104">
        <f t="shared" si="3"/>
        <v>660565</v>
      </c>
      <c r="L195" s="104">
        <v>400000</v>
      </c>
      <c r="M195" s="104">
        <v>0</v>
      </c>
      <c r="N195" s="104">
        <v>400000</v>
      </c>
      <c r="O195" s="104">
        <v>400000</v>
      </c>
    </row>
    <row r="196" spans="1:15" ht="12" customHeight="1" x14ac:dyDescent="0.2">
      <c r="A196" s="102">
        <v>195</v>
      </c>
      <c r="B196" s="60">
        <v>96798</v>
      </c>
      <c r="C196" s="67" t="s">
        <v>6470</v>
      </c>
      <c r="D196" s="67" t="s">
        <v>6471</v>
      </c>
      <c r="E196" s="67" t="s">
        <v>6472</v>
      </c>
      <c r="F196" s="64" t="s">
        <v>6473</v>
      </c>
      <c r="G196" s="67" t="s">
        <v>795</v>
      </c>
      <c r="H196" s="67" t="s">
        <v>723</v>
      </c>
      <c r="I196" s="104">
        <v>649625</v>
      </c>
      <c r="J196" s="104"/>
      <c r="K196" s="104">
        <f t="shared" si="3"/>
        <v>649625</v>
      </c>
      <c r="L196" s="104">
        <v>400000</v>
      </c>
      <c r="M196" s="104">
        <v>0</v>
      </c>
      <c r="N196" s="104">
        <v>400000</v>
      </c>
      <c r="O196" s="104">
        <v>400000</v>
      </c>
    </row>
    <row r="197" spans="1:15" ht="12" customHeight="1" x14ac:dyDescent="0.2">
      <c r="A197" s="102">
        <v>196</v>
      </c>
      <c r="B197" s="60">
        <v>96498</v>
      </c>
      <c r="C197" s="67" t="s">
        <v>6474</v>
      </c>
      <c r="D197" s="67" t="s">
        <v>6475</v>
      </c>
      <c r="E197" s="67" t="s">
        <v>6476</v>
      </c>
      <c r="F197" s="64" t="s">
        <v>6477</v>
      </c>
      <c r="G197" s="67" t="s">
        <v>1419</v>
      </c>
      <c r="H197" s="67" t="s">
        <v>1070</v>
      </c>
      <c r="I197" s="104">
        <v>748438</v>
      </c>
      <c r="J197" s="104"/>
      <c r="K197" s="104">
        <f t="shared" si="3"/>
        <v>748438</v>
      </c>
      <c r="L197" s="104">
        <v>400000</v>
      </c>
      <c r="M197" s="104">
        <v>0</v>
      </c>
      <c r="N197" s="104">
        <v>400000</v>
      </c>
      <c r="O197" s="104">
        <v>400000</v>
      </c>
    </row>
    <row r="198" spans="1:15" ht="12" customHeight="1" x14ac:dyDescent="0.2">
      <c r="A198" s="102">
        <v>197</v>
      </c>
      <c r="B198" s="60">
        <v>96285</v>
      </c>
      <c r="C198" s="67" t="s">
        <v>6478</v>
      </c>
      <c r="D198" s="67" t="s">
        <v>6479</v>
      </c>
      <c r="E198" s="67" t="s">
        <v>3378</v>
      </c>
      <c r="F198" s="64" t="s">
        <v>3379</v>
      </c>
      <c r="G198" s="67" t="s">
        <v>1419</v>
      </c>
      <c r="H198" s="67" t="s">
        <v>1070</v>
      </c>
      <c r="I198" s="104">
        <v>538087</v>
      </c>
      <c r="J198" s="104"/>
      <c r="K198" s="104">
        <f t="shared" si="3"/>
        <v>538087</v>
      </c>
      <c r="L198" s="104">
        <v>376660</v>
      </c>
      <c r="M198" s="104">
        <v>0</v>
      </c>
      <c r="N198" s="104">
        <v>376660</v>
      </c>
      <c r="O198" s="104">
        <v>376660</v>
      </c>
    </row>
    <row r="199" spans="1:15" ht="12" customHeight="1" x14ac:dyDescent="0.2">
      <c r="A199" s="102">
        <v>198</v>
      </c>
      <c r="B199" s="60">
        <v>95940</v>
      </c>
      <c r="C199" s="67" t="s">
        <v>6480</v>
      </c>
      <c r="D199" s="67" t="s">
        <v>6481</v>
      </c>
      <c r="E199" s="67" t="s">
        <v>6482</v>
      </c>
      <c r="F199" s="64" t="s">
        <v>6483</v>
      </c>
      <c r="G199" s="67" t="s">
        <v>1706</v>
      </c>
      <c r="H199" s="67" t="s">
        <v>1643</v>
      </c>
      <c r="I199" s="104">
        <v>783298</v>
      </c>
      <c r="J199" s="104"/>
      <c r="K199" s="104">
        <f t="shared" si="3"/>
        <v>783298</v>
      </c>
      <c r="L199" s="104">
        <v>400000</v>
      </c>
      <c r="M199" s="104">
        <v>0</v>
      </c>
      <c r="N199" s="104">
        <v>400000</v>
      </c>
      <c r="O199" s="104">
        <v>400000</v>
      </c>
    </row>
    <row r="200" spans="1:15" ht="12" customHeight="1" x14ac:dyDescent="0.2">
      <c r="A200" s="102">
        <v>199</v>
      </c>
      <c r="B200" s="60">
        <v>94034</v>
      </c>
      <c r="C200" s="67" t="s">
        <v>6484</v>
      </c>
      <c r="D200" s="67" t="s">
        <v>6485</v>
      </c>
      <c r="E200" s="67" t="s">
        <v>6486</v>
      </c>
      <c r="F200" s="64" t="s">
        <v>6487</v>
      </c>
      <c r="G200" s="67" t="s">
        <v>1069</v>
      </c>
      <c r="H200" s="67" t="s">
        <v>1070</v>
      </c>
      <c r="I200" s="104">
        <v>175130</v>
      </c>
      <c r="J200" s="104"/>
      <c r="K200" s="104">
        <f t="shared" si="3"/>
        <v>175130</v>
      </c>
      <c r="L200" s="104">
        <v>0</v>
      </c>
      <c r="M200" s="104">
        <v>122591</v>
      </c>
      <c r="N200" s="104">
        <v>122591</v>
      </c>
      <c r="O200" s="104">
        <v>122591</v>
      </c>
    </row>
    <row r="201" spans="1:15" ht="12" customHeight="1" x14ac:dyDescent="0.2">
      <c r="A201" s="102">
        <v>200</v>
      </c>
      <c r="B201" s="60">
        <v>97081</v>
      </c>
      <c r="C201" s="67" t="s">
        <v>6488</v>
      </c>
      <c r="D201" s="67" t="s">
        <v>6489</v>
      </c>
      <c r="E201" s="67" t="s">
        <v>3129</v>
      </c>
      <c r="F201" s="64" t="s">
        <v>3130</v>
      </c>
      <c r="G201" s="67" t="s">
        <v>432</v>
      </c>
      <c r="H201" s="67" t="s">
        <v>433</v>
      </c>
      <c r="I201" s="104">
        <v>690115</v>
      </c>
      <c r="J201" s="104"/>
      <c r="K201" s="104">
        <f t="shared" si="3"/>
        <v>690115</v>
      </c>
      <c r="L201" s="104">
        <v>400000</v>
      </c>
      <c r="M201" s="104">
        <v>0</v>
      </c>
      <c r="N201" s="104">
        <v>400000</v>
      </c>
      <c r="O201" s="104">
        <v>400000</v>
      </c>
    </row>
    <row r="202" spans="1:15" ht="12" customHeight="1" x14ac:dyDescent="0.2">
      <c r="A202" s="102">
        <v>201</v>
      </c>
      <c r="B202" s="60">
        <v>95663</v>
      </c>
      <c r="C202" s="67" t="s">
        <v>6490</v>
      </c>
      <c r="D202" s="67" t="s">
        <v>6491</v>
      </c>
      <c r="E202" s="67" t="s">
        <v>3314</v>
      </c>
      <c r="F202" s="64" t="s">
        <v>3315</v>
      </c>
      <c r="G202" s="67" t="s">
        <v>705</v>
      </c>
      <c r="H202" s="67" t="s">
        <v>627</v>
      </c>
      <c r="I202" s="104">
        <v>497869</v>
      </c>
      <c r="J202" s="104"/>
      <c r="K202" s="104">
        <f t="shared" si="3"/>
        <v>497869</v>
      </c>
      <c r="L202" s="104">
        <v>348508</v>
      </c>
      <c r="M202" s="104">
        <v>0</v>
      </c>
      <c r="N202" s="104">
        <v>348508</v>
      </c>
      <c r="O202" s="104">
        <v>348508</v>
      </c>
    </row>
    <row r="203" spans="1:15" ht="12" customHeight="1" x14ac:dyDescent="0.2">
      <c r="A203" s="102">
        <v>202</v>
      </c>
      <c r="B203" s="60">
        <v>94753</v>
      </c>
      <c r="C203" s="67" t="s">
        <v>6492</v>
      </c>
      <c r="D203" s="67" t="s">
        <v>6493</v>
      </c>
      <c r="E203" s="67" t="s">
        <v>6494</v>
      </c>
      <c r="F203" s="64" t="s">
        <v>6495</v>
      </c>
      <c r="G203" s="67" t="s">
        <v>2598</v>
      </c>
      <c r="H203" s="67" t="s">
        <v>1787</v>
      </c>
      <c r="I203" s="104">
        <v>570358</v>
      </c>
      <c r="J203" s="104">
        <f>79272</f>
        <v>79272</v>
      </c>
      <c r="K203" s="104">
        <f t="shared" si="3"/>
        <v>491086</v>
      </c>
      <c r="L203" s="104">
        <v>399000</v>
      </c>
      <c r="M203" s="104">
        <v>0</v>
      </c>
      <c r="N203" s="104">
        <v>399000</v>
      </c>
      <c r="O203" s="104">
        <v>343760.19999999995</v>
      </c>
    </row>
    <row r="204" spans="1:15" ht="12" customHeight="1" x14ac:dyDescent="0.2">
      <c r="A204" s="102">
        <v>203</v>
      </c>
      <c r="B204" s="60">
        <v>97094</v>
      </c>
      <c r="C204" s="67" t="s">
        <v>6496</v>
      </c>
      <c r="D204" s="67" t="s">
        <v>6497</v>
      </c>
      <c r="E204" s="67" t="s">
        <v>6498</v>
      </c>
      <c r="F204" s="64" t="s">
        <v>6499</v>
      </c>
      <c r="G204" s="67" t="s">
        <v>249</v>
      </c>
      <c r="H204" s="67" t="s">
        <v>183</v>
      </c>
      <c r="I204" s="104">
        <v>574252</v>
      </c>
      <c r="J204" s="104"/>
      <c r="K204" s="104">
        <f t="shared" si="3"/>
        <v>574252</v>
      </c>
      <c r="L204" s="104">
        <v>400000</v>
      </c>
      <c r="M204" s="104">
        <v>0</v>
      </c>
      <c r="N204" s="104">
        <v>400000</v>
      </c>
      <c r="O204" s="104">
        <v>400000</v>
      </c>
    </row>
    <row r="205" spans="1:15" ht="12" customHeight="1" x14ac:dyDescent="0.2">
      <c r="A205" s="102">
        <v>204</v>
      </c>
      <c r="B205" s="60">
        <v>97196</v>
      </c>
      <c r="C205" s="67" t="s">
        <v>6500</v>
      </c>
      <c r="D205" s="67" t="s">
        <v>6501</v>
      </c>
      <c r="E205" s="67" t="s">
        <v>6502</v>
      </c>
      <c r="F205" s="64" t="s">
        <v>6503</v>
      </c>
      <c r="G205" s="67" t="s">
        <v>1069</v>
      </c>
      <c r="H205" s="67" t="s">
        <v>1070</v>
      </c>
      <c r="I205" s="104">
        <v>667352</v>
      </c>
      <c r="J205" s="104"/>
      <c r="K205" s="104">
        <f t="shared" si="3"/>
        <v>667352</v>
      </c>
      <c r="L205" s="104">
        <v>400000</v>
      </c>
      <c r="M205" s="104">
        <v>0</v>
      </c>
      <c r="N205" s="104">
        <v>400000</v>
      </c>
      <c r="O205" s="104">
        <v>400000</v>
      </c>
    </row>
    <row r="206" spans="1:15" ht="12" customHeight="1" x14ac:dyDescent="0.2">
      <c r="A206" s="102">
        <v>205</v>
      </c>
      <c r="B206" s="60">
        <v>96290</v>
      </c>
      <c r="C206" s="67" t="s">
        <v>6504</v>
      </c>
      <c r="D206" s="67" t="s">
        <v>6505</v>
      </c>
      <c r="E206" s="67" t="s">
        <v>778</v>
      </c>
      <c r="F206" s="64" t="s">
        <v>779</v>
      </c>
      <c r="G206" s="67" t="s">
        <v>734</v>
      </c>
      <c r="H206" s="67" t="s">
        <v>723</v>
      </c>
      <c r="I206" s="104">
        <v>402083</v>
      </c>
      <c r="J206" s="104"/>
      <c r="K206" s="104">
        <f t="shared" si="3"/>
        <v>402083</v>
      </c>
      <c r="L206" s="104">
        <v>280000</v>
      </c>
      <c r="M206" s="104">
        <v>0</v>
      </c>
      <c r="N206" s="104">
        <v>280000</v>
      </c>
      <c r="O206" s="104">
        <v>280000</v>
      </c>
    </row>
    <row r="207" spans="1:15" ht="12" customHeight="1" x14ac:dyDescent="0.2">
      <c r="A207" s="102">
        <v>206</v>
      </c>
      <c r="B207" s="60">
        <v>95769</v>
      </c>
      <c r="C207" s="67" t="s">
        <v>6506</v>
      </c>
      <c r="D207" s="67" t="s">
        <v>6507</v>
      </c>
      <c r="E207" s="67" t="s">
        <v>1119</v>
      </c>
      <c r="F207" s="64" t="s">
        <v>1120</v>
      </c>
      <c r="G207" s="67" t="s">
        <v>1069</v>
      </c>
      <c r="H207" s="67" t="s">
        <v>1070</v>
      </c>
      <c r="I207" s="104">
        <v>490994</v>
      </c>
      <c r="J207" s="104"/>
      <c r="K207" s="104">
        <f t="shared" si="3"/>
        <v>490994</v>
      </c>
      <c r="L207" s="104">
        <v>0</v>
      </c>
      <c r="M207" s="104">
        <v>343000</v>
      </c>
      <c r="N207" s="104">
        <v>343000</v>
      </c>
      <c r="O207" s="104">
        <v>343000</v>
      </c>
    </row>
    <row r="208" spans="1:15" ht="12" customHeight="1" x14ac:dyDescent="0.2">
      <c r="A208" s="102">
        <v>207</v>
      </c>
      <c r="B208" s="60">
        <v>95831</v>
      </c>
      <c r="C208" s="67" t="s">
        <v>6508</v>
      </c>
      <c r="D208" s="67" t="s">
        <v>6509</v>
      </c>
      <c r="E208" s="67" t="s">
        <v>6510</v>
      </c>
      <c r="F208" s="64" t="s">
        <v>6511</v>
      </c>
      <c r="G208" s="67" t="s">
        <v>826</v>
      </c>
      <c r="H208" s="67" t="s">
        <v>723</v>
      </c>
      <c r="I208" s="104">
        <v>664303</v>
      </c>
      <c r="J208" s="104"/>
      <c r="K208" s="104">
        <f t="shared" si="3"/>
        <v>664303</v>
      </c>
      <c r="L208" s="104">
        <v>400000</v>
      </c>
      <c r="M208" s="104">
        <v>0</v>
      </c>
      <c r="N208" s="104">
        <v>400000</v>
      </c>
      <c r="O208" s="104">
        <v>400000</v>
      </c>
    </row>
    <row r="209" spans="1:15" ht="12" customHeight="1" x14ac:dyDescent="0.2">
      <c r="A209" s="102">
        <v>208</v>
      </c>
      <c r="B209" s="60">
        <v>95158</v>
      </c>
      <c r="C209" s="67" t="s">
        <v>6512</v>
      </c>
      <c r="D209" s="67" t="s">
        <v>6513</v>
      </c>
      <c r="E209" s="67" t="s">
        <v>6514</v>
      </c>
      <c r="F209" s="64" t="s">
        <v>6515</v>
      </c>
      <c r="G209" s="67" t="s">
        <v>600</v>
      </c>
      <c r="H209" s="67" t="s">
        <v>557</v>
      </c>
      <c r="I209" s="104">
        <v>400020</v>
      </c>
      <c r="J209" s="104"/>
      <c r="K209" s="104">
        <f t="shared" si="3"/>
        <v>400020</v>
      </c>
      <c r="L209" s="104">
        <v>280014</v>
      </c>
      <c r="M209" s="104">
        <v>0</v>
      </c>
      <c r="N209" s="104">
        <v>280014</v>
      </c>
      <c r="O209" s="104">
        <v>280014</v>
      </c>
    </row>
    <row r="210" spans="1:15" ht="12" customHeight="1" x14ac:dyDescent="0.2">
      <c r="A210" s="102">
        <v>209</v>
      </c>
      <c r="B210" s="60">
        <v>96329</v>
      </c>
      <c r="C210" s="67" t="s">
        <v>6516</v>
      </c>
      <c r="D210" s="67" t="s">
        <v>6517</v>
      </c>
      <c r="E210" s="67" t="s">
        <v>6518</v>
      </c>
      <c r="F210" s="64" t="s">
        <v>6519</v>
      </c>
      <c r="G210" s="67" t="s">
        <v>2598</v>
      </c>
      <c r="H210" s="67" t="s">
        <v>1787</v>
      </c>
      <c r="I210" s="104">
        <v>476223</v>
      </c>
      <c r="J210" s="104"/>
      <c r="K210" s="104">
        <f t="shared" si="3"/>
        <v>476223</v>
      </c>
      <c r="L210" s="104">
        <v>333356</v>
      </c>
      <c r="M210" s="104">
        <v>0</v>
      </c>
      <c r="N210" s="104">
        <v>333356</v>
      </c>
      <c r="O210" s="104">
        <v>333356</v>
      </c>
    </row>
    <row r="211" spans="1:15" ht="12" customHeight="1" x14ac:dyDescent="0.2">
      <c r="A211" s="102">
        <v>210</v>
      </c>
      <c r="B211" s="60">
        <v>97514</v>
      </c>
      <c r="C211" s="67" t="s">
        <v>6520</v>
      </c>
      <c r="D211" s="67" t="s">
        <v>6521</v>
      </c>
      <c r="E211" s="67" t="s">
        <v>6522</v>
      </c>
      <c r="F211" s="64" t="s">
        <v>6523</v>
      </c>
      <c r="G211" s="67" t="s">
        <v>100</v>
      </c>
      <c r="H211" s="67" t="s">
        <v>18</v>
      </c>
      <c r="I211" s="104">
        <v>363527</v>
      </c>
      <c r="J211" s="104"/>
      <c r="K211" s="104">
        <f t="shared" si="3"/>
        <v>363527</v>
      </c>
      <c r="L211" s="104">
        <v>0</v>
      </c>
      <c r="M211" s="104">
        <v>254468</v>
      </c>
      <c r="N211" s="104">
        <v>254468</v>
      </c>
      <c r="O211" s="104">
        <v>254468</v>
      </c>
    </row>
    <row r="212" spans="1:15" ht="12" customHeight="1" x14ac:dyDescent="0.2">
      <c r="A212" s="102">
        <v>211</v>
      </c>
      <c r="B212" s="60">
        <v>93736</v>
      </c>
      <c r="C212" s="67" t="s">
        <v>6524</v>
      </c>
      <c r="D212" s="67" t="s">
        <v>6525</v>
      </c>
      <c r="E212" s="67" t="s">
        <v>6526</v>
      </c>
      <c r="F212" s="64" t="s">
        <v>6527</v>
      </c>
      <c r="G212" s="67" t="s">
        <v>2354</v>
      </c>
      <c r="H212" s="67" t="s">
        <v>183</v>
      </c>
      <c r="I212" s="104">
        <v>595750</v>
      </c>
      <c r="J212" s="104"/>
      <c r="K212" s="104">
        <f t="shared" si="3"/>
        <v>595750</v>
      </c>
      <c r="L212" s="104">
        <v>400000</v>
      </c>
      <c r="M212" s="104">
        <v>0</v>
      </c>
      <c r="N212" s="104">
        <v>400000</v>
      </c>
      <c r="O212" s="104">
        <v>400000</v>
      </c>
    </row>
    <row r="213" spans="1:15" ht="12" customHeight="1" x14ac:dyDescent="0.2">
      <c r="A213" s="102">
        <v>212</v>
      </c>
      <c r="B213" s="60">
        <v>96315</v>
      </c>
      <c r="C213" s="67" t="s">
        <v>6528</v>
      </c>
      <c r="D213" s="67" t="s">
        <v>6529</v>
      </c>
      <c r="E213" s="67" t="s">
        <v>3980</v>
      </c>
      <c r="F213" s="64" t="s">
        <v>3981</v>
      </c>
      <c r="G213" s="67" t="s">
        <v>2354</v>
      </c>
      <c r="H213" s="67" t="s">
        <v>183</v>
      </c>
      <c r="I213" s="104">
        <v>357458</v>
      </c>
      <c r="J213" s="104"/>
      <c r="K213" s="104">
        <f t="shared" si="3"/>
        <v>357458</v>
      </c>
      <c r="L213" s="104">
        <v>250220</v>
      </c>
      <c r="M213" s="104">
        <v>0</v>
      </c>
      <c r="N213" s="104">
        <v>250220</v>
      </c>
      <c r="O213" s="104">
        <v>250220</v>
      </c>
    </row>
    <row r="214" spans="1:15" ht="12" customHeight="1" x14ac:dyDescent="0.2">
      <c r="A214" s="102">
        <v>213</v>
      </c>
      <c r="B214" s="60">
        <v>97066</v>
      </c>
      <c r="C214" s="67" t="s">
        <v>6530</v>
      </c>
      <c r="D214" s="67" t="s">
        <v>6531</v>
      </c>
      <c r="E214" s="67" t="s">
        <v>6532</v>
      </c>
      <c r="F214" s="64" t="s">
        <v>6533</v>
      </c>
      <c r="G214" s="67" t="s">
        <v>826</v>
      </c>
      <c r="H214" s="67" t="s">
        <v>723</v>
      </c>
      <c r="I214" s="104">
        <v>308000</v>
      </c>
      <c r="J214" s="104">
        <f>150000</f>
        <v>150000</v>
      </c>
      <c r="K214" s="104">
        <f t="shared" si="3"/>
        <v>158000</v>
      </c>
      <c r="L214" s="104">
        <v>215600</v>
      </c>
      <c r="M214" s="104">
        <v>0</v>
      </c>
      <c r="N214" s="104">
        <v>215600</v>
      </c>
      <c r="O214" s="104">
        <v>110600</v>
      </c>
    </row>
    <row r="215" spans="1:15" ht="12" customHeight="1" x14ac:dyDescent="0.2">
      <c r="A215" s="102">
        <v>214</v>
      </c>
      <c r="B215" s="60">
        <v>97439</v>
      </c>
      <c r="C215" s="67" t="s">
        <v>6534</v>
      </c>
      <c r="D215" s="67" t="s">
        <v>6535</v>
      </c>
      <c r="E215" s="67" t="s">
        <v>2906</v>
      </c>
      <c r="F215" s="64" t="s">
        <v>2907</v>
      </c>
      <c r="G215" s="67" t="s">
        <v>1161</v>
      </c>
      <c r="H215" s="67" t="s">
        <v>1070</v>
      </c>
      <c r="I215" s="104">
        <v>222000</v>
      </c>
      <c r="J215" s="104"/>
      <c r="K215" s="104">
        <f t="shared" si="3"/>
        <v>222000</v>
      </c>
      <c r="L215" s="104">
        <v>0</v>
      </c>
      <c r="M215" s="104">
        <v>155400</v>
      </c>
      <c r="N215" s="104">
        <v>155400</v>
      </c>
      <c r="O215" s="104">
        <v>155400</v>
      </c>
    </row>
    <row r="216" spans="1:15" ht="12" customHeight="1" x14ac:dyDescent="0.2">
      <c r="A216" s="102">
        <v>215</v>
      </c>
      <c r="B216" s="60">
        <v>93920</v>
      </c>
      <c r="C216" s="67" t="s">
        <v>6536</v>
      </c>
      <c r="D216" s="67" t="s">
        <v>6537</v>
      </c>
      <c r="E216" s="67" t="s">
        <v>3587</v>
      </c>
      <c r="F216" s="64" t="s">
        <v>3588</v>
      </c>
      <c r="G216" s="67" t="s">
        <v>1786</v>
      </c>
      <c r="H216" s="67" t="s">
        <v>1787</v>
      </c>
      <c r="I216" s="104">
        <v>498401</v>
      </c>
      <c r="J216" s="104"/>
      <c r="K216" s="104">
        <f t="shared" si="3"/>
        <v>498401</v>
      </c>
      <c r="L216" s="104">
        <v>348881</v>
      </c>
      <c r="M216" s="104">
        <v>0</v>
      </c>
      <c r="N216" s="104">
        <v>348881</v>
      </c>
      <c r="O216" s="104">
        <v>348881</v>
      </c>
    </row>
    <row r="217" spans="1:15" ht="12" customHeight="1" x14ac:dyDescent="0.2">
      <c r="A217" s="102">
        <v>216</v>
      </c>
      <c r="B217" s="60">
        <v>95800</v>
      </c>
      <c r="C217" s="67" t="s">
        <v>6538</v>
      </c>
      <c r="D217" s="67" t="s">
        <v>6539</v>
      </c>
      <c r="E217" s="67" t="s">
        <v>3244</v>
      </c>
      <c r="F217" s="64" t="s">
        <v>3245</v>
      </c>
      <c r="G217" s="67" t="s">
        <v>1419</v>
      </c>
      <c r="H217" s="67" t="s">
        <v>1070</v>
      </c>
      <c r="I217" s="104">
        <v>431967</v>
      </c>
      <c r="J217" s="104"/>
      <c r="K217" s="104">
        <f t="shared" si="3"/>
        <v>431967</v>
      </c>
      <c r="L217" s="104">
        <v>302000</v>
      </c>
      <c r="M217" s="104">
        <v>0</v>
      </c>
      <c r="N217" s="104">
        <v>302000</v>
      </c>
      <c r="O217" s="104">
        <v>302000</v>
      </c>
    </row>
    <row r="218" spans="1:15" ht="12" customHeight="1" x14ac:dyDescent="0.2">
      <c r="A218" s="102">
        <v>217</v>
      </c>
      <c r="B218" s="60">
        <v>96708</v>
      </c>
      <c r="C218" s="67" t="s">
        <v>6540</v>
      </c>
      <c r="D218" s="67" t="s">
        <v>6541</v>
      </c>
      <c r="E218" s="67" t="s">
        <v>6542</v>
      </c>
      <c r="F218" s="64" t="s">
        <v>6543</v>
      </c>
      <c r="G218" s="67" t="s">
        <v>826</v>
      </c>
      <c r="H218" s="67" t="s">
        <v>723</v>
      </c>
      <c r="I218" s="104">
        <v>665742</v>
      </c>
      <c r="J218" s="104"/>
      <c r="K218" s="104">
        <f t="shared" si="3"/>
        <v>665742</v>
      </c>
      <c r="L218" s="104">
        <v>0</v>
      </c>
      <c r="M218" s="104">
        <v>400000</v>
      </c>
      <c r="N218" s="104">
        <v>400000</v>
      </c>
      <c r="O218" s="104">
        <v>400000</v>
      </c>
    </row>
    <row r="219" spans="1:15" ht="12" customHeight="1" x14ac:dyDescent="0.2">
      <c r="A219" s="102">
        <v>218</v>
      </c>
      <c r="B219" s="102">
        <v>97614</v>
      </c>
      <c r="C219" s="67" t="s">
        <v>7872</v>
      </c>
      <c r="D219" s="67" t="s">
        <v>7871</v>
      </c>
      <c r="E219" s="67" t="s">
        <v>7873</v>
      </c>
      <c r="F219" s="64" t="s">
        <v>7870</v>
      </c>
      <c r="G219" s="67" t="s">
        <v>31</v>
      </c>
      <c r="H219" s="67" t="s">
        <v>18</v>
      </c>
      <c r="I219" s="104">
        <v>807641</v>
      </c>
      <c r="J219" s="104"/>
      <c r="K219" s="104">
        <f t="shared" si="3"/>
        <v>807641</v>
      </c>
      <c r="L219" s="104">
        <v>400000</v>
      </c>
      <c r="M219" s="104">
        <v>0</v>
      </c>
      <c r="N219" s="104">
        <v>400000</v>
      </c>
      <c r="O219" s="104">
        <v>400000</v>
      </c>
    </row>
    <row r="220" spans="1:15" ht="12" customHeight="1" x14ac:dyDescent="0.2">
      <c r="A220" s="102">
        <v>219</v>
      </c>
      <c r="B220" s="60">
        <v>96083</v>
      </c>
      <c r="C220" s="67" t="s">
        <v>6544</v>
      </c>
      <c r="D220" s="67" t="s">
        <v>6545</v>
      </c>
      <c r="E220" s="67" t="s">
        <v>1541</v>
      </c>
      <c r="F220" s="64" t="s">
        <v>1542</v>
      </c>
      <c r="G220" s="67" t="s">
        <v>1527</v>
      </c>
      <c r="H220" s="67" t="s">
        <v>1441</v>
      </c>
      <c r="I220" s="104">
        <v>1083026</v>
      </c>
      <c r="J220" s="104"/>
      <c r="K220" s="104">
        <f t="shared" si="3"/>
        <v>1083026</v>
      </c>
      <c r="L220" s="104">
        <v>400000</v>
      </c>
      <c r="M220" s="104">
        <v>0</v>
      </c>
      <c r="N220" s="104">
        <v>400000</v>
      </c>
      <c r="O220" s="104">
        <v>400000</v>
      </c>
    </row>
    <row r="221" spans="1:15" ht="12" customHeight="1" x14ac:dyDescent="0.2">
      <c r="A221" s="102">
        <v>220</v>
      </c>
      <c r="B221" s="60">
        <v>95302</v>
      </c>
      <c r="C221" s="67" t="s">
        <v>6546</v>
      </c>
      <c r="D221" s="67" t="s">
        <v>6547</v>
      </c>
      <c r="E221" s="67" t="s">
        <v>3006</v>
      </c>
      <c r="F221" s="64" t="s">
        <v>3007</v>
      </c>
      <c r="G221" s="67" t="s">
        <v>705</v>
      </c>
      <c r="H221" s="67" t="s">
        <v>627</v>
      </c>
      <c r="I221" s="104">
        <v>433980</v>
      </c>
      <c r="J221" s="104"/>
      <c r="K221" s="104">
        <f t="shared" si="3"/>
        <v>433980</v>
      </c>
      <c r="L221" s="104">
        <v>303786</v>
      </c>
      <c r="M221" s="104">
        <v>0</v>
      </c>
      <c r="N221" s="104">
        <v>303786</v>
      </c>
      <c r="O221" s="104">
        <v>303786</v>
      </c>
    </row>
    <row r="222" spans="1:15" ht="12" customHeight="1" x14ac:dyDescent="0.2">
      <c r="A222" s="102">
        <v>221</v>
      </c>
      <c r="B222" s="60">
        <v>94514</v>
      </c>
      <c r="C222" s="67" t="s">
        <v>6548</v>
      </c>
      <c r="D222" s="67" t="s">
        <v>6549</v>
      </c>
      <c r="E222" s="67" t="s">
        <v>6550</v>
      </c>
      <c r="F222" s="64" t="s">
        <v>6551</v>
      </c>
      <c r="G222" s="67" t="s">
        <v>42</v>
      </c>
      <c r="H222" s="67" t="s">
        <v>18</v>
      </c>
      <c r="I222" s="104">
        <v>380680</v>
      </c>
      <c r="J222" s="104"/>
      <c r="K222" s="104">
        <f t="shared" si="3"/>
        <v>380680</v>
      </c>
      <c r="L222" s="104">
        <v>100000</v>
      </c>
      <c r="M222" s="104">
        <v>160000</v>
      </c>
      <c r="N222" s="104">
        <v>260000</v>
      </c>
      <c r="O222" s="104">
        <v>260000</v>
      </c>
    </row>
    <row r="223" spans="1:15" ht="12" customHeight="1" x14ac:dyDescent="0.2">
      <c r="A223" s="102">
        <v>222</v>
      </c>
      <c r="B223" s="60">
        <v>95583</v>
      </c>
      <c r="C223" s="67" t="s">
        <v>6552</v>
      </c>
      <c r="D223" s="67" t="s">
        <v>6553</v>
      </c>
      <c r="E223" s="67" t="s">
        <v>2433</v>
      </c>
      <c r="F223" s="64" t="s">
        <v>2434</v>
      </c>
      <c r="G223" s="67" t="s">
        <v>42</v>
      </c>
      <c r="H223" s="67" t="s">
        <v>18</v>
      </c>
      <c r="I223" s="104">
        <v>368459</v>
      </c>
      <c r="J223" s="104"/>
      <c r="K223" s="104">
        <f t="shared" si="3"/>
        <v>368459</v>
      </c>
      <c r="L223" s="104">
        <v>187000</v>
      </c>
      <c r="M223" s="104">
        <v>63000</v>
      </c>
      <c r="N223" s="104">
        <v>250000</v>
      </c>
      <c r="O223" s="104">
        <v>250000</v>
      </c>
    </row>
    <row r="224" spans="1:15" ht="12" customHeight="1" x14ac:dyDescent="0.2">
      <c r="A224" s="102">
        <v>223</v>
      </c>
      <c r="B224" s="60">
        <v>95058</v>
      </c>
      <c r="C224" s="67" t="s">
        <v>6554</v>
      </c>
      <c r="D224" s="67" t="s">
        <v>6555</v>
      </c>
      <c r="E224" s="67" t="s">
        <v>3026</v>
      </c>
      <c r="F224" s="64" t="s">
        <v>3027</v>
      </c>
      <c r="G224" s="67" t="s">
        <v>1674</v>
      </c>
      <c r="H224" s="67" t="s">
        <v>1643</v>
      </c>
      <c r="I224" s="104">
        <v>747473</v>
      </c>
      <c r="J224" s="104"/>
      <c r="K224" s="104">
        <f t="shared" si="3"/>
        <v>747473</v>
      </c>
      <c r="L224" s="104">
        <v>400000</v>
      </c>
      <c r="M224" s="104">
        <v>0</v>
      </c>
      <c r="N224" s="104">
        <v>400000</v>
      </c>
      <c r="O224" s="104">
        <v>400000</v>
      </c>
    </row>
    <row r="225" spans="1:15" ht="12" customHeight="1" x14ac:dyDescent="0.2">
      <c r="A225" s="102">
        <v>224</v>
      </c>
      <c r="B225" s="60">
        <v>96307</v>
      </c>
      <c r="C225" s="67" t="s">
        <v>6556</v>
      </c>
      <c r="D225" s="67" t="s">
        <v>6557</v>
      </c>
      <c r="E225" s="67" t="s">
        <v>3472</v>
      </c>
      <c r="F225" s="64" t="s">
        <v>3473</v>
      </c>
      <c r="G225" s="67" t="s">
        <v>275</v>
      </c>
      <c r="H225" s="67" t="s">
        <v>183</v>
      </c>
      <c r="I225" s="104">
        <v>1016617</v>
      </c>
      <c r="J225" s="104"/>
      <c r="K225" s="104">
        <f t="shared" si="3"/>
        <v>1016617</v>
      </c>
      <c r="L225" s="104">
        <v>400000</v>
      </c>
      <c r="M225" s="104">
        <v>0</v>
      </c>
      <c r="N225" s="104">
        <v>400000</v>
      </c>
      <c r="O225" s="104">
        <v>400000</v>
      </c>
    </row>
    <row r="226" spans="1:15" ht="12" customHeight="1" x14ac:dyDescent="0.2">
      <c r="A226" s="102">
        <v>225</v>
      </c>
      <c r="B226" s="60">
        <v>94567</v>
      </c>
      <c r="C226" s="67" t="s">
        <v>6558</v>
      </c>
      <c r="D226" s="67" t="s">
        <v>6559</v>
      </c>
      <c r="E226" s="67" t="s">
        <v>6560</v>
      </c>
      <c r="F226" s="64" t="s">
        <v>6561</v>
      </c>
      <c r="G226" s="67" t="s">
        <v>1786</v>
      </c>
      <c r="H226" s="67" t="s">
        <v>1787</v>
      </c>
      <c r="I226" s="104">
        <v>578985</v>
      </c>
      <c r="J226" s="104"/>
      <c r="K226" s="104">
        <f t="shared" si="3"/>
        <v>578985</v>
      </c>
      <c r="L226" s="104">
        <v>400000</v>
      </c>
      <c r="M226" s="104">
        <v>0</v>
      </c>
      <c r="N226" s="104">
        <v>400000</v>
      </c>
      <c r="O226" s="104">
        <v>400000</v>
      </c>
    </row>
    <row r="227" spans="1:15" ht="12" customHeight="1" x14ac:dyDescent="0.2">
      <c r="A227" s="102">
        <v>226</v>
      </c>
      <c r="B227" s="60">
        <v>97209</v>
      </c>
      <c r="C227" s="67" t="s">
        <v>6562</v>
      </c>
      <c r="D227" s="67" t="s">
        <v>6563</v>
      </c>
      <c r="E227" s="67" t="s">
        <v>693</v>
      </c>
      <c r="F227" s="64" t="s">
        <v>694</v>
      </c>
      <c r="G227" s="67" t="s">
        <v>689</v>
      </c>
      <c r="H227" s="67" t="s">
        <v>627</v>
      </c>
      <c r="I227" s="104">
        <v>1526495</v>
      </c>
      <c r="J227" s="104"/>
      <c r="K227" s="104">
        <f t="shared" si="3"/>
        <v>1526495</v>
      </c>
      <c r="L227" s="104">
        <v>400000</v>
      </c>
      <c r="M227" s="104">
        <v>0</v>
      </c>
      <c r="N227" s="104">
        <v>400000</v>
      </c>
      <c r="O227" s="104">
        <v>400000</v>
      </c>
    </row>
    <row r="228" spans="1:15" ht="12" customHeight="1" x14ac:dyDescent="0.2">
      <c r="A228" s="102">
        <v>227</v>
      </c>
      <c r="B228" s="60">
        <v>97010</v>
      </c>
      <c r="C228" s="67" t="s">
        <v>6564</v>
      </c>
      <c r="D228" s="113" t="s">
        <v>6565</v>
      </c>
      <c r="E228" s="67" t="s">
        <v>6566</v>
      </c>
      <c r="F228" s="64" t="s">
        <v>6567</v>
      </c>
      <c r="G228" s="67" t="s">
        <v>826</v>
      </c>
      <c r="H228" s="67" t="s">
        <v>723</v>
      </c>
      <c r="I228" s="104">
        <v>1169711</v>
      </c>
      <c r="J228" s="104"/>
      <c r="K228" s="104">
        <f t="shared" si="3"/>
        <v>1169711</v>
      </c>
      <c r="L228" s="104">
        <v>400000</v>
      </c>
      <c r="M228" s="104">
        <v>0</v>
      </c>
      <c r="N228" s="104">
        <v>400000</v>
      </c>
      <c r="O228" s="104">
        <v>400000</v>
      </c>
    </row>
    <row r="229" spans="1:15" ht="12" customHeight="1" x14ac:dyDescent="0.2">
      <c r="A229" s="102">
        <v>228</v>
      </c>
      <c r="B229" s="60">
        <v>95168</v>
      </c>
      <c r="C229" s="67" t="s">
        <v>6568</v>
      </c>
      <c r="D229" s="67" t="s">
        <v>6569</v>
      </c>
      <c r="E229" s="67" t="s">
        <v>4340</v>
      </c>
      <c r="F229" s="64" t="s">
        <v>4341</v>
      </c>
      <c r="G229" s="67" t="s">
        <v>926</v>
      </c>
      <c r="H229" s="67" t="s">
        <v>869</v>
      </c>
      <c r="I229" s="104">
        <v>446551</v>
      </c>
      <c r="J229" s="104"/>
      <c r="K229" s="104">
        <f t="shared" si="3"/>
        <v>446551</v>
      </c>
      <c r="L229" s="104">
        <v>312585</v>
      </c>
      <c r="M229" s="104">
        <v>0</v>
      </c>
      <c r="N229" s="104">
        <v>312585</v>
      </c>
      <c r="O229" s="104">
        <v>312585</v>
      </c>
    </row>
    <row r="230" spans="1:15" ht="12" customHeight="1" x14ac:dyDescent="0.2">
      <c r="A230" s="102">
        <v>229</v>
      </c>
      <c r="B230" s="60">
        <v>96626</v>
      </c>
      <c r="C230" s="67" t="s">
        <v>6570</v>
      </c>
      <c r="D230" s="67" t="s">
        <v>6571</v>
      </c>
      <c r="E230" s="67" t="s">
        <v>6572</v>
      </c>
      <c r="F230" s="64" t="s">
        <v>6573</v>
      </c>
      <c r="G230" s="67" t="s">
        <v>1501</v>
      </c>
      <c r="H230" s="67" t="s">
        <v>1441</v>
      </c>
      <c r="I230" s="104">
        <v>242180</v>
      </c>
      <c r="J230" s="104"/>
      <c r="K230" s="104">
        <f t="shared" si="3"/>
        <v>242180</v>
      </c>
      <c r="L230" s="104">
        <v>0</v>
      </c>
      <c r="M230" s="104">
        <v>169526</v>
      </c>
      <c r="N230" s="104">
        <v>169526</v>
      </c>
      <c r="O230" s="104">
        <v>169526</v>
      </c>
    </row>
    <row r="231" spans="1:15" ht="12" customHeight="1" x14ac:dyDescent="0.2">
      <c r="A231" s="102">
        <v>230</v>
      </c>
      <c r="B231" s="60">
        <v>93675</v>
      </c>
      <c r="C231" s="67" t="s">
        <v>6574</v>
      </c>
      <c r="D231" s="67" t="s">
        <v>6575</v>
      </c>
      <c r="E231" s="67" t="s">
        <v>6576</v>
      </c>
      <c r="F231" s="64" t="s">
        <v>6577</v>
      </c>
      <c r="G231" s="67" t="s">
        <v>249</v>
      </c>
      <c r="H231" s="67" t="s">
        <v>183</v>
      </c>
      <c r="I231" s="104">
        <v>572339</v>
      </c>
      <c r="J231" s="104"/>
      <c r="K231" s="104">
        <f t="shared" si="3"/>
        <v>572339</v>
      </c>
      <c r="L231" s="104">
        <v>400000</v>
      </c>
      <c r="M231" s="104">
        <v>0</v>
      </c>
      <c r="N231" s="104">
        <v>400000</v>
      </c>
      <c r="O231" s="104">
        <v>400000</v>
      </c>
    </row>
    <row r="232" spans="1:15" ht="12" customHeight="1" x14ac:dyDescent="0.2">
      <c r="A232" s="102">
        <v>231</v>
      </c>
      <c r="B232" s="60">
        <v>96750</v>
      </c>
      <c r="C232" s="67" t="s">
        <v>6578</v>
      </c>
      <c r="D232" s="67" t="s">
        <v>6579</v>
      </c>
      <c r="E232" s="67" t="s">
        <v>4020</v>
      </c>
      <c r="F232" s="64" t="s">
        <v>1349</v>
      </c>
      <c r="G232" s="67" t="s">
        <v>573</v>
      </c>
      <c r="H232" s="67" t="s">
        <v>557</v>
      </c>
      <c r="I232" s="104">
        <v>548929</v>
      </c>
      <c r="J232" s="104"/>
      <c r="K232" s="104">
        <f t="shared" si="3"/>
        <v>548929</v>
      </c>
      <c r="L232" s="104">
        <v>384000</v>
      </c>
      <c r="M232" s="104">
        <v>0</v>
      </c>
      <c r="N232" s="104">
        <v>384000</v>
      </c>
      <c r="O232" s="104">
        <v>384000</v>
      </c>
    </row>
    <row r="233" spans="1:15" ht="12" customHeight="1" x14ac:dyDescent="0.2">
      <c r="A233" s="102">
        <v>232</v>
      </c>
      <c r="B233" s="60">
        <v>96783</v>
      </c>
      <c r="C233" s="67" t="s">
        <v>6580</v>
      </c>
      <c r="D233" s="67" t="s">
        <v>6581</v>
      </c>
      <c r="E233" s="67" t="s">
        <v>6582</v>
      </c>
      <c r="F233" s="64" t="s">
        <v>6583</v>
      </c>
      <c r="G233" s="67" t="s">
        <v>868</v>
      </c>
      <c r="H233" s="67" t="s">
        <v>869</v>
      </c>
      <c r="I233" s="104">
        <v>573020</v>
      </c>
      <c r="J233" s="104"/>
      <c r="K233" s="104">
        <f t="shared" si="3"/>
        <v>573020</v>
      </c>
      <c r="L233" s="104">
        <v>400000</v>
      </c>
      <c r="M233" s="104">
        <v>0</v>
      </c>
      <c r="N233" s="104">
        <v>400000</v>
      </c>
      <c r="O233" s="104">
        <v>400000</v>
      </c>
    </row>
    <row r="234" spans="1:15" ht="12" customHeight="1" x14ac:dyDescent="0.2">
      <c r="A234" s="102">
        <v>233</v>
      </c>
      <c r="B234" s="60">
        <v>97359</v>
      </c>
      <c r="C234" s="67" t="s">
        <v>6584</v>
      </c>
      <c r="D234" s="67" t="s">
        <v>6585</v>
      </c>
      <c r="E234" s="67" t="s">
        <v>6586</v>
      </c>
      <c r="F234" s="64" t="s">
        <v>6587</v>
      </c>
      <c r="G234" s="67" t="s">
        <v>705</v>
      </c>
      <c r="H234" s="67" t="s">
        <v>627</v>
      </c>
      <c r="I234" s="104">
        <v>160000</v>
      </c>
      <c r="J234" s="104"/>
      <c r="K234" s="104">
        <f t="shared" si="3"/>
        <v>160000</v>
      </c>
      <c r="L234" s="104">
        <v>112000</v>
      </c>
      <c r="M234" s="104">
        <v>0</v>
      </c>
      <c r="N234" s="104">
        <v>112000</v>
      </c>
      <c r="O234" s="104">
        <v>112000</v>
      </c>
    </row>
    <row r="235" spans="1:15" ht="12" customHeight="1" x14ac:dyDescent="0.2">
      <c r="A235" s="102">
        <v>234</v>
      </c>
      <c r="B235" s="60">
        <v>96769</v>
      </c>
      <c r="C235" s="67" t="s">
        <v>6588</v>
      </c>
      <c r="D235" s="67" t="s">
        <v>6589</v>
      </c>
      <c r="E235" s="67" t="s">
        <v>6590</v>
      </c>
      <c r="F235" s="64" t="s">
        <v>6591</v>
      </c>
      <c r="G235" s="67" t="s">
        <v>496</v>
      </c>
      <c r="H235" s="67" t="s">
        <v>497</v>
      </c>
      <c r="I235" s="104">
        <v>417714</v>
      </c>
      <c r="J235" s="104">
        <f>500*1.21</f>
        <v>605</v>
      </c>
      <c r="K235" s="104">
        <f t="shared" si="3"/>
        <v>417109</v>
      </c>
      <c r="L235" s="104">
        <v>292400</v>
      </c>
      <c r="M235" s="104">
        <v>0</v>
      </c>
      <c r="N235" s="104">
        <v>292400</v>
      </c>
      <c r="O235" s="104">
        <v>291976.3</v>
      </c>
    </row>
    <row r="236" spans="1:15" ht="12" customHeight="1" x14ac:dyDescent="0.2">
      <c r="A236" s="102">
        <v>235</v>
      </c>
      <c r="B236" s="60">
        <v>97286</v>
      </c>
      <c r="C236" s="67" t="s">
        <v>6592</v>
      </c>
      <c r="D236" s="67" t="s">
        <v>6593</v>
      </c>
      <c r="E236" s="67" t="s">
        <v>6594</v>
      </c>
      <c r="F236" s="64" t="s">
        <v>6595</v>
      </c>
      <c r="G236" s="67" t="s">
        <v>1527</v>
      </c>
      <c r="H236" s="67" t="s">
        <v>1441</v>
      </c>
      <c r="I236" s="104">
        <v>492757</v>
      </c>
      <c r="J236" s="104"/>
      <c r="K236" s="104">
        <f t="shared" si="3"/>
        <v>492757</v>
      </c>
      <c r="L236" s="104">
        <v>344929</v>
      </c>
      <c r="M236" s="104">
        <v>0</v>
      </c>
      <c r="N236" s="104">
        <v>344929</v>
      </c>
      <c r="O236" s="104">
        <v>344929</v>
      </c>
    </row>
    <row r="237" spans="1:15" ht="12" customHeight="1" x14ac:dyDescent="0.2">
      <c r="A237" s="102">
        <v>236</v>
      </c>
      <c r="B237" s="60">
        <v>96351</v>
      </c>
      <c r="C237" s="67" t="s">
        <v>6596</v>
      </c>
      <c r="D237" s="67" t="s">
        <v>6597</v>
      </c>
      <c r="E237" s="67" t="s">
        <v>6598</v>
      </c>
      <c r="F237" s="64" t="s">
        <v>6599</v>
      </c>
      <c r="G237" s="67" t="s">
        <v>485</v>
      </c>
      <c r="H237" s="67" t="s">
        <v>433</v>
      </c>
      <c r="I237" s="104">
        <v>568321</v>
      </c>
      <c r="J237" s="104"/>
      <c r="K237" s="104">
        <f t="shared" si="3"/>
        <v>568321</v>
      </c>
      <c r="L237" s="104">
        <v>397824</v>
      </c>
      <c r="M237" s="104">
        <v>0</v>
      </c>
      <c r="N237" s="104">
        <v>397824</v>
      </c>
      <c r="O237" s="104">
        <v>397824</v>
      </c>
    </row>
    <row r="238" spans="1:15" ht="12" customHeight="1" x14ac:dyDescent="0.2">
      <c r="A238" s="102">
        <v>237</v>
      </c>
      <c r="B238" s="60">
        <v>97002</v>
      </c>
      <c r="C238" s="67" t="s">
        <v>6600</v>
      </c>
      <c r="D238" s="67" t="s">
        <v>6601</v>
      </c>
      <c r="E238" s="67" t="s">
        <v>6602</v>
      </c>
      <c r="F238" s="64" t="s">
        <v>6603</v>
      </c>
      <c r="G238" s="67" t="s">
        <v>550</v>
      </c>
      <c r="H238" s="67" t="s">
        <v>497</v>
      </c>
      <c r="I238" s="104">
        <v>651554</v>
      </c>
      <c r="J238" s="104"/>
      <c r="K238" s="104">
        <f t="shared" si="3"/>
        <v>651554</v>
      </c>
      <c r="L238" s="104">
        <v>400000</v>
      </c>
      <c r="M238" s="104">
        <v>0</v>
      </c>
      <c r="N238" s="104">
        <v>400000</v>
      </c>
      <c r="O238" s="104">
        <v>400000</v>
      </c>
    </row>
    <row r="239" spans="1:15" ht="12" customHeight="1" x14ac:dyDescent="0.2">
      <c r="A239" s="102">
        <v>238</v>
      </c>
      <c r="B239" s="60">
        <v>96687</v>
      </c>
      <c r="C239" s="67" t="s">
        <v>6604</v>
      </c>
      <c r="D239" s="67" t="s">
        <v>6605</v>
      </c>
      <c r="E239" s="67" t="s">
        <v>6606</v>
      </c>
      <c r="F239" s="64" t="s">
        <v>6607</v>
      </c>
      <c r="G239" s="67" t="s">
        <v>722</v>
      </c>
      <c r="H239" s="67" t="s">
        <v>723</v>
      </c>
      <c r="I239" s="104">
        <v>385656</v>
      </c>
      <c r="J239" s="104"/>
      <c r="K239" s="104">
        <f t="shared" si="3"/>
        <v>385656</v>
      </c>
      <c r="L239" s="104">
        <v>269959</v>
      </c>
      <c r="M239" s="104">
        <v>0</v>
      </c>
      <c r="N239" s="104">
        <v>269959</v>
      </c>
      <c r="O239" s="104">
        <v>269959</v>
      </c>
    </row>
    <row r="240" spans="1:15" ht="12" customHeight="1" x14ac:dyDescent="0.2">
      <c r="A240" s="102">
        <v>239</v>
      </c>
      <c r="B240" s="60">
        <v>97530</v>
      </c>
      <c r="C240" s="67" t="s">
        <v>6608</v>
      </c>
      <c r="D240" s="67" t="s">
        <v>6609</v>
      </c>
      <c r="E240" s="67" t="s">
        <v>2193</v>
      </c>
      <c r="F240" s="64" t="s">
        <v>2194</v>
      </c>
      <c r="G240" s="67" t="s">
        <v>1387</v>
      </c>
      <c r="H240" s="67" t="s">
        <v>1070</v>
      </c>
      <c r="I240" s="104">
        <v>220000</v>
      </c>
      <c r="J240" s="104"/>
      <c r="K240" s="104">
        <f t="shared" si="3"/>
        <v>220000</v>
      </c>
      <c r="L240" s="104">
        <v>154000</v>
      </c>
      <c r="M240" s="104">
        <v>0</v>
      </c>
      <c r="N240" s="104">
        <v>154000</v>
      </c>
      <c r="O240" s="104">
        <v>154000</v>
      </c>
    </row>
    <row r="241" spans="1:15" ht="12" customHeight="1" x14ac:dyDescent="0.2">
      <c r="A241" s="102">
        <v>240</v>
      </c>
      <c r="B241" s="60">
        <v>96085</v>
      </c>
      <c r="C241" s="67" t="s">
        <v>6610</v>
      </c>
      <c r="D241" s="67" t="s">
        <v>6611</v>
      </c>
      <c r="E241" s="67" t="s">
        <v>3836</v>
      </c>
      <c r="F241" s="64" t="s">
        <v>3837</v>
      </c>
      <c r="G241" s="67" t="s">
        <v>249</v>
      </c>
      <c r="H241" s="67" t="s">
        <v>183</v>
      </c>
      <c r="I241" s="104">
        <v>604795</v>
      </c>
      <c r="J241" s="104"/>
      <c r="K241" s="104">
        <f t="shared" si="3"/>
        <v>604795</v>
      </c>
      <c r="L241" s="104">
        <v>400000</v>
      </c>
      <c r="M241" s="104">
        <v>0</v>
      </c>
      <c r="N241" s="104">
        <v>400000</v>
      </c>
      <c r="O241" s="104">
        <v>400000</v>
      </c>
    </row>
    <row r="242" spans="1:15" ht="12" customHeight="1" x14ac:dyDescent="0.2">
      <c r="A242" s="102">
        <v>241</v>
      </c>
      <c r="B242" s="60">
        <v>97636</v>
      </c>
      <c r="C242" s="67" t="s">
        <v>6612</v>
      </c>
      <c r="D242" s="67" t="s">
        <v>6613</v>
      </c>
      <c r="E242" s="67" t="s">
        <v>3199</v>
      </c>
      <c r="F242" s="64" t="s">
        <v>3200</v>
      </c>
      <c r="G242" s="67" t="s">
        <v>1429</v>
      </c>
      <c r="H242" s="67" t="s">
        <v>1070</v>
      </c>
      <c r="I242" s="104">
        <v>394157</v>
      </c>
      <c r="J242" s="104"/>
      <c r="K242" s="104">
        <f t="shared" si="3"/>
        <v>394157</v>
      </c>
      <c r="L242" s="104">
        <v>275909</v>
      </c>
      <c r="M242" s="104">
        <v>0</v>
      </c>
      <c r="N242" s="104">
        <v>275909</v>
      </c>
      <c r="O242" s="104">
        <v>275909</v>
      </c>
    </row>
    <row r="243" spans="1:15" ht="12" customHeight="1" x14ac:dyDescent="0.2">
      <c r="A243" s="102">
        <v>242</v>
      </c>
      <c r="B243" s="60">
        <v>96192</v>
      </c>
      <c r="C243" s="67" t="s">
        <v>6614</v>
      </c>
      <c r="D243" s="67" t="s">
        <v>6615</v>
      </c>
      <c r="E243" s="67" t="s">
        <v>3209</v>
      </c>
      <c r="F243" s="64" t="s">
        <v>3210</v>
      </c>
      <c r="G243" s="67" t="s">
        <v>1501</v>
      </c>
      <c r="H243" s="67" t="s">
        <v>1441</v>
      </c>
      <c r="I243" s="104">
        <v>350894</v>
      </c>
      <c r="J243" s="104"/>
      <c r="K243" s="104">
        <f t="shared" si="3"/>
        <v>350894</v>
      </c>
      <c r="L243" s="104">
        <v>245000</v>
      </c>
      <c r="M243" s="104">
        <v>0</v>
      </c>
      <c r="N243" s="104">
        <v>245000</v>
      </c>
      <c r="O243" s="104">
        <v>245000</v>
      </c>
    </row>
    <row r="244" spans="1:15" ht="12" customHeight="1" x14ac:dyDescent="0.2">
      <c r="A244" s="102">
        <v>243</v>
      </c>
      <c r="B244" s="60">
        <v>96848</v>
      </c>
      <c r="C244" s="67" t="s">
        <v>6616</v>
      </c>
      <c r="D244" s="67" t="s">
        <v>6617</v>
      </c>
      <c r="E244" s="67" t="s">
        <v>6618</v>
      </c>
      <c r="F244" s="64" t="s">
        <v>6619</v>
      </c>
      <c r="G244" s="67" t="s">
        <v>327</v>
      </c>
      <c r="H244" s="67" t="s">
        <v>183</v>
      </c>
      <c r="I244" s="104">
        <v>2225466</v>
      </c>
      <c r="J244" s="104"/>
      <c r="K244" s="104">
        <f t="shared" si="3"/>
        <v>2225466</v>
      </c>
      <c r="L244" s="104">
        <v>400000</v>
      </c>
      <c r="M244" s="104">
        <v>0</v>
      </c>
      <c r="N244" s="104">
        <v>400000</v>
      </c>
      <c r="O244" s="104">
        <v>400000</v>
      </c>
    </row>
    <row r="245" spans="1:15" ht="12" customHeight="1" x14ac:dyDescent="0.2">
      <c r="A245" s="102">
        <v>244</v>
      </c>
      <c r="B245" s="60">
        <v>96898</v>
      </c>
      <c r="C245" s="67" t="s">
        <v>6620</v>
      </c>
      <c r="D245" s="67" t="s">
        <v>6621</v>
      </c>
      <c r="E245" s="67" t="s">
        <v>3975</v>
      </c>
      <c r="F245" s="64" t="s">
        <v>3976</v>
      </c>
      <c r="G245" s="67" t="s">
        <v>1706</v>
      </c>
      <c r="H245" s="67" t="s">
        <v>1643</v>
      </c>
      <c r="I245" s="104">
        <v>805423</v>
      </c>
      <c r="J245" s="104"/>
      <c r="K245" s="104">
        <f t="shared" si="3"/>
        <v>805423</v>
      </c>
      <c r="L245" s="104">
        <v>400000</v>
      </c>
      <c r="M245" s="104">
        <v>0</v>
      </c>
      <c r="N245" s="104">
        <v>400000</v>
      </c>
      <c r="O245" s="104">
        <v>400000</v>
      </c>
    </row>
    <row r="246" spans="1:15" ht="12" customHeight="1" x14ac:dyDescent="0.2">
      <c r="A246" s="102">
        <v>245</v>
      </c>
      <c r="B246" s="60">
        <v>94414</v>
      </c>
      <c r="C246" s="67" t="s">
        <v>6622</v>
      </c>
      <c r="D246" s="67" t="s">
        <v>6623</v>
      </c>
      <c r="E246" s="67" t="s">
        <v>6624</v>
      </c>
      <c r="F246" s="64" t="s">
        <v>6625</v>
      </c>
      <c r="G246" s="67" t="s">
        <v>1706</v>
      </c>
      <c r="H246" s="67" t="s">
        <v>1643</v>
      </c>
      <c r="I246" s="104">
        <v>567405</v>
      </c>
      <c r="J246" s="104"/>
      <c r="K246" s="104">
        <f t="shared" si="3"/>
        <v>567405</v>
      </c>
      <c r="L246" s="104">
        <v>397183</v>
      </c>
      <c r="M246" s="104">
        <v>0</v>
      </c>
      <c r="N246" s="104">
        <v>397183</v>
      </c>
      <c r="O246" s="104">
        <v>397183</v>
      </c>
    </row>
    <row r="247" spans="1:15" ht="12" customHeight="1" x14ac:dyDescent="0.2">
      <c r="A247" s="102">
        <v>246</v>
      </c>
      <c r="B247" s="60">
        <v>96951</v>
      </c>
      <c r="C247" s="67" t="s">
        <v>6626</v>
      </c>
      <c r="D247" s="67" t="s">
        <v>6627</v>
      </c>
      <c r="E247" s="67" t="s">
        <v>2013</v>
      </c>
      <c r="F247" s="64" t="s">
        <v>2014</v>
      </c>
      <c r="G247" s="67" t="s">
        <v>1350</v>
      </c>
      <c r="H247" s="67" t="s">
        <v>1070</v>
      </c>
      <c r="I247" s="104">
        <v>604528</v>
      </c>
      <c r="J247" s="104"/>
      <c r="K247" s="104">
        <f t="shared" si="3"/>
        <v>604528</v>
      </c>
      <c r="L247" s="104">
        <v>400000</v>
      </c>
      <c r="M247" s="104">
        <v>0</v>
      </c>
      <c r="N247" s="104">
        <v>400000</v>
      </c>
      <c r="O247" s="104">
        <v>400000</v>
      </c>
    </row>
    <row r="248" spans="1:15" ht="12" customHeight="1" x14ac:dyDescent="0.2">
      <c r="A248" s="102">
        <v>247</v>
      </c>
      <c r="B248" s="60">
        <v>94128</v>
      </c>
      <c r="C248" s="67" t="s">
        <v>6628</v>
      </c>
      <c r="D248" s="67" t="s">
        <v>6629</v>
      </c>
      <c r="E248" s="67" t="s">
        <v>6630</v>
      </c>
      <c r="F248" s="64" t="s">
        <v>6631</v>
      </c>
      <c r="G248" s="67" t="s">
        <v>249</v>
      </c>
      <c r="H248" s="67" t="s">
        <v>183</v>
      </c>
      <c r="I248" s="104">
        <v>304211</v>
      </c>
      <c r="J248" s="104"/>
      <c r="K248" s="104">
        <f t="shared" si="3"/>
        <v>304211</v>
      </c>
      <c r="L248" s="104">
        <v>212947</v>
      </c>
      <c r="M248" s="104">
        <v>0</v>
      </c>
      <c r="N248" s="104">
        <v>212947</v>
      </c>
      <c r="O248" s="104">
        <v>212947</v>
      </c>
    </row>
    <row r="249" spans="1:15" ht="12" customHeight="1" x14ac:dyDescent="0.2">
      <c r="A249" s="102">
        <v>248</v>
      </c>
      <c r="B249" s="60">
        <v>96404</v>
      </c>
      <c r="C249" s="67" t="s">
        <v>6632</v>
      </c>
      <c r="D249" s="67" t="s">
        <v>6633</v>
      </c>
      <c r="E249" s="67" t="s">
        <v>6634</v>
      </c>
      <c r="F249" s="64" t="s">
        <v>6262</v>
      </c>
      <c r="G249" s="67" t="s">
        <v>826</v>
      </c>
      <c r="H249" s="67" t="s">
        <v>723</v>
      </c>
      <c r="I249" s="104">
        <v>885909</v>
      </c>
      <c r="J249" s="104"/>
      <c r="K249" s="104">
        <f t="shared" si="3"/>
        <v>885909</v>
      </c>
      <c r="L249" s="104">
        <v>400000</v>
      </c>
      <c r="M249" s="104">
        <v>0</v>
      </c>
      <c r="N249" s="104">
        <v>400000</v>
      </c>
      <c r="O249" s="104">
        <v>400000</v>
      </c>
    </row>
    <row r="250" spans="1:15" ht="12" customHeight="1" x14ac:dyDescent="0.2">
      <c r="A250" s="102">
        <v>249</v>
      </c>
      <c r="B250" s="60">
        <v>96458</v>
      </c>
      <c r="C250" s="67" t="s">
        <v>6635</v>
      </c>
      <c r="D250" s="67" t="s">
        <v>6636</v>
      </c>
      <c r="E250" s="67" t="s">
        <v>6637</v>
      </c>
      <c r="F250" s="64" t="s">
        <v>6638</v>
      </c>
      <c r="G250" s="67" t="s">
        <v>464</v>
      </c>
      <c r="H250" s="67" t="s">
        <v>433</v>
      </c>
      <c r="I250" s="104">
        <v>726000</v>
      </c>
      <c r="J250" s="104"/>
      <c r="K250" s="104">
        <f t="shared" si="3"/>
        <v>726000</v>
      </c>
      <c r="L250" s="104">
        <v>400000</v>
      </c>
      <c r="M250" s="104">
        <v>0</v>
      </c>
      <c r="N250" s="104">
        <v>400000</v>
      </c>
      <c r="O250" s="104">
        <v>400000</v>
      </c>
    </row>
    <row r="251" spans="1:15" ht="12" customHeight="1" x14ac:dyDescent="0.2">
      <c r="A251" s="102">
        <v>250</v>
      </c>
      <c r="B251" s="60">
        <v>97207</v>
      </c>
      <c r="C251" s="67" t="s">
        <v>6639</v>
      </c>
      <c r="D251" s="67" t="s">
        <v>6640</v>
      </c>
      <c r="E251" s="67" t="s">
        <v>4069</v>
      </c>
      <c r="F251" s="64" t="s">
        <v>4070</v>
      </c>
      <c r="G251" s="67" t="s">
        <v>2354</v>
      </c>
      <c r="H251" s="67" t="s">
        <v>183</v>
      </c>
      <c r="I251" s="104">
        <v>753544</v>
      </c>
      <c r="J251" s="104"/>
      <c r="K251" s="104">
        <f t="shared" si="3"/>
        <v>753544</v>
      </c>
      <c r="L251" s="104">
        <v>400000</v>
      </c>
      <c r="M251" s="104">
        <v>0</v>
      </c>
      <c r="N251" s="104">
        <v>400000</v>
      </c>
      <c r="O251" s="104">
        <v>400000</v>
      </c>
    </row>
    <row r="252" spans="1:15" ht="12" customHeight="1" x14ac:dyDescent="0.2">
      <c r="A252" s="102">
        <v>251</v>
      </c>
      <c r="B252" s="60">
        <v>95610</v>
      </c>
      <c r="C252" s="67" t="s">
        <v>6641</v>
      </c>
      <c r="D252" s="67" t="s">
        <v>6642</v>
      </c>
      <c r="E252" s="67" t="s">
        <v>3692</v>
      </c>
      <c r="F252" s="64" t="s">
        <v>3693</v>
      </c>
      <c r="G252" s="67" t="s">
        <v>1600</v>
      </c>
      <c r="H252" s="67" t="s">
        <v>1441</v>
      </c>
      <c r="I252" s="104">
        <v>1317570</v>
      </c>
      <c r="J252" s="104"/>
      <c r="K252" s="104">
        <f t="shared" si="3"/>
        <v>1317570</v>
      </c>
      <c r="L252" s="104">
        <v>400000</v>
      </c>
      <c r="M252" s="104">
        <v>0</v>
      </c>
      <c r="N252" s="104">
        <v>400000</v>
      </c>
      <c r="O252" s="104">
        <v>400000</v>
      </c>
    </row>
    <row r="253" spans="1:15" ht="12" customHeight="1" x14ac:dyDescent="0.2">
      <c r="A253" s="102">
        <v>252</v>
      </c>
      <c r="B253" s="60">
        <v>97253</v>
      </c>
      <c r="C253" s="67" t="s">
        <v>6643</v>
      </c>
      <c r="D253" s="67" t="s">
        <v>6644</v>
      </c>
      <c r="E253" s="67" t="s">
        <v>6645</v>
      </c>
      <c r="F253" s="64" t="s">
        <v>6646</v>
      </c>
      <c r="G253" s="67" t="s">
        <v>2598</v>
      </c>
      <c r="H253" s="67" t="s">
        <v>1787</v>
      </c>
      <c r="I253" s="104">
        <v>996233</v>
      </c>
      <c r="J253" s="104"/>
      <c r="K253" s="104">
        <f t="shared" si="3"/>
        <v>996233</v>
      </c>
      <c r="L253" s="104">
        <v>400000</v>
      </c>
      <c r="M253" s="104">
        <v>0</v>
      </c>
      <c r="N253" s="104">
        <v>400000</v>
      </c>
      <c r="O253" s="104">
        <v>400000</v>
      </c>
    </row>
    <row r="254" spans="1:15" ht="12" customHeight="1" x14ac:dyDescent="0.2">
      <c r="A254" s="102">
        <v>253</v>
      </c>
      <c r="B254" s="60">
        <v>95995</v>
      </c>
      <c r="C254" s="67" t="s">
        <v>6647</v>
      </c>
      <c r="D254" s="67" t="s">
        <v>6648</v>
      </c>
      <c r="E254" s="67" t="s">
        <v>6649</v>
      </c>
      <c r="F254" s="64" t="s">
        <v>6650</v>
      </c>
      <c r="G254" s="67" t="s">
        <v>1021</v>
      </c>
      <c r="H254" s="67" t="s">
        <v>979</v>
      </c>
      <c r="I254" s="104">
        <v>411546</v>
      </c>
      <c r="J254" s="104"/>
      <c r="K254" s="104">
        <f t="shared" si="3"/>
        <v>411546</v>
      </c>
      <c r="L254" s="104">
        <v>288082</v>
      </c>
      <c r="M254" s="104">
        <v>0</v>
      </c>
      <c r="N254" s="104">
        <v>288082</v>
      </c>
      <c r="O254" s="104">
        <v>288082</v>
      </c>
    </row>
    <row r="255" spans="1:15" ht="12" customHeight="1" x14ac:dyDescent="0.2">
      <c r="A255" s="102">
        <v>254</v>
      </c>
      <c r="B255" s="60">
        <v>96477</v>
      </c>
      <c r="C255" s="67" t="s">
        <v>6651</v>
      </c>
      <c r="D255" s="67" t="s">
        <v>6652</v>
      </c>
      <c r="E255" s="67" t="s">
        <v>6653</v>
      </c>
      <c r="F255" s="64" t="s">
        <v>6654</v>
      </c>
      <c r="G255" s="67" t="s">
        <v>432</v>
      </c>
      <c r="H255" s="67" t="s">
        <v>433</v>
      </c>
      <c r="I255" s="104">
        <v>910265</v>
      </c>
      <c r="J255" s="104"/>
      <c r="K255" s="104">
        <f t="shared" si="3"/>
        <v>910265</v>
      </c>
      <c r="L255" s="104">
        <v>400000</v>
      </c>
      <c r="M255" s="104">
        <v>0</v>
      </c>
      <c r="N255" s="104">
        <v>400000</v>
      </c>
      <c r="O255" s="104">
        <v>400000</v>
      </c>
    </row>
    <row r="256" spans="1:15" ht="12" customHeight="1" x14ac:dyDescent="0.2">
      <c r="A256" s="102">
        <v>255</v>
      </c>
      <c r="B256" s="60">
        <v>96677</v>
      </c>
      <c r="C256" s="67" t="s">
        <v>6655</v>
      </c>
      <c r="D256" s="67" t="s">
        <v>6656</v>
      </c>
      <c r="E256" s="67" t="s">
        <v>6657</v>
      </c>
      <c r="F256" s="64" t="s">
        <v>6658</v>
      </c>
      <c r="G256" s="67" t="s">
        <v>1829</v>
      </c>
      <c r="H256" s="67" t="s">
        <v>1787</v>
      </c>
      <c r="I256" s="104">
        <v>1048320</v>
      </c>
      <c r="J256" s="104"/>
      <c r="K256" s="104">
        <f t="shared" si="3"/>
        <v>1048320</v>
      </c>
      <c r="L256" s="104">
        <v>400000</v>
      </c>
      <c r="M256" s="104">
        <v>0</v>
      </c>
      <c r="N256" s="104">
        <v>400000</v>
      </c>
      <c r="O256" s="104">
        <v>400000</v>
      </c>
    </row>
    <row r="257" spans="1:15" ht="12" customHeight="1" x14ac:dyDescent="0.2">
      <c r="A257" s="102">
        <v>256</v>
      </c>
      <c r="B257" s="60">
        <v>97024</v>
      </c>
      <c r="C257" s="67" t="s">
        <v>6659</v>
      </c>
      <c r="D257" s="67" t="s">
        <v>6660</v>
      </c>
      <c r="E257" s="67" t="s">
        <v>6661</v>
      </c>
      <c r="F257" s="64" t="s">
        <v>6662</v>
      </c>
      <c r="G257" s="67" t="s">
        <v>275</v>
      </c>
      <c r="H257" s="67" t="s">
        <v>183</v>
      </c>
      <c r="I257" s="104">
        <v>541596</v>
      </c>
      <c r="J257" s="104"/>
      <c r="K257" s="104">
        <f t="shared" si="3"/>
        <v>541596</v>
      </c>
      <c r="L257" s="104">
        <v>379117</v>
      </c>
      <c r="M257" s="104">
        <v>0</v>
      </c>
      <c r="N257" s="104">
        <v>379117</v>
      </c>
      <c r="O257" s="104">
        <v>379117</v>
      </c>
    </row>
    <row r="258" spans="1:15" ht="12" customHeight="1" x14ac:dyDescent="0.2">
      <c r="A258" s="102">
        <v>257</v>
      </c>
      <c r="B258" s="60">
        <v>97433</v>
      </c>
      <c r="C258" s="67" t="s">
        <v>6663</v>
      </c>
      <c r="D258" s="67" t="s">
        <v>6664</v>
      </c>
      <c r="E258" s="67" t="s">
        <v>6665</v>
      </c>
      <c r="F258" s="64" t="s">
        <v>6666</v>
      </c>
      <c r="G258" s="67" t="s">
        <v>947</v>
      </c>
      <c r="H258" s="67" t="s">
        <v>869</v>
      </c>
      <c r="I258" s="104">
        <v>874947</v>
      </c>
      <c r="J258" s="104"/>
      <c r="K258" s="104">
        <f t="shared" si="3"/>
        <v>874947</v>
      </c>
      <c r="L258" s="104">
        <v>400000</v>
      </c>
      <c r="M258" s="104">
        <v>0</v>
      </c>
      <c r="N258" s="104">
        <v>400000</v>
      </c>
      <c r="O258" s="104">
        <v>400000</v>
      </c>
    </row>
    <row r="259" spans="1:15" ht="12" customHeight="1" x14ac:dyDescent="0.2">
      <c r="A259" s="102">
        <v>258</v>
      </c>
      <c r="B259" s="60">
        <v>97017</v>
      </c>
      <c r="C259" s="67" t="s">
        <v>6667</v>
      </c>
      <c r="D259" s="67" t="s">
        <v>6668</v>
      </c>
      <c r="E259" s="67" t="s">
        <v>6669</v>
      </c>
      <c r="F259" s="64" t="s">
        <v>6670</v>
      </c>
      <c r="G259" s="67" t="s">
        <v>678</v>
      </c>
      <c r="H259" s="67" t="s">
        <v>627</v>
      </c>
      <c r="I259" s="104">
        <v>401835</v>
      </c>
      <c r="J259" s="104"/>
      <c r="K259" s="104">
        <f t="shared" ref="K259:K296" si="4">I259-J259</f>
        <v>401835</v>
      </c>
      <c r="L259" s="104">
        <v>281284</v>
      </c>
      <c r="M259" s="104">
        <v>0</v>
      </c>
      <c r="N259" s="104">
        <v>281284</v>
      </c>
      <c r="O259" s="104">
        <v>281284</v>
      </c>
    </row>
    <row r="260" spans="1:15" ht="12" customHeight="1" x14ac:dyDescent="0.2">
      <c r="A260" s="102">
        <v>259</v>
      </c>
      <c r="B260" s="60">
        <v>96636</v>
      </c>
      <c r="C260" s="67" t="s">
        <v>6671</v>
      </c>
      <c r="D260" s="67" t="s">
        <v>6672</v>
      </c>
      <c r="E260" s="67" t="s">
        <v>4044</v>
      </c>
      <c r="F260" s="64" t="s">
        <v>4045</v>
      </c>
      <c r="G260" s="67" t="s">
        <v>1361</v>
      </c>
      <c r="H260" s="67" t="s">
        <v>1070</v>
      </c>
      <c r="I260" s="104">
        <v>530182</v>
      </c>
      <c r="J260" s="104"/>
      <c r="K260" s="104">
        <f t="shared" si="4"/>
        <v>530182</v>
      </c>
      <c r="L260" s="104">
        <v>371127</v>
      </c>
      <c r="M260" s="104">
        <v>0</v>
      </c>
      <c r="N260" s="104">
        <v>371127</v>
      </c>
      <c r="O260" s="104">
        <v>371127</v>
      </c>
    </row>
    <row r="261" spans="1:15" ht="12" customHeight="1" x14ac:dyDescent="0.2">
      <c r="A261" s="102">
        <v>260</v>
      </c>
      <c r="B261" s="60">
        <v>96915</v>
      </c>
      <c r="C261" s="67" t="s">
        <v>6673</v>
      </c>
      <c r="D261" s="67" t="s">
        <v>6674</v>
      </c>
      <c r="E261" s="67" t="s">
        <v>6675</v>
      </c>
      <c r="F261" s="64" t="s">
        <v>6676</v>
      </c>
      <c r="G261" s="67" t="s">
        <v>868</v>
      </c>
      <c r="H261" s="67" t="s">
        <v>869</v>
      </c>
      <c r="I261" s="104">
        <v>283552</v>
      </c>
      <c r="J261" s="104"/>
      <c r="K261" s="104">
        <f t="shared" si="4"/>
        <v>283552</v>
      </c>
      <c r="L261" s="104">
        <v>198486</v>
      </c>
      <c r="M261" s="104">
        <v>0</v>
      </c>
      <c r="N261" s="104">
        <v>198486</v>
      </c>
      <c r="O261" s="104">
        <v>198486</v>
      </c>
    </row>
    <row r="262" spans="1:15" ht="12" customHeight="1" x14ac:dyDescent="0.2">
      <c r="A262" s="102">
        <v>261</v>
      </c>
      <c r="B262" s="60">
        <v>93980</v>
      </c>
      <c r="C262" s="67" t="s">
        <v>6677</v>
      </c>
      <c r="D262" s="67" t="s">
        <v>6678</v>
      </c>
      <c r="E262" s="67" t="s">
        <v>6679</v>
      </c>
      <c r="F262" s="64" t="s">
        <v>6680</v>
      </c>
      <c r="G262" s="67" t="s">
        <v>550</v>
      </c>
      <c r="H262" s="67" t="s">
        <v>497</v>
      </c>
      <c r="I262" s="104">
        <v>1850470</v>
      </c>
      <c r="J262" s="104"/>
      <c r="K262" s="104">
        <f t="shared" si="4"/>
        <v>1850470</v>
      </c>
      <c r="L262" s="104">
        <v>400000</v>
      </c>
      <c r="M262" s="104">
        <v>0</v>
      </c>
      <c r="N262" s="104">
        <v>400000</v>
      </c>
      <c r="O262" s="104">
        <v>400000</v>
      </c>
    </row>
    <row r="263" spans="1:15" ht="12" customHeight="1" x14ac:dyDescent="0.2">
      <c r="A263" s="102">
        <v>262</v>
      </c>
      <c r="B263" s="60">
        <v>95384</v>
      </c>
      <c r="C263" s="67" t="s">
        <v>6681</v>
      </c>
      <c r="D263" s="67" t="s">
        <v>6682</v>
      </c>
      <c r="E263" s="67" t="s">
        <v>6683</v>
      </c>
      <c r="F263" s="64" t="s">
        <v>6684</v>
      </c>
      <c r="G263" s="67" t="s">
        <v>464</v>
      </c>
      <c r="H263" s="67" t="s">
        <v>433</v>
      </c>
      <c r="I263" s="104">
        <v>657164</v>
      </c>
      <c r="J263" s="104"/>
      <c r="K263" s="104">
        <f t="shared" si="4"/>
        <v>657164</v>
      </c>
      <c r="L263" s="104">
        <v>400000</v>
      </c>
      <c r="M263" s="104">
        <v>0</v>
      </c>
      <c r="N263" s="104">
        <v>400000</v>
      </c>
      <c r="O263" s="104">
        <v>400000</v>
      </c>
    </row>
    <row r="264" spans="1:15" ht="12" customHeight="1" x14ac:dyDescent="0.2">
      <c r="A264" s="102">
        <v>263</v>
      </c>
      <c r="B264" s="60">
        <v>96309</v>
      </c>
      <c r="C264" s="67" t="s">
        <v>6685</v>
      </c>
      <c r="D264" s="67" t="s">
        <v>6686</v>
      </c>
      <c r="E264" s="67" t="s">
        <v>6687</v>
      </c>
      <c r="F264" s="64" t="s">
        <v>6688</v>
      </c>
      <c r="G264" s="67" t="s">
        <v>2354</v>
      </c>
      <c r="H264" s="67" t="s">
        <v>183</v>
      </c>
      <c r="I264" s="104">
        <v>498184</v>
      </c>
      <c r="J264" s="104"/>
      <c r="K264" s="104">
        <f t="shared" si="4"/>
        <v>498184</v>
      </c>
      <c r="L264" s="104">
        <v>348728</v>
      </c>
      <c r="M264" s="104">
        <v>0</v>
      </c>
      <c r="N264" s="104">
        <v>348728</v>
      </c>
      <c r="O264" s="104">
        <v>348728</v>
      </c>
    </row>
    <row r="265" spans="1:15" ht="12" customHeight="1" x14ac:dyDescent="0.2">
      <c r="A265" s="102">
        <v>264</v>
      </c>
      <c r="B265" s="60">
        <v>94120</v>
      </c>
      <c r="C265" s="67" t="s">
        <v>6689</v>
      </c>
      <c r="D265" s="67" t="s">
        <v>6690</v>
      </c>
      <c r="E265" s="67" t="s">
        <v>6691</v>
      </c>
      <c r="F265" s="64" t="s">
        <v>6692</v>
      </c>
      <c r="G265" s="67" t="s">
        <v>48</v>
      </c>
      <c r="H265" s="67" t="s">
        <v>18</v>
      </c>
      <c r="I265" s="104">
        <v>1165533</v>
      </c>
      <c r="J265" s="104"/>
      <c r="K265" s="104">
        <f t="shared" si="4"/>
        <v>1165533</v>
      </c>
      <c r="L265" s="104">
        <v>400000</v>
      </c>
      <c r="M265" s="104">
        <v>0</v>
      </c>
      <c r="N265" s="104">
        <v>400000</v>
      </c>
      <c r="O265" s="104">
        <v>400000</v>
      </c>
    </row>
    <row r="266" spans="1:15" ht="12" customHeight="1" x14ac:dyDescent="0.2">
      <c r="A266" s="102">
        <v>265</v>
      </c>
      <c r="B266" s="60">
        <v>95443</v>
      </c>
      <c r="C266" s="67" t="s">
        <v>6693</v>
      </c>
      <c r="D266" s="67" t="s">
        <v>6694</v>
      </c>
      <c r="E266" s="112">
        <v>264202</v>
      </c>
      <c r="F266" s="64" t="s">
        <v>3568</v>
      </c>
      <c r="G266" s="67" t="s">
        <v>1527</v>
      </c>
      <c r="H266" s="67" t="s">
        <v>1441</v>
      </c>
      <c r="I266" s="104">
        <v>593914</v>
      </c>
      <c r="J266" s="104"/>
      <c r="K266" s="104">
        <f t="shared" si="4"/>
        <v>593914</v>
      </c>
      <c r="L266" s="104">
        <v>0</v>
      </c>
      <c r="M266" s="104">
        <v>415740</v>
      </c>
      <c r="N266" s="104">
        <v>415740</v>
      </c>
      <c r="O266" s="104">
        <v>400000</v>
      </c>
    </row>
    <row r="267" spans="1:15" ht="12" customHeight="1" x14ac:dyDescent="0.2">
      <c r="A267" s="102">
        <v>266</v>
      </c>
      <c r="B267" s="60">
        <v>94684</v>
      </c>
      <c r="C267" s="67" t="s">
        <v>6695</v>
      </c>
      <c r="D267" s="67" t="s">
        <v>6696</v>
      </c>
      <c r="E267" s="67" t="s">
        <v>2591</v>
      </c>
      <c r="F267" s="64" t="s">
        <v>2592</v>
      </c>
      <c r="G267" s="67" t="s">
        <v>31</v>
      </c>
      <c r="H267" s="67" t="s">
        <v>18</v>
      </c>
      <c r="I267" s="104">
        <v>168034</v>
      </c>
      <c r="J267" s="104"/>
      <c r="K267" s="104">
        <f t="shared" si="4"/>
        <v>168034</v>
      </c>
      <c r="L267" s="104">
        <v>117623</v>
      </c>
      <c r="M267" s="104">
        <v>0</v>
      </c>
      <c r="N267" s="104">
        <v>117623</v>
      </c>
      <c r="O267" s="104">
        <v>117623</v>
      </c>
    </row>
    <row r="268" spans="1:15" ht="12" customHeight="1" x14ac:dyDescent="0.2">
      <c r="A268" s="102">
        <v>267</v>
      </c>
      <c r="B268" s="60">
        <v>97627</v>
      </c>
      <c r="C268" s="67" t="s">
        <v>6697</v>
      </c>
      <c r="D268" s="67" t="s">
        <v>6698</v>
      </c>
      <c r="E268" s="67" t="s">
        <v>2757</v>
      </c>
      <c r="F268" s="64" t="s">
        <v>2758</v>
      </c>
      <c r="G268" s="67" t="s">
        <v>1262</v>
      </c>
      <c r="H268" s="67" t="s">
        <v>1070</v>
      </c>
      <c r="I268" s="104">
        <v>778272</v>
      </c>
      <c r="J268" s="104"/>
      <c r="K268" s="104">
        <f t="shared" si="4"/>
        <v>778272</v>
      </c>
      <c r="L268" s="104">
        <v>400000</v>
      </c>
      <c r="M268" s="104">
        <v>0</v>
      </c>
      <c r="N268" s="104">
        <v>400000</v>
      </c>
      <c r="O268" s="104">
        <v>400000</v>
      </c>
    </row>
    <row r="269" spans="1:15" ht="12" customHeight="1" x14ac:dyDescent="0.2">
      <c r="A269" s="102">
        <v>268</v>
      </c>
      <c r="B269" s="60">
        <v>96124</v>
      </c>
      <c r="C269" s="67" t="s">
        <v>6699</v>
      </c>
      <c r="D269" s="67" t="s">
        <v>6700</v>
      </c>
      <c r="E269" s="67" t="s">
        <v>2832</v>
      </c>
      <c r="F269" s="64" t="s">
        <v>2833</v>
      </c>
      <c r="G269" s="67" t="s">
        <v>182</v>
      </c>
      <c r="H269" s="67" t="s">
        <v>183</v>
      </c>
      <c r="I269" s="104">
        <v>582659</v>
      </c>
      <c r="J269" s="104"/>
      <c r="K269" s="104">
        <f t="shared" si="4"/>
        <v>582659</v>
      </c>
      <c r="L269" s="104">
        <v>400000</v>
      </c>
      <c r="M269" s="104">
        <v>0</v>
      </c>
      <c r="N269" s="104">
        <v>400000</v>
      </c>
      <c r="O269" s="104">
        <v>400000</v>
      </c>
    </row>
    <row r="270" spans="1:15" ht="12" customHeight="1" x14ac:dyDescent="0.2">
      <c r="A270" s="102">
        <v>269</v>
      </c>
      <c r="B270" s="60">
        <v>95559</v>
      </c>
      <c r="C270" s="67" t="s">
        <v>6701</v>
      </c>
      <c r="D270" s="67" t="s">
        <v>6702</v>
      </c>
      <c r="E270" s="67" t="s">
        <v>6703</v>
      </c>
      <c r="F270" s="64" t="s">
        <v>6704</v>
      </c>
      <c r="G270" s="67" t="s">
        <v>1440</v>
      </c>
      <c r="H270" s="67" t="s">
        <v>1441</v>
      </c>
      <c r="I270" s="104">
        <v>612219</v>
      </c>
      <c r="J270" s="104"/>
      <c r="K270" s="104">
        <f t="shared" si="4"/>
        <v>612219</v>
      </c>
      <c r="L270" s="104">
        <v>400000</v>
      </c>
      <c r="M270" s="104">
        <v>0</v>
      </c>
      <c r="N270" s="104">
        <v>400000</v>
      </c>
      <c r="O270" s="104">
        <v>400000</v>
      </c>
    </row>
    <row r="271" spans="1:15" ht="12" customHeight="1" x14ac:dyDescent="0.2">
      <c r="A271" s="102">
        <v>270</v>
      </c>
      <c r="B271" s="60">
        <v>94335</v>
      </c>
      <c r="C271" s="67" t="s">
        <v>6705</v>
      </c>
      <c r="D271" s="67" t="s">
        <v>6706</v>
      </c>
      <c r="E271" s="67" t="s">
        <v>6707</v>
      </c>
      <c r="F271" s="64" t="s">
        <v>6708</v>
      </c>
      <c r="G271" s="67" t="s">
        <v>1069</v>
      </c>
      <c r="H271" s="67" t="s">
        <v>1070</v>
      </c>
      <c r="I271" s="104">
        <v>247355</v>
      </c>
      <c r="J271" s="104"/>
      <c r="K271" s="104">
        <f t="shared" si="4"/>
        <v>247355</v>
      </c>
      <c r="L271" s="104">
        <v>173140</v>
      </c>
      <c r="M271" s="104">
        <v>0</v>
      </c>
      <c r="N271" s="104">
        <v>173140</v>
      </c>
      <c r="O271" s="104">
        <v>173140</v>
      </c>
    </row>
    <row r="272" spans="1:15" ht="12" customHeight="1" x14ac:dyDescent="0.2">
      <c r="A272" s="102">
        <v>271</v>
      </c>
      <c r="B272" s="60">
        <v>96905</v>
      </c>
      <c r="C272" s="67" t="s">
        <v>6709</v>
      </c>
      <c r="D272" s="67" t="s">
        <v>6710</v>
      </c>
      <c r="E272" s="67" t="s">
        <v>6711</v>
      </c>
      <c r="F272" s="64" t="s">
        <v>6712</v>
      </c>
      <c r="G272" s="67" t="s">
        <v>705</v>
      </c>
      <c r="H272" s="67" t="s">
        <v>627</v>
      </c>
      <c r="I272" s="104">
        <v>1095621</v>
      </c>
      <c r="J272" s="104"/>
      <c r="K272" s="104">
        <f t="shared" si="4"/>
        <v>1095621</v>
      </c>
      <c r="L272" s="104">
        <v>400000</v>
      </c>
      <c r="M272" s="104">
        <v>0</v>
      </c>
      <c r="N272" s="104">
        <v>400000</v>
      </c>
      <c r="O272" s="104">
        <v>400000</v>
      </c>
    </row>
    <row r="273" spans="1:15" ht="12" customHeight="1" x14ac:dyDescent="0.2">
      <c r="A273" s="102">
        <v>272</v>
      </c>
      <c r="B273" s="60">
        <v>97529</v>
      </c>
      <c r="C273" s="67" t="s">
        <v>6713</v>
      </c>
      <c r="D273" s="67" t="s">
        <v>6714</v>
      </c>
      <c r="E273" s="67" t="s">
        <v>6715</v>
      </c>
      <c r="F273" s="64" t="s">
        <v>6716</v>
      </c>
      <c r="G273" s="67" t="s">
        <v>2644</v>
      </c>
      <c r="H273" s="67" t="s">
        <v>497</v>
      </c>
      <c r="I273" s="104">
        <v>419398</v>
      </c>
      <c r="J273" s="104"/>
      <c r="K273" s="104">
        <f t="shared" si="4"/>
        <v>419398</v>
      </c>
      <c r="L273" s="104">
        <v>293578</v>
      </c>
      <c r="M273" s="104">
        <v>0</v>
      </c>
      <c r="N273" s="104">
        <v>293578</v>
      </c>
      <c r="O273" s="104">
        <v>293578</v>
      </c>
    </row>
    <row r="274" spans="1:15" ht="12" customHeight="1" x14ac:dyDescent="0.2">
      <c r="A274" s="102">
        <v>273</v>
      </c>
      <c r="B274" s="60">
        <v>97632</v>
      </c>
      <c r="C274" s="67" t="s">
        <v>6717</v>
      </c>
      <c r="D274" s="67" t="s">
        <v>6718</v>
      </c>
      <c r="E274" s="67" t="s">
        <v>6719</v>
      </c>
      <c r="F274" s="64" t="s">
        <v>6720</v>
      </c>
      <c r="G274" s="67" t="s">
        <v>17</v>
      </c>
      <c r="H274" s="67" t="s">
        <v>18</v>
      </c>
      <c r="I274" s="104">
        <v>870374</v>
      </c>
      <c r="J274" s="104"/>
      <c r="K274" s="104">
        <f t="shared" si="4"/>
        <v>870374</v>
      </c>
      <c r="L274" s="104">
        <v>400000</v>
      </c>
      <c r="M274" s="104">
        <v>0</v>
      </c>
      <c r="N274" s="104">
        <v>400000</v>
      </c>
      <c r="O274" s="104">
        <v>400000</v>
      </c>
    </row>
    <row r="275" spans="1:15" ht="12" customHeight="1" x14ac:dyDescent="0.2">
      <c r="A275" s="102">
        <v>274</v>
      </c>
      <c r="B275" s="60">
        <v>96925</v>
      </c>
      <c r="C275" s="67" t="s">
        <v>6721</v>
      </c>
      <c r="D275" s="67" t="s">
        <v>6722</v>
      </c>
      <c r="E275" s="67" t="s">
        <v>6723</v>
      </c>
      <c r="F275" s="64" t="s">
        <v>6724</v>
      </c>
      <c r="G275" s="67" t="s">
        <v>1298</v>
      </c>
      <c r="H275" s="67" t="s">
        <v>1070</v>
      </c>
      <c r="I275" s="104">
        <v>478536</v>
      </c>
      <c r="J275" s="104"/>
      <c r="K275" s="104">
        <f t="shared" si="4"/>
        <v>478536</v>
      </c>
      <c r="L275" s="104">
        <v>334975</v>
      </c>
      <c r="M275" s="104">
        <v>0</v>
      </c>
      <c r="N275" s="104">
        <v>334975</v>
      </c>
      <c r="O275" s="104">
        <v>334975</v>
      </c>
    </row>
    <row r="276" spans="1:15" ht="12" customHeight="1" x14ac:dyDescent="0.2">
      <c r="A276" s="102">
        <v>275</v>
      </c>
      <c r="B276" s="60">
        <v>97335</v>
      </c>
      <c r="C276" s="67" t="s">
        <v>6725</v>
      </c>
      <c r="D276" s="67" t="s">
        <v>6726</v>
      </c>
      <c r="E276" s="67" t="s">
        <v>3299</v>
      </c>
      <c r="F276" s="64" t="s">
        <v>3300</v>
      </c>
      <c r="G276" s="67" t="s">
        <v>795</v>
      </c>
      <c r="H276" s="67" t="s">
        <v>723</v>
      </c>
      <c r="I276" s="104">
        <v>368263</v>
      </c>
      <c r="J276" s="104"/>
      <c r="K276" s="104">
        <f t="shared" si="4"/>
        <v>368263</v>
      </c>
      <c r="L276" s="104">
        <v>257784</v>
      </c>
      <c r="M276" s="104">
        <v>0</v>
      </c>
      <c r="N276" s="104">
        <v>257784</v>
      </c>
      <c r="O276" s="104">
        <v>257784</v>
      </c>
    </row>
    <row r="277" spans="1:15" ht="12" customHeight="1" x14ac:dyDescent="0.2">
      <c r="A277" s="102">
        <v>276</v>
      </c>
      <c r="B277" s="60">
        <v>97214</v>
      </c>
      <c r="C277" s="67" t="s">
        <v>6727</v>
      </c>
      <c r="D277" s="67" t="s">
        <v>6728</v>
      </c>
      <c r="E277" s="67" t="s">
        <v>6729</v>
      </c>
      <c r="F277" s="64" t="s">
        <v>6730</v>
      </c>
      <c r="G277" s="67" t="s">
        <v>1548</v>
      </c>
      <c r="H277" s="67" t="s">
        <v>1441</v>
      </c>
      <c r="I277" s="104">
        <v>857936</v>
      </c>
      <c r="J277" s="104"/>
      <c r="K277" s="104">
        <f t="shared" si="4"/>
        <v>857936</v>
      </c>
      <c r="L277" s="104">
        <v>0</v>
      </c>
      <c r="M277" s="104">
        <v>400000</v>
      </c>
      <c r="N277" s="104">
        <v>400000</v>
      </c>
      <c r="O277" s="104">
        <v>400000</v>
      </c>
    </row>
    <row r="278" spans="1:15" ht="12" customHeight="1" x14ac:dyDescent="0.2">
      <c r="A278" s="102">
        <v>277</v>
      </c>
      <c r="B278" s="60">
        <v>97427</v>
      </c>
      <c r="C278" s="67" t="s">
        <v>6731</v>
      </c>
      <c r="D278" s="67" t="s">
        <v>6732</v>
      </c>
      <c r="E278" s="67" t="s">
        <v>6733</v>
      </c>
      <c r="F278" s="64" t="s">
        <v>6734</v>
      </c>
      <c r="G278" s="67" t="s">
        <v>705</v>
      </c>
      <c r="H278" s="67" t="s">
        <v>627</v>
      </c>
      <c r="I278" s="104">
        <v>498055</v>
      </c>
      <c r="J278" s="104"/>
      <c r="K278" s="104">
        <f t="shared" si="4"/>
        <v>498055</v>
      </c>
      <c r="L278" s="104">
        <v>348638</v>
      </c>
      <c r="M278" s="104">
        <v>0</v>
      </c>
      <c r="N278" s="104">
        <v>348638</v>
      </c>
      <c r="O278" s="104">
        <v>348638</v>
      </c>
    </row>
    <row r="279" spans="1:15" ht="12" customHeight="1" x14ac:dyDescent="0.2">
      <c r="A279" s="102">
        <v>278</v>
      </c>
      <c r="B279" s="60">
        <v>94357</v>
      </c>
      <c r="C279" s="67" t="s">
        <v>6735</v>
      </c>
      <c r="D279" s="67" t="s">
        <v>6736</v>
      </c>
      <c r="E279" s="67" t="s">
        <v>6737</v>
      </c>
      <c r="F279" s="64" t="s">
        <v>6738</v>
      </c>
      <c r="G279" s="67" t="s">
        <v>734</v>
      </c>
      <c r="H279" s="67" t="s">
        <v>723</v>
      </c>
      <c r="I279" s="104">
        <v>1243396</v>
      </c>
      <c r="J279" s="104"/>
      <c r="K279" s="104">
        <f t="shared" si="4"/>
        <v>1243396</v>
      </c>
      <c r="L279" s="104">
        <v>400000</v>
      </c>
      <c r="M279" s="104">
        <v>0</v>
      </c>
      <c r="N279" s="104">
        <v>400000</v>
      </c>
      <c r="O279" s="104">
        <v>400000</v>
      </c>
    </row>
    <row r="280" spans="1:15" ht="12" customHeight="1" x14ac:dyDescent="0.2">
      <c r="A280" s="102">
        <v>279</v>
      </c>
      <c r="B280" s="60">
        <v>96555</v>
      </c>
      <c r="C280" s="67" t="s">
        <v>6739</v>
      </c>
      <c r="D280" s="67" t="s">
        <v>6740</v>
      </c>
      <c r="E280" s="67" t="s">
        <v>2936</v>
      </c>
      <c r="F280" s="64" t="s">
        <v>2937</v>
      </c>
      <c r="G280" s="67" t="s">
        <v>42</v>
      </c>
      <c r="H280" s="67" t="s">
        <v>18</v>
      </c>
      <c r="I280" s="104">
        <v>425824</v>
      </c>
      <c r="J280" s="104"/>
      <c r="K280" s="104">
        <f t="shared" si="4"/>
        <v>425824</v>
      </c>
      <c r="L280" s="104">
        <v>298076</v>
      </c>
      <c r="M280" s="104">
        <v>0</v>
      </c>
      <c r="N280" s="104">
        <v>298076</v>
      </c>
      <c r="O280" s="104">
        <v>298076</v>
      </c>
    </row>
    <row r="281" spans="1:15" ht="12" customHeight="1" x14ac:dyDescent="0.2">
      <c r="A281" s="102">
        <v>280</v>
      </c>
      <c r="B281" s="60">
        <v>93995</v>
      </c>
      <c r="C281" s="67" t="s">
        <v>6741</v>
      </c>
      <c r="D281" s="67" t="s">
        <v>6742</v>
      </c>
      <c r="E281" s="67" t="s">
        <v>3900</v>
      </c>
      <c r="F281" s="64" t="s">
        <v>3901</v>
      </c>
      <c r="G281" s="67" t="s">
        <v>826</v>
      </c>
      <c r="H281" s="67" t="s">
        <v>723</v>
      </c>
      <c r="I281" s="104">
        <v>340720</v>
      </c>
      <c r="J281" s="104"/>
      <c r="K281" s="104">
        <f t="shared" si="4"/>
        <v>340720</v>
      </c>
      <c r="L281" s="104">
        <v>238504</v>
      </c>
      <c r="M281" s="104">
        <v>0</v>
      </c>
      <c r="N281" s="104">
        <v>238504</v>
      </c>
      <c r="O281" s="104">
        <v>238504</v>
      </c>
    </row>
    <row r="282" spans="1:15" ht="12" customHeight="1" x14ac:dyDescent="0.2">
      <c r="A282" s="102">
        <v>281</v>
      </c>
      <c r="B282" s="60">
        <v>96337</v>
      </c>
      <c r="C282" s="67" t="s">
        <v>6743</v>
      </c>
      <c r="D282" s="67" t="s">
        <v>6744</v>
      </c>
      <c r="E282" s="67" t="s">
        <v>6745</v>
      </c>
      <c r="F282" s="64" t="s">
        <v>6746</v>
      </c>
      <c r="G282" s="67" t="s">
        <v>1706</v>
      </c>
      <c r="H282" s="67" t="s">
        <v>1643</v>
      </c>
      <c r="I282" s="104">
        <v>570503</v>
      </c>
      <c r="J282" s="104"/>
      <c r="K282" s="104">
        <f t="shared" si="4"/>
        <v>570503</v>
      </c>
      <c r="L282" s="104">
        <v>0</v>
      </c>
      <c r="M282" s="104">
        <v>399352</v>
      </c>
      <c r="N282" s="104">
        <v>399352</v>
      </c>
      <c r="O282" s="104">
        <v>399352</v>
      </c>
    </row>
    <row r="283" spans="1:15" ht="12" customHeight="1" x14ac:dyDescent="0.2">
      <c r="A283" s="102">
        <v>282</v>
      </c>
      <c r="B283" s="60">
        <v>96731</v>
      </c>
      <c r="C283" s="67" t="s">
        <v>6747</v>
      </c>
      <c r="D283" s="67" t="s">
        <v>6748</v>
      </c>
      <c r="E283" s="67" t="s">
        <v>4113</v>
      </c>
      <c r="F283" s="64" t="s">
        <v>4114</v>
      </c>
      <c r="G283" s="67" t="s">
        <v>1408</v>
      </c>
      <c r="H283" s="67" t="s">
        <v>1070</v>
      </c>
      <c r="I283" s="104">
        <v>563796</v>
      </c>
      <c r="J283" s="104">
        <f>(11616+11374)*1.21</f>
        <v>27817.899999999998</v>
      </c>
      <c r="K283" s="104">
        <f t="shared" si="4"/>
        <v>535978.1</v>
      </c>
      <c r="L283" s="104">
        <v>394657</v>
      </c>
      <c r="M283" s="104">
        <v>0</v>
      </c>
      <c r="N283" s="104">
        <v>394657</v>
      </c>
      <c r="O283" s="104">
        <v>375184.67</v>
      </c>
    </row>
    <row r="284" spans="1:15" ht="12" customHeight="1" x14ac:dyDescent="0.2">
      <c r="A284" s="102">
        <v>283</v>
      </c>
      <c r="B284" s="60">
        <v>95395</v>
      </c>
      <c r="C284" s="67" t="s">
        <v>6749</v>
      </c>
      <c r="D284" s="67" t="s">
        <v>6750</v>
      </c>
      <c r="E284" s="67" t="s">
        <v>6751</v>
      </c>
      <c r="F284" s="64" t="s">
        <v>6752</v>
      </c>
      <c r="G284" s="67" t="s">
        <v>1038</v>
      </c>
      <c r="H284" s="67" t="s">
        <v>979</v>
      </c>
      <c r="I284" s="104">
        <v>435732</v>
      </c>
      <c r="J284" s="104"/>
      <c r="K284" s="104">
        <f t="shared" si="4"/>
        <v>435732</v>
      </c>
      <c r="L284" s="104">
        <v>136448</v>
      </c>
      <c r="M284" s="104">
        <v>168564</v>
      </c>
      <c r="N284" s="104">
        <v>305012</v>
      </c>
      <c r="O284" s="104">
        <v>305012</v>
      </c>
    </row>
    <row r="285" spans="1:15" ht="12" customHeight="1" x14ac:dyDescent="0.2">
      <c r="A285" s="102">
        <v>284</v>
      </c>
      <c r="B285" s="60">
        <v>97240</v>
      </c>
      <c r="C285" s="67" t="s">
        <v>6753</v>
      </c>
      <c r="D285" s="67" t="s">
        <v>6754</v>
      </c>
      <c r="E285" s="67" t="s">
        <v>6755</v>
      </c>
      <c r="F285" s="64" t="s">
        <v>6756</v>
      </c>
      <c r="G285" s="67" t="s">
        <v>100</v>
      </c>
      <c r="H285" s="67" t="s">
        <v>18</v>
      </c>
      <c r="I285" s="104">
        <v>201000</v>
      </c>
      <c r="J285" s="104">
        <f>3000</f>
        <v>3000</v>
      </c>
      <c r="K285" s="104">
        <f t="shared" si="4"/>
        <v>198000</v>
      </c>
      <c r="L285" s="104">
        <v>0</v>
      </c>
      <c r="M285" s="104">
        <v>140700</v>
      </c>
      <c r="N285" s="104">
        <v>140700</v>
      </c>
      <c r="O285" s="104">
        <v>138600</v>
      </c>
    </row>
    <row r="286" spans="1:15" ht="12" customHeight="1" x14ac:dyDescent="0.2">
      <c r="A286" s="102">
        <v>285</v>
      </c>
      <c r="B286" s="60">
        <v>94217</v>
      </c>
      <c r="C286" s="67" t="s">
        <v>6757</v>
      </c>
      <c r="D286" s="67" t="s">
        <v>6758</v>
      </c>
      <c r="E286" s="67" t="s">
        <v>6759</v>
      </c>
      <c r="F286" s="64" t="s">
        <v>6760</v>
      </c>
      <c r="G286" s="67" t="s">
        <v>1706</v>
      </c>
      <c r="H286" s="67" t="s">
        <v>1643</v>
      </c>
      <c r="I286" s="104">
        <v>441718</v>
      </c>
      <c r="J286" s="104"/>
      <c r="K286" s="104">
        <f t="shared" si="4"/>
        <v>441718</v>
      </c>
      <c r="L286" s="104">
        <v>309202</v>
      </c>
      <c r="M286" s="104">
        <v>0</v>
      </c>
      <c r="N286" s="104">
        <v>309202</v>
      </c>
      <c r="O286" s="104">
        <v>309202</v>
      </c>
    </row>
    <row r="287" spans="1:15" ht="12" customHeight="1" x14ac:dyDescent="0.2">
      <c r="A287" s="102">
        <v>286</v>
      </c>
      <c r="B287" s="60">
        <v>97264</v>
      </c>
      <c r="C287" s="67" t="s">
        <v>6761</v>
      </c>
      <c r="D287" s="67" t="s">
        <v>6762</v>
      </c>
      <c r="E287" s="67" t="s">
        <v>6763</v>
      </c>
      <c r="F287" s="64" t="s">
        <v>6764</v>
      </c>
      <c r="G287" s="67" t="s">
        <v>1350</v>
      </c>
      <c r="H287" s="67" t="s">
        <v>1070</v>
      </c>
      <c r="I287" s="104">
        <v>499999</v>
      </c>
      <c r="J287" s="104"/>
      <c r="K287" s="104">
        <f t="shared" si="4"/>
        <v>499999</v>
      </c>
      <c r="L287" s="104">
        <v>0</v>
      </c>
      <c r="M287" s="104">
        <v>350000</v>
      </c>
      <c r="N287" s="104">
        <v>350000</v>
      </c>
      <c r="O287" s="104">
        <v>350000</v>
      </c>
    </row>
    <row r="288" spans="1:15" ht="12" customHeight="1" x14ac:dyDescent="0.2">
      <c r="A288" s="102">
        <v>287</v>
      </c>
      <c r="B288" s="60">
        <v>94303</v>
      </c>
      <c r="C288" s="67" t="s">
        <v>6765</v>
      </c>
      <c r="D288" s="67" t="s">
        <v>6766</v>
      </c>
      <c r="E288" s="67" t="s">
        <v>1914</v>
      </c>
      <c r="F288" s="64" t="s">
        <v>1915</v>
      </c>
      <c r="G288" s="67" t="s">
        <v>64</v>
      </c>
      <c r="H288" s="67" t="s">
        <v>18</v>
      </c>
      <c r="I288" s="104">
        <v>485907</v>
      </c>
      <c r="J288" s="104"/>
      <c r="K288" s="104">
        <f t="shared" si="4"/>
        <v>485907</v>
      </c>
      <c r="L288" s="104">
        <v>340134</v>
      </c>
      <c r="M288" s="104">
        <v>0</v>
      </c>
      <c r="N288" s="104">
        <v>340134</v>
      </c>
      <c r="O288" s="104">
        <v>340134</v>
      </c>
    </row>
    <row r="289" spans="1:15" ht="12" customHeight="1" x14ac:dyDescent="0.2">
      <c r="A289" s="102">
        <v>288</v>
      </c>
      <c r="B289" s="60">
        <v>95314</v>
      </c>
      <c r="C289" s="67" t="s">
        <v>6767</v>
      </c>
      <c r="D289" s="67" t="s">
        <v>6768</v>
      </c>
      <c r="E289" s="67" t="s">
        <v>2787</v>
      </c>
      <c r="F289" s="64" t="s">
        <v>2788</v>
      </c>
      <c r="G289" s="67" t="s">
        <v>1803</v>
      </c>
      <c r="H289" s="67" t="s">
        <v>1787</v>
      </c>
      <c r="I289" s="104">
        <v>364591</v>
      </c>
      <c r="J289" s="104"/>
      <c r="K289" s="104">
        <f t="shared" si="4"/>
        <v>364591</v>
      </c>
      <c r="L289" s="104">
        <v>0</v>
      </c>
      <c r="M289" s="104">
        <v>255213</v>
      </c>
      <c r="N289" s="104">
        <v>255213</v>
      </c>
      <c r="O289" s="104">
        <v>255213</v>
      </c>
    </row>
    <row r="290" spans="1:15" ht="12" customHeight="1" x14ac:dyDescent="0.2">
      <c r="A290" s="102">
        <v>289</v>
      </c>
      <c r="B290" s="60">
        <v>96949</v>
      </c>
      <c r="C290" s="67" t="s">
        <v>6769</v>
      </c>
      <c r="D290" s="67" t="s">
        <v>6770</v>
      </c>
      <c r="E290" s="67" t="s">
        <v>6771</v>
      </c>
      <c r="F290" s="64" t="s">
        <v>6772</v>
      </c>
      <c r="G290" s="67" t="s">
        <v>1642</v>
      </c>
      <c r="H290" s="67" t="s">
        <v>1643</v>
      </c>
      <c r="I290" s="104">
        <v>1249948</v>
      </c>
      <c r="J290" s="104"/>
      <c r="K290" s="104">
        <f t="shared" si="4"/>
        <v>1249948</v>
      </c>
      <c r="L290" s="104">
        <v>400000</v>
      </c>
      <c r="M290" s="104">
        <v>0</v>
      </c>
      <c r="N290" s="104">
        <v>400000</v>
      </c>
      <c r="O290" s="104">
        <v>400000</v>
      </c>
    </row>
    <row r="291" spans="1:15" ht="12" customHeight="1" x14ac:dyDescent="0.2">
      <c r="A291" s="102">
        <v>290</v>
      </c>
      <c r="B291" s="60">
        <v>97413</v>
      </c>
      <c r="C291" s="67" t="s">
        <v>6773</v>
      </c>
      <c r="D291" s="67" t="s">
        <v>6774</v>
      </c>
      <c r="E291" s="67" t="s">
        <v>6775</v>
      </c>
      <c r="F291" s="64" t="s">
        <v>6776</v>
      </c>
      <c r="G291" s="67" t="s">
        <v>1589</v>
      </c>
      <c r="H291" s="67" t="s">
        <v>1441</v>
      </c>
      <c r="I291" s="104">
        <v>342766</v>
      </c>
      <c r="J291" s="104"/>
      <c r="K291" s="104">
        <f t="shared" si="4"/>
        <v>342766</v>
      </c>
      <c r="L291" s="104">
        <v>0</v>
      </c>
      <c r="M291" s="104">
        <v>239936</v>
      </c>
      <c r="N291" s="104">
        <v>239936</v>
      </c>
      <c r="O291" s="104">
        <v>239936</v>
      </c>
    </row>
    <row r="292" spans="1:15" ht="12" customHeight="1" x14ac:dyDescent="0.2">
      <c r="A292" s="102">
        <v>291</v>
      </c>
      <c r="B292" s="60">
        <v>95997</v>
      </c>
      <c r="C292" s="67" t="s">
        <v>6777</v>
      </c>
      <c r="D292" s="67" t="s">
        <v>6778</v>
      </c>
      <c r="E292" s="67" t="s">
        <v>62</v>
      </c>
      <c r="F292" s="64" t="s">
        <v>63</v>
      </c>
      <c r="G292" s="67" t="s">
        <v>64</v>
      </c>
      <c r="H292" s="67" t="s">
        <v>18</v>
      </c>
      <c r="I292" s="104">
        <v>522981</v>
      </c>
      <c r="J292" s="104"/>
      <c r="K292" s="104">
        <f t="shared" si="4"/>
        <v>522981</v>
      </c>
      <c r="L292" s="104">
        <v>366000</v>
      </c>
      <c r="M292" s="104">
        <v>0</v>
      </c>
      <c r="N292" s="104">
        <v>366000</v>
      </c>
      <c r="O292" s="104">
        <v>366000</v>
      </c>
    </row>
    <row r="293" spans="1:15" ht="12" customHeight="1" x14ac:dyDescent="0.2">
      <c r="A293" s="102">
        <v>292</v>
      </c>
      <c r="B293" s="60">
        <v>93839</v>
      </c>
      <c r="C293" s="67" t="s">
        <v>6779</v>
      </c>
      <c r="D293" s="67" t="s">
        <v>6780</v>
      </c>
      <c r="E293" s="67" t="s">
        <v>1401</v>
      </c>
      <c r="F293" s="64" t="s">
        <v>6781</v>
      </c>
      <c r="G293" s="67" t="s">
        <v>1387</v>
      </c>
      <c r="H293" s="67" t="s">
        <v>1070</v>
      </c>
      <c r="I293" s="104">
        <v>1637418</v>
      </c>
      <c r="J293" s="104"/>
      <c r="K293" s="104">
        <f t="shared" si="4"/>
        <v>1637418</v>
      </c>
      <c r="L293" s="104">
        <v>400000</v>
      </c>
      <c r="M293" s="104">
        <v>0</v>
      </c>
      <c r="N293" s="104">
        <v>400000</v>
      </c>
      <c r="O293" s="104">
        <v>400000</v>
      </c>
    </row>
    <row r="294" spans="1:15" ht="12" customHeight="1" x14ac:dyDescent="0.2">
      <c r="A294" s="102">
        <v>293</v>
      </c>
      <c r="B294" s="60">
        <v>96564</v>
      </c>
      <c r="C294" s="67" t="s">
        <v>6782</v>
      </c>
      <c r="D294" s="67" t="s">
        <v>6783</v>
      </c>
      <c r="E294" s="67" t="s">
        <v>3045</v>
      </c>
      <c r="F294" s="64" t="s">
        <v>3046</v>
      </c>
      <c r="G294" s="67" t="s">
        <v>1527</v>
      </c>
      <c r="H294" s="67" t="s">
        <v>1441</v>
      </c>
      <c r="I294" s="104">
        <v>2097820</v>
      </c>
      <c r="J294" s="104"/>
      <c r="K294" s="104">
        <f t="shared" si="4"/>
        <v>2097820</v>
      </c>
      <c r="L294" s="104">
        <v>400000</v>
      </c>
      <c r="M294" s="104">
        <v>0</v>
      </c>
      <c r="N294" s="104">
        <v>400000</v>
      </c>
      <c r="O294" s="104">
        <v>400000</v>
      </c>
    </row>
    <row r="295" spans="1:15" ht="12" customHeight="1" x14ac:dyDescent="0.2">
      <c r="A295" s="102">
        <v>294</v>
      </c>
      <c r="B295" s="60">
        <v>97351</v>
      </c>
      <c r="C295" s="67" t="s">
        <v>6784</v>
      </c>
      <c r="D295" s="67" t="s">
        <v>6785</v>
      </c>
      <c r="E295" s="67" t="s">
        <v>6786</v>
      </c>
      <c r="F295" s="64" t="s">
        <v>6787</v>
      </c>
      <c r="G295" s="67" t="s">
        <v>705</v>
      </c>
      <c r="H295" s="67" t="s">
        <v>627</v>
      </c>
      <c r="I295" s="104">
        <v>558403</v>
      </c>
      <c r="J295" s="104"/>
      <c r="K295" s="104">
        <f t="shared" si="4"/>
        <v>558403</v>
      </c>
      <c r="L295" s="104">
        <v>390882</v>
      </c>
      <c r="M295" s="104">
        <v>0</v>
      </c>
      <c r="N295" s="104">
        <v>390882</v>
      </c>
      <c r="O295" s="104">
        <v>390882</v>
      </c>
    </row>
    <row r="296" spans="1:15" ht="12" customHeight="1" x14ac:dyDescent="0.2">
      <c r="A296" s="102">
        <v>295</v>
      </c>
      <c r="B296" s="105">
        <v>97009</v>
      </c>
      <c r="C296" s="107" t="s">
        <v>6788</v>
      </c>
      <c r="D296" s="107" t="s">
        <v>6789</v>
      </c>
      <c r="E296" s="107" t="s">
        <v>6790</v>
      </c>
      <c r="F296" s="108" t="s">
        <v>1700</v>
      </c>
      <c r="G296" s="107" t="s">
        <v>1829</v>
      </c>
      <c r="H296" s="107" t="s">
        <v>1787</v>
      </c>
      <c r="I296" s="109">
        <v>1111058</v>
      </c>
      <c r="J296" s="109"/>
      <c r="K296" s="109">
        <f t="shared" si="4"/>
        <v>1111058</v>
      </c>
      <c r="L296" s="109">
        <v>400000</v>
      </c>
      <c r="M296" s="109">
        <v>0</v>
      </c>
      <c r="N296" s="109">
        <v>400000</v>
      </c>
      <c r="O296" s="109">
        <v>400000</v>
      </c>
    </row>
    <row r="297" spans="1:15" x14ac:dyDescent="0.2">
      <c r="A297" s="187" t="s">
        <v>1869</v>
      </c>
      <c r="B297" s="187"/>
      <c r="C297" s="187"/>
      <c r="D297" s="187"/>
      <c r="E297" s="187"/>
      <c r="F297" s="187"/>
      <c r="G297" s="187"/>
      <c r="H297" s="187"/>
      <c r="I297" s="187"/>
      <c r="J297" s="114"/>
      <c r="K297" s="114"/>
      <c r="L297" s="114"/>
      <c r="M297" s="114"/>
      <c r="N297" s="114"/>
      <c r="O297" s="115">
        <f>SUM(O2:O296)</f>
        <v>101263241.27</v>
      </c>
    </row>
  </sheetData>
  <sortState ref="A2:O295">
    <sortCondition ref="A2:A295"/>
  </sortState>
  <mergeCells count="1">
    <mergeCell ref="A297:I297"/>
  </mergeCells>
  <printOptions horizontalCentered="1" gridLines="1" gridLinesSet="0"/>
  <pageMargins left="0.39370078740157483" right="0.39370078740157483" top="1.1811023622047245" bottom="0.39370078740157483" header="0.31496062992125984" footer="0.23622047244094491"/>
  <pageSetup paperSize="9" scale="90" fitToHeight="0" orientation="landscape" r:id="rId1"/>
  <headerFooter>
    <oddHeader>&amp;L&amp;G
Seznam akcí doporučených k financování 
nad rámec alokace (náhradní akce)
&amp;C
&amp;"Arial,Tučné"Podpora obnovy a rozvoje venkova 2018
DT č. 2&amp;R
Příloha č. 4  RM č. 22/2018</oddHeader>
    <oddFooter>&amp;C&amp;8Stránka &amp;P z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style="69" customWidth="1"/>
    <col min="2" max="2" width="7.42578125" style="69" customWidth="1"/>
    <col min="3" max="3" width="16.42578125" hidden="1" customWidth="1"/>
    <col min="4" max="4" width="73.7109375" customWidth="1"/>
    <col min="5" max="5" width="8.7109375" hidden="1" customWidth="1"/>
    <col min="6" max="6" width="20.5703125" customWidth="1"/>
    <col min="7" max="7" width="14.5703125" customWidth="1"/>
    <col min="8" max="8" width="15.28515625" customWidth="1"/>
    <col min="9" max="10" width="10.42578125" customWidth="1"/>
  </cols>
  <sheetData>
    <row r="1" spans="1:10" s="15" customFormat="1" ht="22.5" customHeight="1" x14ac:dyDescent="0.2">
      <c r="A1" s="88" t="s">
        <v>0</v>
      </c>
      <c r="B1" s="88" t="s">
        <v>4486</v>
      </c>
      <c r="C1" s="88" t="s">
        <v>3</v>
      </c>
      <c r="D1" s="88" t="s">
        <v>4</v>
      </c>
      <c r="E1" s="88" t="s">
        <v>5</v>
      </c>
      <c r="F1" s="88" t="s">
        <v>6</v>
      </c>
      <c r="G1" s="88" t="s">
        <v>7</v>
      </c>
      <c r="H1" s="88" t="s">
        <v>8</v>
      </c>
      <c r="I1" s="88" t="s">
        <v>9</v>
      </c>
      <c r="J1" s="88" t="s">
        <v>4175</v>
      </c>
    </row>
    <row r="2" spans="1:10" ht="13.5" customHeight="1" x14ac:dyDescent="0.2">
      <c r="A2" s="96">
        <v>1</v>
      </c>
      <c r="B2" s="97">
        <v>97090</v>
      </c>
      <c r="C2" s="98" t="s">
        <v>6813</v>
      </c>
      <c r="D2" s="98" t="s">
        <v>5159</v>
      </c>
      <c r="E2" s="98" t="s">
        <v>6814</v>
      </c>
      <c r="F2" s="99" t="s">
        <v>6815</v>
      </c>
      <c r="G2" s="98" t="s">
        <v>42</v>
      </c>
      <c r="H2" s="98" t="s">
        <v>18</v>
      </c>
      <c r="I2" s="100">
        <v>660529</v>
      </c>
      <c r="J2" s="100">
        <v>400000</v>
      </c>
    </row>
    <row r="3" spans="1:10" ht="13.5" customHeight="1" x14ac:dyDescent="0.2">
      <c r="A3" s="96">
        <v>2</v>
      </c>
      <c r="B3" s="97">
        <v>97513</v>
      </c>
      <c r="C3" s="98" t="s">
        <v>7016</v>
      </c>
      <c r="D3" s="98" t="s">
        <v>7017</v>
      </c>
      <c r="E3" s="98" t="s">
        <v>7018</v>
      </c>
      <c r="F3" s="99" t="s">
        <v>7019</v>
      </c>
      <c r="G3" s="98" t="s">
        <v>100</v>
      </c>
      <c r="H3" s="98" t="s">
        <v>18</v>
      </c>
      <c r="I3" s="100">
        <v>252838</v>
      </c>
      <c r="J3" s="100">
        <v>176986</v>
      </c>
    </row>
    <row r="4" spans="1:10" ht="13.5" customHeight="1" x14ac:dyDescent="0.2">
      <c r="A4" s="96">
        <v>3</v>
      </c>
      <c r="B4" s="97">
        <v>96856</v>
      </c>
      <c r="C4" s="98" t="s">
        <v>6956</v>
      </c>
      <c r="D4" s="98" t="s">
        <v>6957</v>
      </c>
      <c r="E4" s="98" t="s">
        <v>6958</v>
      </c>
      <c r="F4" s="99" t="s">
        <v>1621</v>
      </c>
      <c r="G4" s="98" t="s">
        <v>182</v>
      </c>
      <c r="H4" s="98" t="s">
        <v>183</v>
      </c>
      <c r="I4" s="100">
        <v>843636</v>
      </c>
      <c r="J4" s="100">
        <v>400000</v>
      </c>
    </row>
    <row r="5" spans="1:10" ht="13.5" customHeight="1" x14ac:dyDescent="0.2">
      <c r="A5" s="96">
        <v>4</v>
      </c>
      <c r="B5" s="97">
        <v>96844</v>
      </c>
      <c r="C5" s="98" t="s">
        <v>6959</v>
      </c>
      <c r="D5" s="98" t="s">
        <v>6960</v>
      </c>
      <c r="E5" s="98" t="s">
        <v>6961</v>
      </c>
      <c r="F5" s="99" t="s">
        <v>6962</v>
      </c>
      <c r="G5" s="98" t="s">
        <v>249</v>
      </c>
      <c r="H5" s="98" t="s">
        <v>183</v>
      </c>
      <c r="I5" s="100">
        <v>305404</v>
      </c>
      <c r="J5" s="100">
        <v>213782</v>
      </c>
    </row>
    <row r="6" spans="1:10" ht="13.5" customHeight="1" x14ac:dyDescent="0.2">
      <c r="A6" s="96">
        <v>5</v>
      </c>
      <c r="B6" s="97">
        <v>94677</v>
      </c>
      <c r="C6" s="98" t="s">
        <v>6952</v>
      </c>
      <c r="D6" s="98" t="s">
        <v>6953</v>
      </c>
      <c r="E6" s="98" t="s">
        <v>6954</v>
      </c>
      <c r="F6" s="99" t="s">
        <v>6955</v>
      </c>
      <c r="G6" s="98" t="s">
        <v>249</v>
      </c>
      <c r="H6" s="98" t="s">
        <v>183</v>
      </c>
      <c r="I6" s="100">
        <v>1198285</v>
      </c>
      <c r="J6" s="100">
        <v>400000</v>
      </c>
    </row>
    <row r="7" spans="1:10" ht="13.5" customHeight="1" x14ac:dyDescent="0.2">
      <c r="A7" s="96">
        <v>6</v>
      </c>
      <c r="B7" s="97">
        <v>95275</v>
      </c>
      <c r="C7" s="98" t="s">
        <v>6828</v>
      </c>
      <c r="D7" s="98" t="s">
        <v>6829</v>
      </c>
      <c r="E7" s="98" t="s">
        <v>6830</v>
      </c>
      <c r="F7" s="99" t="s">
        <v>6831</v>
      </c>
      <c r="G7" s="98" t="s">
        <v>249</v>
      </c>
      <c r="H7" s="98" t="s">
        <v>183</v>
      </c>
      <c r="I7" s="100">
        <v>841873</v>
      </c>
      <c r="J7" s="100">
        <v>400000</v>
      </c>
    </row>
    <row r="8" spans="1:10" ht="13.5" customHeight="1" x14ac:dyDescent="0.2">
      <c r="A8" s="96">
        <v>7</v>
      </c>
      <c r="B8" s="97">
        <v>96558</v>
      </c>
      <c r="C8" s="98" t="s">
        <v>6924</v>
      </c>
      <c r="D8" s="98" t="s">
        <v>6925</v>
      </c>
      <c r="E8" s="98" t="s">
        <v>6926</v>
      </c>
      <c r="F8" s="99" t="s">
        <v>6927</v>
      </c>
      <c r="G8" s="98" t="s">
        <v>249</v>
      </c>
      <c r="H8" s="98" t="s">
        <v>183</v>
      </c>
      <c r="I8" s="100">
        <v>578017</v>
      </c>
      <c r="J8" s="100">
        <v>400000</v>
      </c>
    </row>
    <row r="9" spans="1:10" ht="13.5" customHeight="1" x14ac:dyDescent="0.2">
      <c r="A9" s="96">
        <v>8</v>
      </c>
      <c r="B9" s="97">
        <v>93722</v>
      </c>
      <c r="C9" s="98" t="s">
        <v>6824</v>
      </c>
      <c r="D9" s="98" t="s">
        <v>6825</v>
      </c>
      <c r="E9" s="98" t="s">
        <v>6826</v>
      </c>
      <c r="F9" s="99" t="s">
        <v>6827</v>
      </c>
      <c r="G9" s="98" t="s">
        <v>2354</v>
      </c>
      <c r="H9" s="98" t="s">
        <v>183</v>
      </c>
      <c r="I9" s="100">
        <v>599483</v>
      </c>
      <c r="J9" s="100">
        <v>400000</v>
      </c>
    </row>
    <row r="10" spans="1:10" ht="13.5" customHeight="1" x14ac:dyDescent="0.2">
      <c r="A10" s="96">
        <v>9</v>
      </c>
      <c r="B10" s="97">
        <v>96924</v>
      </c>
      <c r="C10" s="98" t="s">
        <v>6918</v>
      </c>
      <c r="D10" s="98" t="s">
        <v>6919</v>
      </c>
      <c r="E10" s="98" t="s">
        <v>6920</v>
      </c>
      <c r="F10" s="99" t="s">
        <v>6921</v>
      </c>
      <c r="G10" s="98" t="s">
        <v>275</v>
      </c>
      <c r="H10" s="98" t="s">
        <v>183</v>
      </c>
      <c r="I10" s="100">
        <v>409154</v>
      </c>
      <c r="J10" s="100">
        <v>286407</v>
      </c>
    </row>
    <row r="11" spans="1:10" ht="13.5" customHeight="1" x14ac:dyDescent="0.2">
      <c r="A11" s="96">
        <v>10</v>
      </c>
      <c r="B11" s="97">
        <v>96312</v>
      </c>
      <c r="C11" s="98" t="s">
        <v>6893</v>
      </c>
      <c r="D11" s="98" t="s">
        <v>6894</v>
      </c>
      <c r="E11" s="98" t="s">
        <v>6895</v>
      </c>
      <c r="F11" s="99" t="s">
        <v>6896</v>
      </c>
      <c r="G11" s="98" t="s">
        <v>275</v>
      </c>
      <c r="H11" s="98" t="s">
        <v>183</v>
      </c>
      <c r="I11" s="100">
        <v>465297</v>
      </c>
      <c r="J11" s="100">
        <v>325708</v>
      </c>
    </row>
    <row r="12" spans="1:10" ht="13.5" customHeight="1" x14ac:dyDescent="0.2">
      <c r="A12" s="96">
        <v>11</v>
      </c>
      <c r="B12" s="97">
        <v>96717</v>
      </c>
      <c r="C12" s="98" t="s">
        <v>7001</v>
      </c>
      <c r="D12" s="98" t="s">
        <v>7002</v>
      </c>
      <c r="E12" s="98" t="s">
        <v>3617</v>
      </c>
      <c r="F12" s="99" t="s">
        <v>3618</v>
      </c>
      <c r="G12" s="98" t="s">
        <v>311</v>
      </c>
      <c r="H12" s="98" t="s">
        <v>183</v>
      </c>
      <c r="I12" s="100">
        <v>120000</v>
      </c>
      <c r="J12" s="100">
        <v>84000</v>
      </c>
    </row>
    <row r="13" spans="1:10" ht="13.5" customHeight="1" x14ac:dyDescent="0.2">
      <c r="A13" s="96">
        <v>12</v>
      </c>
      <c r="B13" s="97">
        <v>96153</v>
      </c>
      <c r="C13" s="98" t="s">
        <v>6901</v>
      </c>
      <c r="D13" s="98" t="s">
        <v>6902</v>
      </c>
      <c r="E13" s="98" t="s">
        <v>6903</v>
      </c>
      <c r="F13" s="99" t="s">
        <v>6904</v>
      </c>
      <c r="G13" s="98" t="s">
        <v>311</v>
      </c>
      <c r="H13" s="98" t="s">
        <v>183</v>
      </c>
      <c r="I13" s="100">
        <v>597900</v>
      </c>
      <c r="J13" s="100">
        <v>400000</v>
      </c>
    </row>
    <row r="14" spans="1:10" ht="13.5" customHeight="1" x14ac:dyDescent="0.2">
      <c r="A14" s="96">
        <v>13</v>
      </c>
      <c r="B14" s="97">
        <v>96887</v>
      </c>
      <c r="C14" s="98" t="s">
        <v>7007</v>
      </c>
      <c r="D14" s="98" t="s">
        <v>7008</v>
      </c>
      <c r="E14" s="98" t="s">
        <v>7009</v>
      </c>
      <c r="F14" s="99" t="s">
        <v>3876</v>
      </c>
      <c r="G14" s="98" t="s">
        <v>311</v>
      </c>
      <c r="H14" s="98" t="s">
        <v>183</v>
      </c>
      <c r="I14" s="100">
        <v>666080</v>
      </c>
      <c r="J14" s="100">
        <v>400000</v>
      </c>
    </row>
    <row r="15" spans="1:10" ht="13.5" customHeight="1" x14ac:dyDescent="0.2">
      <c r="A15" s="96">
        <v>14</v>
      </c>
      <c r="B15" s="97">
        <v>95826</v>
      </c>
      <c r="C15" s="98" t="s">
        <v>6948</v>
      </c>
      <c r="D15" s="98" t="s">
        <v>6949</v>
      </c>
      <c r="E15" s="98" t="s">
        <v>6950</v>
      </c>
      <c r="F15" s="99" t="s">
        <v>6951</v>
      </c>
      <c r="G15" s="98" t="s">
        <v>327</v>
      </c>
      <c r="H15" s="98" t="s">
        <v>183</v>
      </c>
      <c r="I15" s="100">
        <v>418618</v>
      </c>
      <c r="J15" s="100">
        <v>293033</v>
      </c>
    </row>
    <row r="16" spans="1:10" ht="13.5" customHeight="1" x14ac:dyDescent="0.2">
      <c r="A16" s="96">
        <v>15</v>
      </c>
      <c r="B16" s="97">
        <v>96620</v>
      </c>
      <c r="C16" s="98" t="s">
        <v>6993</v>
      </c>
      <c r="D16" s="98" t="s">
        <v>6994</v>
      </c>
      <c r="E16" s="98" t="s">
        <v>6995</v>
      </c>
      <c r="F16" s="99" t="s">
        <v>6996</v>
      </c>
      <c r="G16" s="98" t="s">
        <v>327</v>
      </c>
      <c r="H16" s="98" t="s">
        <v>183</v>
      </c>
      <c r="I16" s="100">
        <v>1384110</v>
      </c>
      <c r="J16" s="100">
        <v>400000</v>
      </c>
    </row>
    <row r="17" spans="1:10" ht="13.5" customHeight="1" x14ac:dyDescent="0.2">
      <c r="A17" s="96">
        <v>16</v>
      </c>
      <c r="B17" s="97">
        <v>94665</v>
      </c>
      <c r="C17" s="98" t="s">
        <v>6991</v>
      </c>
      <c r="D17" s="98" t="s">
        <v>6992</v>
      </c>
      <c r="E17" s="98" t="s">
        <v>425</v>
      </c>
      <c r="F17" s="99" t="s">
        <v>426</v>
      </c>
      <c r="G17" s="98" t="s">
        <v>327</v>
      </c>
      <c r="H17" s="98" t="s">
        <v>183</v>
      </c>
      <c r="I17" s="100">
        <v>716283</v>
      </c>
      <c r="J17" s="100">
        <v>400000</v>
      </c>
    </row>
    <row r="18" spans="1:10" ht="13.5" customHeight="1" x14ac:dyDescent="0.2">
      <c r="A18" s="96">
        <v>17</v>
      </c>
      <c r="B18" s="97">
        <v>96320</v>
      </c>
      <c r="C18" s="98" t="s">
        <v>6862</v>
      </c>
      <c r="D18" s="98" t="s">
        <v>6863</v>
      </c>
      <c r="E18" s="98" t="s">
        <v>6864</v>
      </c>
      <c r="F18" s="99" t="s">
        <v>416</v>
      </c>
      <c r="G18" s="98" t="s">
        <v>432</v>
      </c>
      <c r="H18" s="98" t="s">
        <v>433</v>
      </c>
      <c r="I18" s="100">
        <v>574110</v>
      </c>
      <c r="J18" s="100">
        <v>400000</v>
      </c>
    </row>
    <row r="19" spans="1:10" ht="13.5" customHeight="1" x14ac:dyDescent="0.2">
      <c r="A19" s="96">
        <v>18</v>
      </c>
      <c r="B19" s="97">
        <v>97241</v>
      </c>
      <c r="C19" s="98" t="s">
        <v>6873</v>
      </c>
      <c r="D19" s="98" t="s">
        <v>6874</v>
      </c>
      <c r="E19" s="98" t="s">
        <v>6875</v>
      </c>
      <c r="F19" s="99" t="s">
        <v>6876</v>
      </c>
      <c r="G19" s="98" t="s">
        <v>464</v>
      </c>
      <c r="H19" s="98" t="s">
        <v>433</v>
      </c>
      <c r="I19" s="100">
        <v>313963</v>
      </c>
      <c r="J19" s="100">
        <v>219774</v>
      </c>
    </row>
    <row r="20" spans="1:10" ht="13.5" customHeight="1" x14ac:dyDescent="0.2">
      <c r="A20" s="96">
        <v>19</v>
      </c>
      <c r="B20" s="97">
        <v>95957</v>
      </c>
      <c r="C20" s="98" t="s">
        <v>6944</v>
      </c>
      <c r="D20" s="98" t="s">
        <v>6945</v>
      </c>
      <c r="E20" s="98" t="s">
        <v>6946</v>
      </c>
      <c r="F20" s="99" t="s">
        <v>6947</v>
      </c>
      <c r="G20" s="98" t="s">
        <v>496</v>
      </c>
      <c r="H20" s="98" t="s">
        <v>497</v>
      </c>
      <c r="I20" s="100">
        <v>350000</v>
      </c>
      <c r="J20" s="100">
        <v>245000</v>
      </c>
    </row>
    <row r="21" spans="1:10" ht="13.5" customHeight="1" x14ac:dyDescent="0.2">
      <c r="A21" s="96">
        <v>20</v>
      </c>
      <c r="B21" s="97">
        <v>97078</v>
      </c>
      <c r="C21" s="98" t="s">
        <v>6858</v>
      </c>
      <c r="D21" s="98" t="s">
        <v>6859</v>
      </c>
      <c r="E21" s="98" t="s">
        <v>6860</v>
      </c>
      <c r="F21" s="99" t="s">
        <v>6861</v>
      </c>
      <c r="G21" s="98" t="s">
        <v>496</v>
      </c>
      <c r="H21" s="98" t="s">
        <v>497</v>
      </c>
      <c r="I21" s="100">
        <v>314878</v>
      </c>
      <c r="J21" s="100">
        <v>220415</v>
      </c>
    </row>
    <row r="22" spans="1:10" ht="13.5" customHeight="1" x14ac:dyDescent="0.2">
      <c r="A22" s="96">
        <v>21</v>
      </c>
      <c r="B22" s="97">
        <v>96059</v>
      </c>
      <c r="C22" s="98" t="s">
        <v>6805</v>
      </c>
      <c r="D22" s="98" t="s">
        <v>6806</v>
      </c>
      <c r="E22" s="98" t="s">
        <v>6807</v>
      </c>
      <c r="F22" s="99" t="s">
        <v>6808</v>
      </c>
      <c r="G22" s="98" t="s">
        <v>496</v>
      </c>
      <c r="H22" s="98" t="s">
        <v>497</v>
      </c>
      <c r="I22" s="100">
        <v>396665</v>
      </c>
      <c r="J22" s="100">
        <v>277665</v>
      </c>
    </row>
    <row r="23" spans="1:10" ht="13.5" customHeight="1" x14ac:dyDescent="0.2">
      <c r="A23" s="96">
        <v>22</v>
      </c>
      <c r="B23" s="97">
        <v>97516</v>
      </c>
      <c r="C23" s="98" t="s">
        <v>6987</v>
      </c>
      <c r="D23" s="98" t="s">
        <v>6988</v>
      </c>
      <c r="E23" s="98" t="s">
        <v>6989</v>
      </c>
      <c r="F23" s="99" t="s">
        <v>6990</v>
      </c>
      <c r="G23" s="98" t="s">
        <v>579</v>
      </c>
      <c r="H23" s="98" t="s">
        <v>557</v>
      </c>
      <c r="I23" s="100">
        <v>2182168</v>
      </c>
      <c r="J23" s="100">
        <v>400000</v>
      </c>
    </row>
    <row r="24" spans="1:10" ht="13.5" customHeight="1" x14ac:dyDescent="0.2">
      <c r="A24" s="96">
        <v>23</v>
      </c>
      <c r="B24" s="97">
        <v>93711</v>
      </c>
      <c r="C24" s="98" t="s">
        <v>6838</v>
      </c>
      <c r="D24" s="98" t="s">
        <v>6839</v>
      </c>
      <c r="E24" s="98" t="s">
        <v>6840</v>
      </c>
      <c r="F24" s="99" t="s">
        <v>6841</v>
      </c>
      <c r="G24" s="98" t="s">
        <v>579</v>
      </c>
      <c r="H24" s="98" t="s">
        <v>557</v>
      </c>
      <c r="I24" s="100">
        <v>229000</v>
      </c>
      <c r="J24" s="100">
        <v>160300</v>
      </c>
    </row>
    <row r="25" spans="1:10" ht="13.5" customHeight="1" x14ac:dyDescent="0.2">
      <c r="A25" s="96">
        <v>24</v>
      </c>
      <c r="B25" s="97">
        <v>97338</v>
      </c>
      <c r="C25" s="98" t="s">
        <v>6982</v>
      </c>
      <c r="D25" s="98" t="s">
        <v>6983</v>
      </c>
      <c r="E25" s="98" t="s">
        <v>604</v>
      </c>
      <c r="F25" s="99" t="s">
        <v>605</v>
      </c>
      <c r="G25" s="98" t="s">
        <v>600</v>
      </c>
      <c r="H25" s="98" t="s">
        <v>557</v>
      </c>
      <c r="I25" s="100">
        <v>894397</v>
      </c>
      <c r="J25" s="100">
        <v>400000</v>
      </c>
    </row>
    <row r="26" spans="1:10" ht="13.5" customHeight="1" x14ac:dyDescent="0.2">
      <c r="A26" s="96">
        <v>25</v>
      </c>
      <c r="B26" s="97">
        <v>96565</v>
      </c>
      <c r="C26" s="98" t="s">
        <v>6791</v>
      </c>
      <c r="D26" s="98" t="s">
        <v>6792</v>
      </c>
      <c r="E26" s="98" t="s">
        <v>6793</v>
      </c>
      <c r="F26" s="99" t="s">
        <v>6794</v>
      </c>
      <c r="G26" s="98" t="s">
        <v>626</v>
      </c>
      <c r="H26" s="98" t="s">
        <v>627</v>
      </c>
      <c r="I26" s="100">
        <v>415000</v>
      </c>
      <c r="J26" s="100">
        <v>290500</v>
      </c>
    </row>
    <row r="27" spans="1:10" ht="13.5" customHeight="1" x14ac:dyDescent="0.2">
      <c r="A27" s="96">
        <v>26</v>
      </c>
      <c r="B27" s="97">
        <v>96599</v>
      </c>
      <c r="C27" s="98" t="s">
        <v>7010</v>
      </c>
      <c r="D27" s="98" t="s">
        <v>7011</v>
      </c>
      <c r="E27" s="98" t="s">
        <v>7012</v>
      </c>
      <c r="F27" s="99" t="s">
        <v>7013</v>
      </c>
      <c r="G27" s="98" t="s">
        <v>678</v>
      </c>
      <c r="H27" s="98" t="s">
        <v>627</v>
      </c>
      <c r="I27" s="100">
        <v>578359</v>
      </c>
      <c r="J27" s="100">
        <v>400000</v>
      </c>
    </row>
    <row r="28" spans="1:10" ht="13.5" customHeight="1" x14ac:dyDescent="0.2">
      <c r="A28" s="96">
        <v>27</v>
      </c>
      <c r="B28" s="97">
        <v>96801</v>
      </c>
      <c r="C28" s="98" t="s">
        <v>7014</v>
      </c>
      <c r="D28" s="98" t="s">
        <v>7015</v>
      </c>
      <c r="E28" s="98" t="s">
        <v>7012</v>
      </c>
      <c r="F28" s="99" t="s">
        <v>7013</v>
      </c>
      <c r="G28" s="98" t="s">
        <v>678</v>
      </c>
      <c r="H28" s="98" t="s">
        <v>627</v>
      </c>
      <c r="I28" s="100">
        <v>414781</v>
      </c>
      <c r="J28" s="100">
        <v>290346</v>
      </c>
    </row>
    <row r="29" spans="1:10" ht="13.5" customHeight="1" x14ac:dyDescent="0.2">
      <c r="A29" s="96">
        <v>28</v>
      </c>
      <c r="B29" s="97">
        <v>95989</v>
      </c>
      <c r="C29" s="98" t="s">
        <v>6974</v>
      </c>
      <c r="D29" s="98" t="s">
        <v>6975</v>
      </c>
      <c r="E29" s="98" t="s">
        <v>6976</v>
      </c>
      <c r="F29" s="99" t="s">
        <v>6977</v>
      </c>
      <c r="G29" s="98" t="s">
        <v>705</v>
      </c>
      <c r="H29" s="98" t="s">
        <v>627</v>
      </c>
      <c r="I29" s="100">
        <v>4093175</v>
      </c>
      <c r="J29" s="100">
        <v>400000</v>
      </c>
    </row>
    <row r="30" spans="1:10" ht="13.5" customHeight="1" x14ac:dyDescent="0.2">
      <c r="A30" s="96">
        <v>29</v>
      </c>
      <c r="B30" s="97">
        <v>94308</v>
      </c>
      <c r="C30" s="98" t="s">
        <v>6908</v>
      </c>
      <c r="D30" s="98" t="s">
        <v>6909</v>
      </c>
      <c r="E30" s="98" t="s">
        <v>788</v>
      </c>
      <c r="F30" s="99" t="s">
        <v>789</v>
      </c>
      <c r="G30" s="98" t="s">
        <v>734</v>
      </c>
      <c r="H30" s="98" t="s">
        <v>723</v>
      </c>
      <c r="I30" s="100">
        <v>293588</v>
      </c>
      <c r="J30" s="100">
        <v>205511</v>
      </c>
    </row>
    <row r="31" spans="1:10" ht="13.5" customHeight="1" x14ac:dyDescent="0.2">
      <c r="A31" s="96">
        <v>30</v>
      </c>
      <c r="B31" s="97">
        <v>95355</v>
      </c>
      <c r="C31" s="98" t="s">
        <v>6795</v>
      </c>
      <c r="D31" s="98" t="s">
        <v>6796</v>
      </c>
      <c r="E31" s="98" t="s">
        <v>3194</v>
      </c>
      <c r="F31" s="99" t="s">
        <v>3195</v>
      </c>
      <c r="G31" s="98" t="s">
        <v>826</v>
      </c>
      <c r="H31" s="98" t="s">
        <v>723</v>
      </c>
      <c r="I31" s="100">
        <v>567923</v>
      </c>
      <c r="J31" s="100">
        <v>397546</v>
      </c>
    </row>
    <row r="32" spans="1:10" ht="13.5" customHeight="1" x14ac:dyDescent="0.2">
      <c r="A32" s="96">
        <v>31</v>
      </c>
      <c r="B32" s="97">
        <v>96451</v>
      </c>
      <c r="C32" s="98" t="s">
        <v>6922</v>
      </c>
      <c r="D32" s="98" t="s">
        <v>6923</v>
      </c>
      <c r="E32" s="98" t="s">
        <v>4024</v>
      </c>
      <c r="F32" s="99" t="s">
        <v>4025</v>
      </c>
      <c r="G32" s="98" t="s">
        <v>857</v>
      </c>
      <c r="H32" s="98" t="s">
        <v>723</v>
      </c>
      <c r="I32" s="100">
        <v>895579</v>
      </c>
      <c r="J32" s="100">
        <v>400000</v>
      </c>
    </row>
    <row r="33" spans="1:10" ht="13.5" customHeight="1" x14ac:dyDescent="0.2">
      <c r="A33" s="96">
        <v>32</v>
      </c>
      <c r="B33" s="97">
        <v>95789</v>
      </c>
      <c r="C33" s="98" t="s">
        <v>6970</v>
      </c>
      <c r="D33" s="98" t="s">
        <v>6971</v>
      </c>
      <c r="E33" s="98" t="s">
        <v>6972</v>
      </c>
      <c r="F33" s="99" t="s">
        <v>6973</v>
      </c>
      <c r="G33" s="98" t="s">
        <v>857</v>
      </c>
      <c r="H33" s="98" t="s">
        <v>723</v>
      </c>
      <c r="I33" s="100">
        <v>455145</v>
      </c>
      <c r="J33" s="100">
        <v>318601</v>
      </c>
    </row>
    <row r="34" spans="1:10" ht="13.5" customHeight="1" x14ac:dyDescent="0.2">
      <c r="A34" s="96">
        <v>33</v>
      </c>
      <c r="B34" s="97">
        <v>95182</v>
      </c>
      <c r="C34" s="98" t="s">
        <v>6816</v>
      </c>
      <c r="D34" s="98" t="s">
        <v>6817</v>
      </c>
      <c r="E34" s="98" t="s">
        <v>6818</v>
      </c>
      <c r="F34" s="99" t="s">
        <v>6819</v>
      </c>
      <c r="G34" s="98" t="s">
        <v>857</v>
      </c>
      <c r="H34" s="98" t="s">
        <v>723</v>
      </c>
      <c r="I34" s="100">
        <v>400000</v>
      </c>
      <c r="J34" s="100">
        <v>280000</v>
      </c>
    </row>
    <row r="35" spans="1:10" ht="13.5" customHeight="1" x14ac:dyDescent="0.2">
      <c r="A35" s="96">
        <v>34</v>
      </c>
      <c r="B35" s="97">
        <v>97156</v>
      </c>
      <c r="C35" s="98" t="s">
        <v>6936</v>
      </c>
      <c r="D35" s="98" t="s">
        <v>6937</v>
      </c>
      <c r="E35" s="98" t="s">
        <v>6938</v>
      </c>
      <c r="F35" s="99" t="s">
        <v>6939</v>
      </c>
      <c r="G35" s="98" t="s">
        <v>978</v>
      </c>
      <c r="H35" s="98" t="s">
        <v>979</v>
      </c>
      <c r="I35" s="100">
        <v>696457</v>
      </c>
      <c r="J35" s="100">
        <v>400000</v>
      </c>
    </row>
    <row r="36" spans="1:10" ht="13.5" customHeight="1" x14ac:dyDescent="0.2">
      <c r="A36" s="96">
        <v>35</v>
      </c>
      <c r="B36" s="97">
        <v>97013</v>
      </c>
      <c r="C36" s="98" t="s">
        <v>7034</v>
      </c>
      <c r="D36" s="98" t="s">
        <v>7035</v>
      </c>
      <c r="E36" s="98" t="s">
        <v>7036</v>
      </c>
      <c r="F36" s="99" t="s">
        <v>7037</v>
      </c>
      <c r="G36" s="98" t="s">
        <v>1000</v>
      </c>
      <c r="H36" s="98" t="s">
        <v>979</v>
      </c>
      <c r="I36" s="100">
        <v>2123803</v>
      </c>
      <c r="J36" s="100">
        <v>400000</v>
      </c>
    </row>
    <row r="37" spans="1:10" ht="13.5" customHeight="1" x14ac:dyDescent="0.2">
      <c r="A37" s="96">
        <v>36</v>
      </c>
      <c r="B37" s="97">
        <v>96438</v>
      </c>
      <c r="C37" s="98" t="s">
        <v>6905</v>
      </c>
      <c r="D37" s="98" t="s">
        <v>6906</v>
      </c>
      <c r="E37" s="98" t="s">
        <v>6907</v>
      </c>
      <c r="F37" s="99" t="s">
        <v>4983</v>
      </c>
      <c r="G37" s="98" t="s">
        <v>1027</v>
      </c>
      <c r="H37" s="98" t="s">
        <v>979</v>
      </c>
      <c r="I37" s="100">
        <v>534999</v>
      </c>
      <c r="J37" s="100">
        <v>374000</v>
      </c>
    </row>
    <row r="38" spans="1:10" ht="13.5" customHeight="1" x14ac:dyDescent="0.2">
      <c r="A38" s="96">
        <v>37</v>
      </c>
      <c r="B38" s="97">
        <v>95151</v>
      </c>
      <c r="C38" s="98" t="s">
        <v>6846</v>
      </c>
      <c r="D38" s="98" t="s">
        <v>6847</v>
      </c>
      <c r="E38" s="98" t="s">
        <v>1062</v>
      </c>
      <c r="F38" s="99" t="s">
        <v>1063</v>
      </c>
      <c r="G38" s="98" t="s">
        <v>1038</v>
      </c>
      <c r="H38" s="98" t="s">
        <v>979</v>
      </c>
      <c r="I38" s="100">
        <v>597081</v>
      </c>
      <c r="J38" s="100">
        <v>417956</v>
      </c>
    </row>
    <row r="39" spans="1:10" ht="13.5" customHeight="1" x14ac:dyDescent="0.2">
      <c r="A39" s="96">
        <v>38</v>
      </c>
      <c r="B39" s="97">
        <v>97648</v>
      </c>
      <c r="C39" s="98" t="s">
        <v>6842</v>
      </c>
      <c r="D39" s="98" t="s">
        <v>6843</v>
      </c>
      <c r="E39" s="98" t="s">
        <v>1989</v>
      </c>
      <c r="F39" s="99" t="s">
        <v>683</v>
      </c>
      <c r="G39" s="98" t="s">
        <v>1161</v>
      </c>
      <c r="H39" s="98" t="s">
        <v>1070</v>
      </c>
      <c r="I39" s="100">
        <v>546763</v>
      </c>
      <c r="J39" s="100">
        <v>382730</v>
      </c>
    </row>
    <row r="40" spans="1:10" ht="13.5" customHeight="1" x14ac:dyDescent="0.2">
      <c r="A40" s="96">
        <v>39</v>
      </c>
      <c r="B40" s="97">
        <v>95417</v>
      </c>
      <c r="C40" s="98" t="s">
        <v>6887</v>
      </c>
      <c r="D40" s="98" t="s">
        <v>6888</v>
      </c>
      <c r="E40" s="98" t="s">
        <v>6889</v>
      </c>
      <c r="F40" s="99" t="s">
        <v>6890</v>
      </c>
      <c r="G40" s="98" t="s">
        <v>1161</v>
      </c>
      <c r="H40" s="98" t="s">
        <v>1070</v>
      </c>
      <c r="I40" s="100">
        <v>258416</v>
      </c>
      <c r="J40" s="100">
        <v>180891</v>
      </c>
    </row>
    <row r="41" spans="1:10" ht="13.5" customHeight="1" x14ac:dyDescent="0.2">
      <c r="A41" s="96">
        <v>40</v>
      </c>
      <c r="B41" s="97">
        <v>97654</v>
      </c>
      <c r="C41" s="98" t="s">
        <v>6928</v>
      </c>
      <c r="D41" s="98" t="s">
        <v>6929</v>
      </c>
      <c r="E41" s="98" t="s">
        <v>6930</v>
      </c>
      <c r="F41" s="99" t="s">
        <v>6931</v>
      </c>
      <c r="G41" s="98" t="s">
        <v>1206</v>
      </c>
      <c r="H41" s="98" t="s">
        <v>1070</v>
      </c>
      <c r="I41" s="100">
        <v>143764</v>
      </c>
      <c r="J41" s="100">
        <v>100635</v>
      </c>
    </row>
    <row r="42" spans="1:10" ht="13.5" customHeight="1" x14ac:dyDescent="0.2">
      <c r="A42" s="96">
        <v>41</v>
      </c>
      <c r="B42" s="97">
        <v>97533</v>
      </c>
      <c r="C42" s="98" t="s">
        <v>7026</v>
      </c>
      <c r="D42" s="98" t="s">
        <v>7027</v>
      </c>
      <c r="E42" s="98" t="s">
        <v>7028</v>
      </c>
      <c r="F42" s="99" t="s">
        <v>7029</v>
      </c>
      <c r="G42" s="98" t="s">
        <v>1206</v>
      </c>
      <c r="H42" s="98" t="s">
        <v>1070</v>
      </c>
      <c r="I42" s="100">
        <v>193600</v>
      </c>
      <c r="J42" s="100">
        <v>135520</v>
      </c>
    </row>
    <row r="43" spans="1:10" ht="13.5" customHeight="1" x14ac:dyDescent="0.2">
      <c r="A43" s="96">
        <v>42</v>
      </c>
      <c r="B43" s="97">
        <v>94173</v>
      </c>
      <c r="C43" s="98" t="s">
        <v>6910</v>
      </c>
      <c r="D43" s="98" t="s">
        <v>6911</v>
      </c>
      <c r="E43" s="98" t="s">
        <v>6912</v>
      </c>
      <c r="F43" s="99" t="s">
        <v>6913</v>
      </c>
      <c r="G43" s="98" t="s">
        <v>1206</v>
      </c>
      <c r="H43" s="98" t="s">
        <v>1070</v>
      </c>
      <c r="I43" s="100">
        <v>1582075</v>
      </c>
      <c r="J43" s="100">
        <v>400000</v>
      </c>
    </row>
    <row r="44" spans="1:10" ht="13.5" customHeight="1" x14ac:dyDescent="0.2">
      <c r="A44" s="96">
        <v>43</v>
      </c>
      <c r="B44" s="97">
        <v>95225</v>
      </c>
      <c r="C44" s="98" t="s">
        <v>6856</v>
      </c>
      <c r="D44" s="98" t="s">
        <v>6857</v>
      </c>
      <c r="E44" s="98" t="s">
        <v>3905</v>
      </c>
      <c r="F44" s="99" t="s">
        <v>3906</v>
      </c>
      <c r="G44" s="98" t="s">
        <v>1262</v>
      </c>
      <c r="H44" s="98" t="s">
        <v>1070</v>
      </c>
      <c r="I44" s="100">
        <v>518978</v>
      </c>
      <c r="J44" s="100">
        <v>363284</v>
      </c>
    </row>
    <row r="45" spans="1:10" ht="13.5" customHeight="1" x14ac:dyDescent="0.2">
      <c r="A45" s="96">
        <v>44</v>
      </c>
      <c r="B45" s="97">
        <v>97376</v>
      </c>
      <c r="C45" s="98" t="s">
        <v>6891</v>
      </c>
      <c r="D45" s="98" t="s">
        <v>6892</v>
      </c>
      <c r="E45" s="98" t="s">
        <v>2287</v>
      </c>
      <c r="F45" s="99" t="s">
        <v>2288</v>
      </c>
      <c r="G45" s="98" t="s">
        <v>1262</v>
      </c>
      <c r="H45" s="98" t="s">
        <v>1070</v>
      </c>
      <c r="I45" s="100">
        <v>500000</v>
      </c>
      <c r="J45" s="100">
        <v>350000</v>
      </c>
    </row>
    <row r="46" spans="1:10" ht="13.5" customHeight="1" x14ac:dyDescent="0.2">
      <c r="A46" s="96">
        <v>45</v>
      </c>
      <c r="B46" s="97">
        <v>96688</v>
      </c>
      <c r="C46" s="98" t="s">
        <v>6832</v>
      </c>
      <c r="D46" s="98" t="s">
        <v>6833</v>
      </c>
      <c r="E46" s="98" t="s">
        <v>1286</v>
      </c>
      <c r="F46" s="99" t="s">
        <v>1287</v>
      </c>
      <c r="G46" s="98" t="s">
        <v>1262</v>
      </c>
      <c r="H46" s="98" t="s">
        <v>1070</v>
      </c>
      <c r="I46" s="100">
        <v>586906</v>
      </c>
      <c r="J46" s="100">
        <v>400000</v>
      </c>
    </row>
    <row r="47" spans="1:10" ht="13.5" customHeight="1" x14ac:dyDescent="0.2">
      <c r="A47" s="96">
        <v>46</v>
      </c>
      <c r="B47" s="97">
        <v>97124</v>
      </c>
      <c r="C47" s="98" t="s">
        <v>7024</v>
      </c>
      <c r="D47" s="98" t="s">
        <v>7025</v>
      </c>
      <c r="E47" s="98" t="s">
        <v>1286</v>
      </c>
      <c r="F47" s="99" t="s">
        <v>1287</v>
      </c>
      <c r="G47" s="98" t="s">
        <v>1262</v>
      </c>
      <c r="H47" s="98" t="s">
        <v>1070</v>
      </c>
      <c r="I47" s="100">
        <v>738589</v>
      </c>
      <c r="J47" s="100">
        <v>517012</v>
      </c>
    </row>
    <row r="48" spans="1:10" ht="13.5" customHeight="1" x14ac:dyDescent="0.2">
      <c r="A48" s="96">
        <v>47</v>
      </c>
      <c r="B48" s="97">
        <v>95120</v>
      </c>
      <c r="C48" s="98" t="s">
        <v>6980</v>
      </c>
      <c r="D48" s="98" t="s">
        <v>6981</v>
      </c>
      <c r="E48" s="98" t="s">
        <v>1307</v>
      </c>
      <c r="F48" s="99" t="s">
        <v>1308</v>
      </c>
      <c r="G48" s="98" t="s">
        <v>1298</v>
      </c>
      <c r="H48" s="98" t="s">
        <v>1070</v>
      </c>
      <c r="I48" s="100">
        <v>115000</v>
      </c>
      <c r="J48" s="100">
        <v>88462</v>
      </c>
    </row>
    <row r="49" spans="1:10" ht="13.5" customHeight="1" x14ac:dyDescent="0.2">
      <c r="A49" s="96">
        <v>48</v>
      </c>
      <c r="B49" s="97">
        <v>97345</v>
      </c>
      <c r="C49" s="98" t="s">
        <v>6848</v>
      </c>
      <c r="D49" s="98" t="s">
        <v>6849</v>
      </c>
      <c r="E49" s="98" t="s">
        <v>6850</v>
      </c>
      <c r="F49" s="99" t="s">
        <v>6851</v>
      </c>
      <c r="G49" s="98" t="s">
        <v>1298</v>
      </c>
      <c r="H49" s="98" t="s">
        <v>1070</v>
      </c>
      <c r="I49" s="100">
        <v>556500</v>
      </c>
      <c r="J49" s="100">
        <v>380000</v>
      </c>
    </row>
    <row r="50" spans="1:10" ht="13.5" customHeight="1" x14ac:dyDescent="0.2">
      <c r="A50" s="96">
        <v>49</v>
      </c>
      <c r="B50" s="97">
        <v>95070</v>
      </c>
      <c r="C50" s="98" t="s">
        <v>6897</v>
      </c>
      <c r="D50" s="98" t="s">
        <v>6898</v>
      </c>
      <c r="E50" s="98" t="s">
        <v>6899</v>
      </c>
      <c r="F50" s="99" t="s">
        <v>6900</v>
      </c>
      <c r="G50" s="98" t="s">
        <v>1361</v>
      </c>
      <c r="H50" s="98" t="s">
        <v>1070</v>
      </c>
      <c r="I50" s="100">
        <v>1035572</v>
      </c>
      <c r="J50" s="100">
        <v>400000</v>
      </c>
    </row>
    <row r="51" spans="1:10" ht="13.5" customHeight="1" x14ac:dyDescent="0.2">
      <c r="A51" s="96">
        <v>50</v>
      </c>
      <c r="B51" s="97">
        <v>97055</v>
      </c>
      <c r="C51" s="98" t="s">
        <v>7030</v>
      </c>
      <c r="D51" s="98" t="s">
        <v>7031</v>
      </c>
      <c r="E51" s="98" t="s">
        <v>7032</v>
      </c>
      <c r="F51" s="99" t="s">
        <v>7033</v>
      </c>
      <c r="G51" s="98" t="s">
        <v>1387</v>
      </c>
      <c r="H51" s="98" t="s">
        <v>1070</v>
      </c>
      <c r="I51" s="100">
        <v>763485</v>
      </c>
      <c r="J51" s="100">
        <v>400000</v>
      </c>
    </row>
    <row r="52" spans="1:10" ht="13.5" customHeight="1" x14ac:dyDescent="0.2">
      <c r="A52" s="96">
        <v>51</v>
      </c>
      <c r="B52" s="97">
        <v>96866</v>
      </c>
      <c r="C52" s="98" t="s">
        <v>6844</v>
      </c>
      <c r="D52" s="98" t="s">
        <v>6845</v>
      </c>
      <c r="E52" s="98" t="s">
        <v>3871</v>
      </c>
      <c r="F52" s="99" t="s">
        <v>1621</v>
      </c>
      <c r="G52" s="98" t="s">
        <v>1419</v>
      </c>
      <c r="H52" s="98" t="s">
        <v>1070</v>
      </c>
      <c r="I52" s="100">
        <v>330538</v>
      </c>
      <c r="J52" s="100">
        <v>230000</v>
      </c>
    </row>
    <row r="53" spans="1:10" ht="13.5" customHeight="1" x14ac:dyDescent="0.2">
      <c r="A53" s="96">
        <v>52</v>
      </c>
      <c r="B53" s="97">
        <v>96544</v>
      </c>
      <c r="C53" s="98" t="s">
        <v>6885</v>
      </c>
      <c r="D53" s="98" t="s">
        <v>6886</v>
      </c>
      <c r="E53" s="98" t="s">
        <v>4268</v>
      </c>
      <c r="F53" s="99" t="s">
        <v>4269</v>
      </c>
      <c r="G53" s="98" t="s">
        <v>1419</v>
      </c>
      <c r="H53" s="98" t="s">
        <v>1070</v>
      </c>
      <c r="I53" s="100">
        <v>119770</v>
      </c>
      <c r="J53" s="100">
        <v>83000</v>
      </c>
    </row>
    <row r="54" spans="1:10" ht="13.5" customHeight="1" x14ac:dyDescent="0.2">
      <c r="A54" s="96">
        <v>53</v>
      </c>
      <c r="B54" s="97">
        <v>97128</v>
      </c>
      <c r="C54" s="98" t="s">
        <v>7003</v>
      </c>
      <c r="D54" s="98" t="s">
        <v>7004</v>
      </c>
      <c r="E54" s="98" t="s">
        <v>7005</v>
      </c>
      <c r="F54" s="99" t="s">
        <v>7006</v>
      </c>
      <c r="G54" s="98" t="s">
        <v>1429</v>
      </c>
      <c r="H54" s="98" t="s">
        <v>1070</v>
      </c>
      <c r="I54" s="100">
        <v>653400</v>
      </c>
      <c r="J54" s="100">
        <v>400000</v>
      </c>
    </row>
    <row r="55" spans="1:10" ht="13.5" customHeight="1" x14ac:dyDescent="0.2">
      <c r="A55" s="96">
        <v>54</v>
      </c>
      <c r="B55" s="97">
        <v>95073</v>
      </c>
      <c r="C55" s="98" t="s">
        <v>6932</v>
      </c>
      <c r="D55" s="98" t="s">
        <v>6933</v>
      </c>
      <c r="E55" s="98" t="s">
        <v>6934</v>
      </c>
      <c r="F55" s="99" t="s">
        <v>6935</v>
      </c>
      <c r="G55" s="98" t="s">
        <v>1429</v>
      </c>
      <c r="H55" s="98" t="s">
        <v>1070</v>
      </c>
      <c r="I55" s="100">
        <v>241032</v>
      </c>
      <c r="J55" s="100">
        <v>168722</v>
      </c>
    </row>
    <row r="56" spans="1:10" ht="13.5" customHeight="1" x14ac:dyDescent="0.2">
      <c r="A56" s="96">
        <v>55</v>
      </c>
      <c r="B56" s="97">
        <v>96918</v>
      </c>
      <c r="C56" s="98" t="s">
        <v>6881</v>
      </c>
      <c r="D56" s="98" t="s">
        <v>6882</v>
      </c>
      <c r="E56" s="98" t="s">
        <v>6883</v>
      </c>
      <c r="F56" s="99" t="s">
        <v>6884</v>
      </c>
      <c r="G56" s="98" t="s">
        <v>1440</v>
      </c>
      <c r="H56" s="98" t="s">
        <v>1441</v>
      </c>
      <c r="I56" s="100">
        <v>248000</v>
      </c>
      <c r="J56" s="100">
        <v>173600</v>
      </c>
    </row>
    <row r="57" spans="1:10" ht="13.5" customHeight="1" x14ac:dyDescent="0.2">
      <c r="A57" s="96">
        <v>56</v>
      </c>
      <c r="B57" s="97">
        <v>95811</v>
      </c>
      <c r="C57" s="98" t="s">
        <v>6820</v>
      </c>
      <c r="D57" s="98" t="s">
        <v>6821</v>
      </c>
      <c r="E57" s="98" t="s">
        <v>6822</v>
      </c>
      <c r="F57" s="99" t="s">
        <v>6823</v>
      </c>
      <c r="G57" s="98" t="s">
        <v>1527</v>
      </c>
      <c r="H57" s="98" t="s">
        <v>1441</v>
      </c>
      <c r="I57" s="100">
        <v>407098</v>
      </c>
      <c r="J57" s="100">
        <v>284968</v>
      </c>
    </row>
    <row r="58" spans="1:10" ht="13.5" customHeight="1" x14ac:dyDescent="0.2">
      <c r="A58" s="96">
        <v>57</v>
      </c>
      <c r="B58" s="97">
        <v>97067</v>
      </c>
      <c r="C58" s="98" t="s">
        <v>6978</v>
      </c>
      <c r="D58" s="98" t="s">
        <v>6979</v>
      </c>
      <c r="E58" s="98" t="s">
        <v>6822</v>
      </c>
      <c r="F58" s="99" t="s">
        <v>6823</v>
      </c>
      <c r="G58" s="98" t="s">
        <v>1527</v>
      </c>
      <c r="H58" s="98" t="s">
        <v>1441</v>
      </c>
      <c r="I58" s="100">
        <v>169470</v>
      </c>
      <c r="J58" s="100">
        <v>118629</v>
      </c>
    </row>
    <row r="59" spans="1:10" ht="13.5" customHeight="1" x14ac:dyDescent="0.2">
      <c r="A59" s="96">
        <v>58</v>
      </c>
      <c r="B59" s="97">
        <v>96044</v>
      </c>
      <c r="C59" s="98" t="s">
        <v>6797</v>
      </c>
      <c r="D59" s="98" t="s">
        <v>6798</v>
      </c>
      <c r="E59" s="98" t="s">
        <v>6799</v>
      </c>
      <c r="F59" s="99" t="s">
        <v>6800</v>
      </c>
      <c r="G59" s="98" t="s">
        <v>1548</v>
      </c>
      <c r="H59" s="98" t="s">
        <v>1441</v>
      </c>
      <c r="I59" s="100">
        <v>1094752</v>
      </c>
      <c r="J59" s="100">
        <v>400000</v>
      </c>
    </row>
    <row r="60" spans="1:10" ht="13.5" customHeight="1" x14ac:dyDescent="0.2">
      <c r="A60" s="96">
        <v>59</v>
      </c>
      <c r="B60" s="97">
        <v>96448</v>
      </c>
      <c r="C60" s="98" t="s">
        <v>6997</v>
      </c>
      <c r="D60" s="98" t="s">
        <v>6998</v>
      </c>
      <c r="E60" s="98" t="s">
        <v>6999</v>
      </c>
      <c r="F60" s="99" t="s">
        <v>7000</v>
      </c>
      <c r="G60" s="98" t="s">
        <v>1616</v>
      </c>
      <c r="H60" s="98" t="s">
        <v>1441</v>
      </c>
      <c r="I60" s="100">
        <v>1001307</v>
      </c>
      <c r="J60" s="100">
        <v>400000</v>
      </c>
    </row>
    <row r="61" spans="1:10" ht="13.5" customHeight="1" x14ac:dyDescent="0.2">
      <c r="A61" s="96">
        <v>60</v>
      </c>
      <c r="B61" s="97">
        <v>97277</v>
      </c>
      <c r="C61" s="98" t="s">
        <v>6869</v>
      </c>
      <c r="D61" s="98" t="s">
        <v>6870</v>
      </c>
      <c r="E61" s="98" t="s">
        <v>1647</v>
      </c>
      <c r="F61" s="99" t="s">
        <v>1648</v>
      </c>
      <c r="G61" s="98" t="s">
        <v>1642</v>
      </c>
      <c r="H61" s="98" t="s">
        <v>1643</v>
      </c>
      <c r="I61" s="100">
        <v>483244</v>
      </c>
      <c r="J61" s="100">
        <v>338000</v>
      </c>
    </row>
    <row r="62" spans="1:10" ht="13.5" customHeight="1" x14ac:dyDescent="0.2">
      <c r="A62" s="96">
        <v>61</v>
      </c>
      <c r="B62" s="97">
        <v>97675</v>
      </c>
      <c r="C62" s="98" t="s">
        <v>6865</v>
      </c>
      <c r="D62" s="98" t="s">
        <v>6866</v>
      </c>
      <c r="E62" s="98" t="s">
        <v>6867</v>
      </c>
      <c r="F62" s="99" t="s">
        <v>6868</v>
      </c>
      <c r="G62" s="98" t="s">
        <v>1642</v>
      </c>
      <c r="H62" s="98" t="s">
        <v>1643</v>
      </c>
      <c r="I62" s="100">
        <v>512897</v>
      </c>
      <c r="J62" s="100">
        <v>359028</v>
      </c>
    </row>
    <row r="63" spans="1:10" ht="13.5" customHeight="1" x14ac:dyDescent="0.2">
      <c r="A63" s="96">
        <v>62</v>
      </c>
      <c r="B63" s="97">
        <v>96690</v>
      </c>
      <c r="C63" s="98" t="s">
        <v>6834</v>
      </c>
      <c r="D63" s="98" t="s">
        <v>6835</v>
      </c>
      <c r="E63" s="98" t="s">
        <v>6836</v>
      </c>
      <c r="F63" s="99" t="s">
        <v>6837</v>
      </c>
      <c r="G63" s="98" t="s">
        <v>1674</v>
      </c>
      <c r="H63" s="98" t="s">
        <v>1643</v>
      </c>
      <c r="I63" s="100">
        <v>557106</v>
      </c>
      <c r="J63" s="100">
        <v>389974</v>
      </c>
    </row>
    <row r="64" spans="1:10" ht="13.5" customHeight="1" x14ac:dyDescent="0.2">
      <c r="A64" s="96">
        <v>63</v>
      </c>
      <c r="B64" s="97">
        <v>97664</v>
      </c>
      <c r="C64" s="98" t="s">
        <v>6871</v>
      </c>
      <c r="D64" s="98" t="s">
        <v>6872</v>
      </c>
      <c r="E64" s="98" t="s">
        <v>2686</v>
      </c>
      <c r="F64" s="99" t="s">
        <v>2687</v>
      </c>
      <c r="G64" s="98" t="s">
        <v>1695</v>
      </c>
      <c r="H64" s="98" t="s">
        <v>1643</v>
      </c>
      <c r="I64" s="100">
        <v>949312</v>
      </c>
      <c r="J64" s="100">
        <v>400000</v>
      </c>
    </row>
    <row r="65" spans="1:10" ht="13.5" customHeight="1" x14ac:dyDescent="0.2">
      <c r="A65" s="96">
        <v>64</v>
      </c>
      <c r="B65" s="97">
        <v>97635</v>
      </c>
      <c r="C65" s="98" t="s">
        <v>6914</v>
      </c>
      <c r="D65" s="98" t="s">
        <v>6915</v>
      </c>
      <c r="E65" s="98" t="s">
        <v>6916</v>
      </c>
      <c r="F65" s="99" t="s">
        <v>6917</v>
      </c>
      <c r="G65" s="98" t="s">
        <v>1706</v>
      </c>
      <c r="H65" s="98" t="s">
        <v>1643</v>
      </c>
      <c r="I65" s="100">
        <v>616199</v>
      </c>
      <c r="J65" s="100">
        <v>400000</v>
      </c>
    </row>
    <row r="66" spans="1:10" ht="13.5" customHeight="1" x14ac:dyDescent="0.2">
      <c r="A66" s="96">
        <v>65</v>
      </c>
      <c r="B66" s="97">
        <v>95060</v>
      </c>
      <c r="C66" s="98" t="s">
        <v>6852</v>
      </c>
      <c r="D66" s="98" t="s">
        <v>6853</v>
      </c>
      <c r="E66" s="98" t="s">
        <v>6854</v>
      </c>
      <c r="F66" s="99" t="s">
        <v>6855</v>
      </c>
      <c r="G66" s="98" t="s">
        <v>1706</v>
      </c>
      <c r="H66" s="98" t="s">
        <v>1643</v>
      </c>
      <c r="I66" s="100">
        <v>874011</v>
      </c>
      <c r="J66" s="100">
        <v>400000</v>
      </c>
    </row>
    <row r="67" spans="1:10" ht="13.5" customHeight="1" x14ac:dyDescent="0.2">
      <c r="A67" s="96">
        <v>66</v>
      </c>
      <c r="B67" s="97">
        <v>97107</v>
      </c>
      <c r="C67" s="98" t="s">
        <v>6963</v>
      </c>
      <c r="D67" s="98" t="s">
        <v>6964</v>
      </c>
      <c r="E67" s="98" t="s">
        <v>6965</v>
      </c>
      <c r="F67" s="99" t="s">
        <v>6966</v>
      </c>
      <c r="G67" s="98" t="s">
        <v>1706</v>
      </c>
      <c r="H67" s="98" t="s">
        <v>1643</v>
      </c>
      <c r="I67" s="100">
        <v>831865</v>
      </c>
      <c r="J67" s="100">
        <v>400000</v>
      </c>
    </row>
    <row r="68" spans="1:10" ht="13.5" customHeight="1" x14ac:dyDescent="0.2">
      <c r="A68" s="96">
        <v>67</v>
      </c>
      <c r="B68" s="97">
        <v>97218</v>
      </c>
      <c r="C68" s="98" t="s">
        <v>6877</v>
      </c>
      <c r="D68" s="98" t="s">
        <v>6878</v>
      </c>
      <c r="E68" s="98" t="s">
        <v>6879</v>
      </c>
      <c r="F68" s="99" t="s">
        <v>6880</v>
      </c>
      <c r="G68" s="98" t="s">
        <v>1706</v>
      </c>
      <c r="H68" s="98" t="s">
        <v>1643</v>
      </c>
      <c r="I68" s="100">
        <v>512857</v>
      </c>
      <c r="J68" s="100">
        <v>359000</v>
      </c>
    </row>
    <row r="69" spans="1:10" ht="13.5" customHeight="1" x14ac:dyDescent="0.2">
      <c r="A69" s="96">
        <v>68</v>
      </c>
      <c r="B69" s="97">
        <v>97551</v>
      </c>
      <c r="C69" s="98" t="s">
        <v>6801</v>
      </c>
      <c r="D69" s="98" t="s">
        <v>6802</v>
      </c>
      <c r="E69" s="98" t="s">
        <v>6803</v>
      </c>
      <c r="F69" s="99" t="s">
        <v>6804</v>
      </c>
      <c r="G69" s="98" t="s">
        <v>1751</v>
      </c>
      <c r="H69" s="98" t="s">
        <v>1643</v>
      </c>
      <c r="I69" s="100">
        <v>650159</v>
      </c>
      <c r="J69" s="100">
        <v>400000</v>
      </c>
    </row>
    <row r="70" spans="1:10" ht="13.5" customHeight="1" x14ac:dyDescent="0.2">
      <c r="A70" s="96">
        <v>69</v>
      </c>
      <c r="B70" s="97">
        <v>96540</v>
      </c>
      <c r="C70" s="98" t="s">
        <v>6809</v>
      </c>
      <c r="D70" s="98" t="s">
        <v>6810</v>
      </c>
      <c r="E70" s="98" t="s">
        <v>6811</v>
      </c>
      <c r="F70" s="99" t="s">
        <v>6812</v>
      </c>
      <c r="G70" s="98" t="s">
        <v>1751</v>
      </c>
      <c r="H70" s="98" t="s">
        <v>1643</v>
      </c>
      <c r="I70" s="100">
        <v>478000</v>
      </c>
      <c r="J70" s="100">
        <v>334600</v>
      </c>
    </row>
    <row r="71" spans="1:10" ht="13.5" customHeight="1" x14ac:dyDescent="0.2">
      <c r="A71" s="96">
        <v>70</v>
      </c>
      <c r="B71" s="97">
        <v>95774</v>
      </c>
      <c r="C71" s="98" t="s">
        <v>7020</v>
      </c>
      <c r="D71" s="98" t="s">
        <v>7021</v>
      </c>
      <c r="E71" s="98" t="s">
        <v>7022</v>
      </c>
      <c r="F71" s="99" t="s">
        <v>7023</v>
      </c>
      <c r="G71" s="98" t="s">
        <v>2598</v>
      </c>
      <c r="H71" s="98" t="s">
        <v>1787</v>
      </c>
      <c r="I71" s="100">
        <v>722942</v>
      </c>
      <c r="J71" s="100">
        <v>400000</v>
      </c>
    </row>
    <row r="72" spans="1:10" ht="13.5" customHeight="1" x14ac:dyDescent="0.2">
      <c r="A72" s="96">
        <v>71</v>
      </c>
      <c r="B72" s="97">
        <v>97226</v>
      </c>
      <c r="C72" s="98" t="s">
        <v>6984</v>
      </c>
      <c r="D72" s="98" t="s">
        <v>6985</v>
      </c>
      <c r="E72" s="98" t="s">
        <v>6986</v>
      </c>
      <c r="F72" s="99" t="s">
        <v>4221</v>
      </c>
      <c r="G72" s="98" t="s">
        <v>1786</v>
      </c>
      <c r="H72" s="98" t="s">
        <v>1787</v>
      </c>
      <c r="I72" s="100">
        <v>114000</v>
      </c>
      <c r="J72" s="100">
        <v>79800</v>
      </c>
    </row>
    <row r="73" spans="1:10" ht="13.5" customHeight="1" x14ac:dyDescent="0.2">
      <c r="A73" s="96">
        <v>72</v>
      </c>
      <c r="B73" s="97">
        <v>97230</v>
      </c>
      <c r="C73" s="98" t="s">
        <v>6940</v>
      </c>
      <c r="D73" s="98" t="s">
        <v>6941</v>
      </c>
      <c r="E73" s="98" t="s">
        <v>6942</v>
      </c>
      <c r="F73" s="99" t="s">
        <v>6943</v>
      </c>
      <c r="G73" s="98" t="s">
        <v>1786</v>
      </c>
      <c r="H73" s="98" t="s">
        <v>1787</v>
      </c>
      <c r="I73" s="100">
        <v>125000</v>
      </c>
      <c r="J73" s="100">
        <v>87500</v>
      </c>
    </row>
    <row r="74" spans="1:10" ht="13.5" customHeight="1" x14ac:dyDescent="0.2">
      <c r="A74" s="96">
        <v>73</v>
      </c>
      <c r="B74" s="97">
        <v>97076</v>
      </c>
      <c r="C74" s="98" t="s">
        <v>6967</v>
      </c>
      <c r="D74" s="98" t="s">
        <v>6968</v>
      </c>
      <c r="E74" s="98" t="s">
        <v>6969</v>
      </c>
      <c r="F74" s="99" t="s">
        <v>3921</v>
      </c>
      <c r="G74" s="98" t="s">
        <v>1829</v>
      </c>
      <c r="H74" s="98" t="s">
        <v>1787</v>
      </c>
      <c r="I74" s="100">
        <v>489881</v>
      </c>
      <c r="J74" s="100">
        <v>342916</v>
      </c>
    </row>
  </sheetData>
  <sortState ref="A2:J74">
    <sortCondition ref="H2:H74"/>
    <sortCondition ref="G2:G74"/>
    <sortCondition ref="F2:F74"/>
  </sortState>
  <printOptions horizontalCentered="1" gridLines="1" gridLinesSet="0"/>
  <pageMargins left="0.39370078740157483" right="0.39370078740157483" top="0.98425196850393704" bottom="0.78740157480314965" header="0.23622047244094491" footer="0.51181102362204722"/>
  <pageSetup paperSize="9" scale="90" fitToHeight="0" orientation="landscape" r:id="rId1"/>
  <headerFooter>
    <oddHeader>&amp;L&amp;G
Seznam zamítnutých žádostí&amp;C&amp;"Arial,Tučné"
Podpora obnovy a rozvoje venkova 2018
DT č. 2&amp;R
Příloha č. 5  RM č. 22/2018</oddHeader>
    <oddFooter>&amp;C&amp;8Stránka &amp;P z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28515625" style="72" customWidth="1"/>
    <col min="2" max="2" width="7" style="72" customWidth="1"/>
    <col min="3" max="3" width="15.140625" style="72" hidden="1" customWidth="1"/>
    <col min="4" max="4" width="73.7109375" style="70" customWidth="1"/>
    <col min="5" max="5" width="8.7109375" style="72" hidden="1" customWidth="1"/>
    <col min="6" max="6" width="37.28515625" style="70" customWidth="1"/>
    <col min="7" max="7" width="14.42578125" style="70" customWidth="1"/>
    <col min="8" max="8" width="13.5703125" style="70" customWidth="1"/>
    <col min="9" max="9" width="10.85546875" style="70" customWidth="1"/>
    <col min="10" max="10" width="11.28515625" style="70" hidden="1" customWidth="1"/>
    <col min="11" max="11" width="10.140625" style="70" customWidth="1"/>
    <col min="12" max="16384" width="9.140625" style="70"/>
  </cols>
  <sheetData>
    <row r="1" spans="1:11" s="146" customFormat="1" ht="24.75" customHeight="1" x14ac:dyDescent="0.2">
      <c r="A1" s="156" t="s">
        <v>4299</v>
      </c>
      <c r="B1" s="156" t="s">
        <v>4486</v>
      </c>
      <c r="C1" s="156" t="s">
        <v>3</v>
      </c>
      <c r="D1" s="156" t="s">
        <v>4</v>
      </c>
      <c r="E1" s="156" t="s">
        <v>5</v>
      </c>
      <c r="F1" s="156" t="s">
        <v>6</v>
      </c>
      <c r="G1" s="156" t="s">
        <v>7</v>
      </c>
      <c r="H1" s="156" t="s">
        <v>8</v>
      </c>
      <c r="I1" s="156" t="s">
        <v>9</v>
      </c>
      <c r="J1" s="156" t="s">
        <v>4175</v>
      </c>
      <c r="K1" s="156" t="s">
        <v>11</v>
      </c>
    </row>
    <row r="2" spans="1:11" ht="15" customHeight="1" x14ac:dyDescent="0.2">
      <c r="A2" s="150">
        <v>1</v>
      </c>
      <c r="B2" s="151">
        <v>97015</v>
      </c>
      <c r="C2" s="151" t="s">
        <v>7822</v>
      </c>
      <c r="D2" s="152" t="s">
        <v>7823</v>
      </c>
      <c r="E2" s="151" t="s">
        <v>7824</v>
      </c>
      <c r="F2" s="153" t="s">
        <v>7825</v>
      </c>
      <c r="G2" s="152" t="s">
        <v>100</v>
      </c>
      <c r="H2" s="152" t="s">
        <v>18</v>
      </c>
      <c r="I2" s="154">
        <v>297500</v>
      </c>
      <c r="J2" s="154">
        <v>200000</v>
      </c>
      <c r="K2" s="154">
        <v>192850</v>
      </c>
    </row>
    <row r="3" spans="1:11" ht="15" customHeight="1" x14ac:dyDescent="0.2">
      <c r="A3" s="150">
        <v>2</v>
      </c>
      <c r="B3" s="151">
        <v>97369</v>
      </c>
      <c r="C3" s="151" t="s">
        <v>7806</v>
      </c>
      <c r="D3" s="152" t="s">
        <v>7807</v>
      </c>
      <c r="E3" s="151" t="s">
        <v>7808</v>
      </c>
      <c r="F3" s="153" t="s">
        <v>7809</v>
      </c>
      <c r="G3" s="152" t="s">
        <v>100</v>
      </c>
      <c r="H3" s="152" t="s">
        <v>18</v>
      </c>
      <c r="I3" s="154">
        <v>240000</v>
      </c>
      <c r="J3" s="154">
        <v>168000</v>
      </c>
      <c r="K3" s="154">
        <v>149100</v>
      </c>
    </row>
    <row r="4" spans="1:11" ht="15" customHeight="1" x14ac:dyDescent="0.2">
      <c r="A4" s="150">
        <v>3</v>
      </c>
      <c r="B4" s="151">
        <v>96899</v>
      </c>
      <c r="C4" s="151" t="s">
        <v>7732</v>
      </c>
      <c r="D4" s="152" t="s">
        <v>7733</v>
      </c>
      <c r="E4" s="151" t="s">
        <v>7734</v>
      </c>
      <c r="F4" s="153" t="s">
        <v>7735</v>
      </c>
      <c r="G4" s="152" t="s">
        <v>182</v>
      </c>
      <c r="H4" s="152" t="s">
        <v>183</v>
      </c>
      <c r="I4" s="154">
        <v>297900</v>
      </c>
      <c r="J4" s="154">
        <v>200000</v>
      </c>
      <c r="K4" s="154">
        <v>200000</v>
      </c>
    </row>
    <row r="5" spans="1:11" ht="15" customHeight="1" x14ac:dyDescent="0.2">
      <c r="A5" s="150">
        <v>4</v>
      </c>
      <c r="B5" s="151">
        <v>96456</v>
      </c>
      <c r="C5" s="151" t="s">
        <v>7830</v>
      </c>
      <c r="D5" s="152" t="s">
        <v>7831</v>
      </c>
      <c r="E5" s="151" t="s">
        <v>7832</v>
      </c>
      <c r="F5" s="153" t="s">
        <v>7833</v>
      </c>
      <c r="G5" s="152" t="s">
        <v>2354</v>
      </c>
      <c r="H5" s="152" t="s">
        <v>183</v>
      </c>
      <c r="I5" s="154">
        <v>136600</v>
      </c>
      <c r="J5" s="154">
        <v>95620</v>
      </c>
      <c r="K5" s="154">
        <v>95620</v>
      </c>
    </row>
    <row r="6" spans="1:11" ht="15" customHeight="1" x14ac:dyDescent="0.2">
      <c r="A6" s="150">
        <v>5</v>
      </c>
      <c r="B6" s="151">
        <v>97119</v>
      </c>
      <c r="C6" s="151" t="s">
        <v>7784</v>
      </c>
      <c r="D6" s="152" t="s">
        <v>7785</v>
      </c>
      <c r="E6" s="151" t="s">
        <v>7786</v>
      </c>
      <c r="F6" s="153" t="s">
        <v>7787</v>
      </c>
      <c r="G6" s="152" t="s">
        <v>275</v>
      </c>
      <c r="H6" s="152" t="s">
        <v>183</v>
      </c>
      <c r="I6" s="154">
        <v>83000</v>
      </c>
      <c r="J6" s="154">
        <v>47950</v>
      </c>
      <c r="K6" s="154">
        <v>50050</v>
      </c>
    </row>
    <row r="7" spans="1:11" ht="15" customHeight="1" x14ac:dyDescent="0.2">
      <c r="A7" s="150">
        <v>6</v>
      </c>
      <c r="B7" s="151">
        <v>96395</v>
      </c>
      <c r="C7" s="151" t="s">
        <v>7826</v>
      </c>
      <c r="D7" s="152" t="s">
        <v>7827</v>
      </c>
      <c r="E7" s="151" t="s">
        <v>7828</v>
      </c>
      <c r="F7" s="153" t="s">
        <v>7829</v>
      </c>
      <c r="G7" s="152" t="s">
        <v>2644</v>
      </c>
      <c r="H7" s="152" t="s">
        <v>497</v>
      </c>
      <c r="I7" s="154">
        <v>115000</v>
      </c>
      <c r="J7" s="154">
        <v>80500</v>
      </c>
      <c r="K7" s="154">
        <v>80500</v>
      </c>
    </row>
    <row r="8" spans="1:11" ht="15" customHeight="1" x14ac:dyDescent="0.2">
      <c r="A8" s="150">
        <v>7</v>
      </c>
      <c r="B8" s="151">
        <v>97390</v>
      </c>
      <c r="C8" s="151" t="s">
        <v>7796</v>
      </c>
      <c r="D8" s="152" t="s">
        <v>7797</v>
      </c>
      <c r="E8" s="151" t="s">
        <v>7798</v>
      </c>
      <c r="F8" s="153" t="s">
        <v>7799</v>
      </c>
      <c r="G8" s="152" t="s">
        <v>556</v>
      </c>
      <c r="H8" s="152" t="s">
        <v>557</v>
      </c>
      <c r="I8" s="154">
        <v>96000</v>
      </c>
      <c r="J8" s="154">
        <v>47600</v>
      </c>
      <c r="K8" s="154">
        <v>47600</v>
      </c>
    </row>
    <row r="9" spans="1:11" ht="15" customHeight="1" x14ac:dyDescent="0.2">
      <c r="A9" s="150">
        <v>8</v>
      </c>
      <c r="B9" s="151">
        <v>97084</v>
      </c>
      <c r="C9" s="151" t="s">
        <v>7834</v>
      </c>
      <c r="D9" s="152" t="s">
        <v>7835</v>
      </c>
      <c r="E9" s="151" t="s">
        <v>7836</v>
      </c>
      <c r="F9" s="153" t="s">
        <v>7837</v>
      </c>
      <c r="G9" s="152" t="s">
        <v>600</v>
      </c>
      <c r="H9" s="152" t="s">
        <v>557</v>
      </c>
      <c r="I9" s="154">
        <v>128700</v>
      </c>
      <c r="J9" s="154">
        <v>90090</v>
      </c>
      <c r="K9" s="154">
        <v>90090</v>
      </c>
    </row>
    <row r="10" spans="1:11" ht="15" customHeight="1" x14ac:dyDescent="0.2">
      <c r="A10" s="150">
        <v>9</v>
      </c>
      <c r="B10" s="151">
        <v>94731</v>
      </c>
      <c r="C10" s="151" t="s">
        <v>7810</v>
      </c>
      <c r="D10" s="152" t="s">
        <v>7811</v>
      </c>
      <c r="E10" s="151" t="s">
        <v>7812</v>
      </c>
      <c r="F10" s="153" t="s">
        <v>7813</v>
      </c>
      <c r="G10" s="152" t="s">
        <v>626</v>
      </c>
      <c r="H10" s="152" t="s">
        <v>627</v>
      </c>
      <c r="I10" s="154">
        <v>134000</v>
      </c>
      <c r="J10" s="154">
        <v>87500</v>
      </c>
      <c r="K10" s="154">
        <v>87500</v>
      </c>
    </row>
    <row r="11" spans="1:11" ht="15" customHeight="1" x14ac:dyDescent="0.2">
      <c r="A11" s="150">
        <v>10</v>
      </c>
      <c r="B11" s="151">
        <v>95102</v>
      </c>
      <c r="C11" s="151" t="s">
        <v>7802</v>
      </c>
      <c r="D11" s="152" t="s">
        <v>7803</v>
      </c>
      <c r="E11" s="151" t="s">
        <v>7804</v>
      </c>
      <c r="F11" s="153" t="s">
        <v>7805</v>
      </c>
      <c r="G11" s="152" t="s">
        <v>626</v>
      </c>
      <c r="H11" s="152" t="s">
        <v>627</v>
      </c>
      <c r="I11" s="154">
        <v>183025</v>
      </c>
      <c r="J11" s="154">
        <v>117127</v>
      </c>
      <c r="K11" s="154">
        <v>78015</v>
      </c>
    </row>
    <row r="12" spans="1:11" ht="15" customHeight="1" x14ac:dyDescent="0.2">
      <c r="A12" s="150">
        <v>11</v>
      </c>
      <c r="B12" s="151">
        <v>97348</v>
      </c>
      <c r="C12" s="151" t="s">
        <v>7724</v>
      </c>
      <c r="D12" s="152" t="s">
        <v>7725</v>
      </c>
      <c r="E12" s="151" t="s">
        <v>7726</v>
      </c>
      <c r="F12" s="153" t="s">
        <v>7727</v>
      </c>
      <c r="G12" s="152" t="s">
        <v>689</v>
      </c>
      <c r="H12" s="152" t="s">
        <v>627</v>
      </c>
      <c r="I12" s="154">
        <v>314750</v>
      </c>
      <c r="J12" s="154">
        <v>200000</v>
      </c>
      <c r="K12" s="154">
        <v>200000</v>
      </c>
    </row>
    <row r="13" spans="1:11" ht="15" customHeight="1" x14ac:dyDescent="0.2">
      <c r="A13" s="150">
        <v>12</v>
      </c>
      <c r="B13" s="151">
        <v>96893</v>
      </c>
      <c r="C13" s="151" t="s">
        <v>7752</v>
      </c>
      <c r="D13" s="152" t="s">
        <v>7753</v>
      </c>
      <c r="E13" s="151" t="s">
        <v>7754</v>
      </c>
      <c r="F13" s="153" t="s">
        <v>7755</v>
      </c>
      <c r="G13" s="152" t="s">
        <v>734</v>
      </c>
      <c r="H13" s="152" t="s">
        <v>723</v>
      </c>
      <c r="I13" s="154">
        <v>309500</v>
      </c>
      <c r="J13" s="154">
        <v>200000</v>
      </c>
      <c r="K13" s="154">
        <v>200000</v>
      </c>
    </row>
    <row r="14" spans="1:11" ht="15" customHeight="1" x14ac:dyDescent="0.2">
      <c r="A14" s="150">
        <v>13</v>
      </c>
      <c r="B14" s="151">
        <v>97428</v>
      </c>
      <c r="C14" s="151" t="s">
        <v>7768</v>
      </c>
      <c r="D14" s="152" t="s">
        <v>7769</v>
      </c>
      <c r="E14" s="151" t="s">
        <v>7770</v>
      </c>
      <c r="F14" s="153" t="s">
        <v>7771</v>
      </c>
      <c r="G14" s="152" t="s">
        <v>734</v>
      </c>
      <c r="H14" s="152" t="s">
        <v>723</v>
      </c>
      <c r="I14" s="154">
        <v>300000</v>
      </c>
      <c r="J14" s="155">
        <v>210000</v>
      </c>
      <c r="K14" s="154">
        <v>200000</v>
      </c>
    </row>
    <row r="15" spans="1:11" ht="15" customHeight="1" x14ac:dyDescent="0.2">
      <c r="A15" s="150">
        <v>14</v>
      </c>
      <c r="B15" s="151">
        <v>96937</v>
      </c>
      <c r="C15" s="151" t="s">
        <v>7788</v>
      </c>
      <c r="D15" s="152" t="s">
        <v>7789</v>
      </c>
      <c r="E15" s="151" t="s">
        <v>7790</v>
      </c>
      <c r="F15" s="153" t="s">
        <v>7791</v>
      </c>
      <c r="G15" s="152" t="s">
        <v>734</v>
      </c>
      <c r="H15" s="152" t="s">
        <v>723</v>
      </c>
      <c r="I15" s="154">
        <v>285000</v>
      </c>
      <c r="J15" s="154">
        <v>199500</v>
      </c>
      <c r="K15" s="154">
        <v>199500</v>
      </c>
    </row>
    <row r="16" spans="1:11" ht="15" customHeight="1" x14ac:dyDescent="0.2">
      <c r="A16" s="150">
        <v>15</v>
      </c>
      <c r="B16" s="151">
        <v>96462</v>
      </c>
      <c r="C16" s="151" t="s">
        <v>7744</v>
      </c>
      <c r="D16" s="152" t="s">
        <v>7745</v>
      </c>
      <c r="E16" s="151" t="s">
        <v>7746</v>
      </c>
      <c r="F16" s="153" t="s">
        <v>7747</v>
      </c>
      <c r="G16" s="152" t="s">
        <v>734</v>
      </c>
      <c r="H16" s="152" t="s">
        <v>723</v>
      </c>
      <c r="I16" s="154">
        <v>288000</v>
      </c>
      <c r="J16" s="154">
        <v>200000</v>
      </c>
      <c r="K16" s="154">
        <v>200000</v>
      </c>
    </row>
    <row r="17" spans="1:11" ht="15" customHeight="1" x14ac:dyDescent="0.2">
      <c r="A17" s="150">
        <v>16</v>
      </c>
      <c r="B17" s="151">
        <v>96908</v>
      </c>
      <c r="C17" s="151" t="s">
        <v>7756</v>
      </c>
      <c r="D17" s="152" t="s">
        <v>7757</v>
      </c>
      <c r="E17" s="151" t="s">
        <v>7758</v>
      </c>
      <c r="F17" s="153" t="s">
        <v>7759</v>
      </c>
      <c r="G17" s="152" t="s">
        <v>734</v>
      </c>
      <c r="H17" s="152" t="s">
        <v>723</v>
      </c>
      <c r="I17" s="154">
        <v>300250</v>
      </c>
      <c r="J17" s="154">
        <v>200000</v>
      </c>
      <c r="K17" s="154">
        <v>200000</v>
      </c>
    </row>
    <row r="18" spans="1:11" ht="15" customHeight="1" x14ac:dyDescent="0.2">
      <c r="A18" s="150">
        <v>17</v>
      </c>
      <c r="B18" s="151">
        <v>97375</v>
      </c>
      <c r="C18" s="151" t="s">
        <v>7728</v>
      </c>
      <c r="D18" s="152" t="s">
        <v>7729</v>
      </c>
      <c r="E18" s="151" t="s">
        <v>7730</v>
      </c>
      <c r="F18" s="153" t="s">
        <v>7731</v>
      </c>
      <c r="G18" s="152" t="s">
        <v>734</v>
      </c>
      <c r="H18" s="152" t="s">
        <v>723</v>
      </c>
      <c r="I18" s="154">
        <v>300000</v>
      </c>
      <c r="J18" s="154">
        <v>200000</v>
      </c>
      <c r="K18" s="154">
        <v>200000</v>
      </c>
    </row>
    <row r="19" spans="1:11" ht="15" customHeight="1" x14ac:dyDescent="0.2">
      <c r="A19" s="150">
        <v>18</v>
      </c>
      <c r="B19" s="151">
        <v>96930</v>
      </c>
      <c r="C19" s="151" t="s">
        <v>7736</v>
      </c>
      <c r="D19" s="152" t="s">
        <v>7737</v>
      </c>
      <c r="E19" s="151" t="s">
        <v>7738</v>
      </c>
      <c r="F19" s="153" t="s">
        <v>7739</v>
      </c>
      <c r="G19" s="152" t="s">
        <v>795</v>
      </c>
      <c r="H19" s="152" t="s">
        <v>723</v>
      </c>
      <c r="I19" s="154">
        <v>300800</v>
      </c>
      <c r="J19" s="154">
        <v>200000</v>
      </c>
      <c r="K19" s="154">
        <v>200000</v>
      </c>
    </row>
    <row r="20" spans="1:11" ht="15" customHeight="1" x14ac:dyDescent="0.2">
      <c r="A20" s="150">
        <v>19</v>
      </c>
      <c r="B20" s="151">
        <v>97117</v>
      </c>
      <c r="C20" s="151" t="s">
        <v>7816</v>
      </c>
      <c r="D20" s="152" t="s">
        <v>7817</v>
      </c>
      <c r="E20" s="151" t="s">
        <v>7818</v>
      </c>
      <c r="F20" s="153" t="s">
        <v>7819</v>
      </c>
      <c r="G20" s="152" t="s">
        <v>826</v>
      </c>
      <c r="H20" s="152" t="s">
        <v>723</v>
      </c>
      <c r="I20" s="154">
        <v>258600</v>
      </c>
      <c r="J20" s="154">
        <v>181020</v>
      </c>
      <c r="K20" s="154">
        <v>181020</v>
      </c>
    </row>
    <row r="21" spans="1:11" ht="15" customHeight="1" x14ac:dyDescent="0.2">
      <c r="A21" s="150">
        <v>20</v>
      </c>
      <c r="B21" s="151">
        <v>97163</v>
      </c>
      <c r="C21" s="151" t="s">
        <v>7772</v>
      </c>
      <c r="D21" s="152" t="s">
        <v>7773</v>
      </c>
      <c r="E21" s="151" t="s">
        <v>7774</v>
      </c>
      <c r="F21" s="153" t="s">
        <v>7775</v>
      </c>
      <c r="G21" s="152" t="s">
        <v>826</v>
      </c>
      <c r="H21" s="152" t="s">
        <v>723</v>
      </c>
      <c r="I21" s="154">
        <v>300500</v>
      </c>
      <c r="J21" s="154">
        <v>200000</v>
      </c>
      <c r="K21" s="154">
        <v>200000</v>
      </c>
    </row>
    <row r="22" spans="1:11" ht="15" customHeight="1" x14ac:dyDescent="0.2">
      <c r="A22" s="150">
        <v>21</v>
      </c>
      <c r="B22" s="151">
        <v>96890</v>
      </c>
      <c r="C22" s="151" t="s">
        <v>7820</v>
      </c>
      <c r="D22" s="152" t="s">
        <v>7821</v>
      </c>
      <c r="E22" s="151" t="s">
        <v>830</v>
      </c>
      <c r="F22" s="153" t="s">
        <v>831</v>
      </c>
      <c r="G22" s="152" t="s">
        <v>826</v>
      </c>
      <c r="H22" s="152" t="s">
        <v>723</v>
      </c>
      <c r="I22" s="154">
        <v>286000</v>
      </c>
      <c r="J22" s="154">
        <v>200000</v>
      </c>
      <c r="K22" s="154">
        <v>200000</v>
      </c>
    </row>
    <row r="23" spans="1:11" ht="15" customHeight="1" x14ac:dyDescent="0.2">
      <c r="A23" s="150">
        <v>22</v>
      </c>
      <c r="B23" s="151">
        <v>96714</v>
      </c>
      <c r="C23" s="151" t="s">
        <v>7838</v>
      </c>
      <c r="D23" s="152" t="s">
        <v>7839</v>
      </c>
      <c r="E23" s="151" t="s">
        <v>7840</v>
      </c>
      <c r="F23" s="153" t="s">
        <v>7841</v>
      </c>
      <c r="G23" s="152" t="s">
        <v>1027</v>
      </c>
      <c r="H23" s="152" t="s">
        <v>979</v>
      </c>
      <c r="I23" s="154">
        <v>40000</v>
      </c>
      <c r="J23" s="154">
        <v>28000</v>
      </c>
      <c r="K23" s="154">
        <v>28000</v>
      </c>
    </row>
    <row r="24" spans="1:11" ht="15" customHeight="1" x14ac:dyDescent="0.2">
      <c r="A24" s="150">
        <v>23</v>
      </c>
      <c r="B24" s="151">
        <v>96903</v>
      </c>
      <c r="C24" s="151" t="s">
        <v>7780</v>
      </c>
      <c r="D24" s="152" t="s">
        <v>7781</v>
      </c>
      <c r="E24" s="151" t="s">
        <v>7782</v>
      </c>
      <c r="F24" s="153" t="s">
        <v>7783</v>
      </c>
      <c r="G24" s="152" t="s">
        <v>1262</v>
      </c>
      <c r="H24" s="152" t="s">
        <v>1070</v>
      </c>
      <c r="I24" s="154">
        <v>298000</v>
      </c>
      <c r="J24" s="154">
        <v>200000</v>
      </c>
      <c r="K24" s="154">
        <v>200000</v>
      </c>
    </row>
    <row r="25" spans="1:11" ht="15" customHeight="1" x14ac:dyDescent="0.2">
      <c r="A25" s="150">
        <v>24</v>
      </c>
      <c r="B25" s="151">
        <v>97023</v>
      </c>
      <c r="C25" s="151" t="s">
        <v>7776</v>
      </c>
      <c r="D25" s="152" t="s">
        <v>7777</v>
      </c>
      <c r="E25" s="151" t="s">
        <v>7778</v>
      </c>
      <c r="F25" s="153" t="s">
        <v>7779</v>
      </c>
      <c r="G25" s="152" t="s">
        <v>1786</v>
      </c>
      <c r="H25" s="152" t="s">
        <v>1787</v>
      </c>
      <c r="I25" s="154">
        <v>285956</v>
      </c>
      <c r="J25" s="154">
        <v>200000</v>
      </c>
      <c r="K25" s="154">
        <v>200000</v>
      </c>
    </row>
    <row r="26" spans="1:11" ht="15" customHeight="1" x14ac:dyDescent="0.2">
      <c r="A26" s="150">
        <v>25</v>
      </c>
      <c r="B26" s="151">
        <v>97257</v>
      </c>
      <c r="C26" s="151" t="s">
        <v>7740</v>
      </c>
      <c r="D26" s="152" t="s">
        <v>7741</v>
      </c>
      <c r="E26" s="151" t="s">
        <v>7742</v>
      </c>
      <c r="F26" s="153" t="s">
        <v>7743</v>
      </c>
      <c r="G26" s="152" t="s">
        <v>1786</v>
      </c>
      <c r="H26" s="152" t="s">
        <v>1787</v>
      </c>
      <c r="I26" s="154">
        <v>261000</v>
      </c>
      <c r="J26" s="154">
        <v>182700</v>
      </c>
      <c r="K26" s="154">
        <v>182700</v>
      </c>
    </row>
    <row r="27" spans="1:11" ht="15" customHeight="1" x14ac:dyDescent="0.2">
      <c r="A27" s="150">
        <v>26</v>
      </c>
      <c r="B27" s="151">
        <v>97395</v>
      </c>
      <c r="C27" s="151" t="s">
        <v>7800</v>
      </c>
      <c r="D27" s="152" t="s">
        <v>7801</v>
      </c>
      <c r="E27" s="151" t="s">
        <v>4297</v>
      </c>
      <c r="F27" s="153" t="s">
        <v>3007</v>
      </c>
      <c r="G27" s="152" t="s">
        <v>1786</v>
      </c>
      <c r="H27" s="152" t="s">
        <v>1787</v>
      </c>
      <c r="I27" s="154">
        <v>180000</v>
      </c>
      <c r="J27" s="154">
        <v>126000</v>
      </c>
      <c r="K27" s="154">
        <v>126000</v>
      </c>
    </row>
    <row r="28" spans="1:11" ht="15" customHeight="1" x14ac:dyDescent="0.2">
      <c r="A28" s="150">
        <v>27</v>
      </c>
      <c r="B28" s="151">
        <v>97285</v>
      </c>
      <c r="C28" s="151" t="s">
        <v>7748</v>
      </c>
      <c r="D28" s="152" t="s">
        <v>7749</v>
      </c>
      <c r="E28" s="151" t="s">
        <v>7750</v>
      </c>
      <c r="F28" s="153" t="s">
        <v>7751</v>
      </c>
      <c r="G28" s="152" t="s">
        <v>1786</v>
      </c>
      <c r="H28" s="152" t="s">
        <v>1787</v>
      </c>
      <c r="I28" s="154">
        <v>286000</v>
      </c>
      <c r="J28" s="154">
        <v>200000</v>
      </c>
      <c r="K28" s="154">
        <v>200000</v>
      </c>
    </row>
    <row r="29" spans="1:11" ht="15" customHeight="1" x14ac:dyDescent="0.2">
      <c r="A29" s="150">
        <v>28</v>
      </c>
      <c r="B29" s="151">
        <v>97368</v>
      </c>
      <c r="C29" s="151" t="s">
        <v>7814</v>
      </c>
      <c r="D29" s="152" t="s">
        <v>7815</v>
      </c>
      <c r="E29" s="151" t="s">
        <v>5928</v>
      </c>
      <c r="F29" s="153" t="s">
        <v>5929</v>
      </c>
      <c r="G29" s="152" t="s">
        <v>1803</v>
      </c>
      <c r="H29" s="152" t="s">
        <v>1787</v>
      </c>
      <c r="I29" s="154">
        <v>95046</v>
      </c>
      <c r="J29" s="154">
        <v>66500</v>
      </c>
      <c r="K29" s="154">
        <v>60603.199999999997</v>
      </c>
    </row>
    <row r="30" spans="1:11" ht="15" customHeight="1" x14ac:dyDescent="0.2">
      <c r="A30" s="150">
        <v>29</v>
      </c>
      <c r="B30" s="151">
        <v>95766</v>
      </c>
      <c r="C30" s="151" t="s">
        <v>7760</v>
      </c>
      <c r="D30" s="152" t="s">
        <v>7761</v>
      </c>
      <c r="E30" s="151" t="s">
        <v>7762</v>
      </c>
      <c r="F30" s="153" t="s">
        <v>7763</v>
      </c>
      <c r="G30" s="152" t="s">
        <v>1829</v>
      </c>
      <c r="H30" s="152" t="s">
        <v>1787</v>
      </c>
      <c r="I30" s="154">
        <v>324110</v>
      </c>
      <c r="J30" s="154">
        <v>200000</v>
      </c>
      <c r="K30" s="154">
        <v>184467.5</v>
      </c>
    </row>
    <row r="31" spans="1:11" ht="15" customHeight="1" x14ac:dyDescent="0.2">
      <c r="A31" s="150">
        <v>30</v>
      </c>
      <c r="B31" s="151">
        <v>96610</v>
      </c>
      <c r="C31" s="151" t="s">
        <v>7764</v>
      </c>
      <c r="D31" s="152" t="s">
        <v>7765</v>
      </c>
      <c r="E31" s="151" t="s">
        <v>7766</v>
      </c>
      <c r="F31" s="153" t="s">
        <v>7767</v>
      </c>
      <c r="G31" s="152" t="s">
        <v>1829</v>
      </c>
      <c r="H31" s="152" t="s">
        <v>1787</v>
      </c>
      <c r="I31" s="154">
        <v>285956</v>
      </c>
      <c r="J31" s="154">
        <v>200000</v>
      </c>
      <c r="K31" s="154">
        <v>200000</v>
      </c>
    </row>
    <row r="32" spans="1:11" ht="15" customHeight="1" x14ac:dyDescent="0.2">
      <c r="A32" s="150">
        <v>31</v>
      </c>
      <c r="B32" s="157">
        <v>97192</v>
      </c>
      <c r="C32" s="157" t="s">
        <v>7792</v>
      </c>
      <c r="D32" s="158" t="s">
        <v>7793</v>
      </c>
      <c r="E32" s="157" t="s">
        <v>7794</v>
      </c>
      <c r="F32" s="159" t="s">
        <v>7795</v>
      </c>
      <c r="G32" s="158" t="s">
        <v>1829</v>
      </c>
      <c r="H32" s="158" t="s">
        <v>1787</v>
      </c>
      <c r="I32" s="160">
        <v>292900</v>
      </c>
      <c r="J32" s="160">
        <v>200000</v>
      </c>
      <c r="K32" s="160">
        <v>200000</v>
      </c>
    </row>
    <row r="33" spans="1:11" ht="20.25" customHeight="1" x14ac:dyDescent="0.2">
      <c r="A33" s="185" t="s">
        <v>1869</v>
      </c>
      <c r="B33" s="185"/>
      <c r="C33" s="185"/>
      <c r="D33" s="185"/>
      <c r="E33" s="185"/>
      <c r="F33" s="185"/>
      <c r="G33" s="185"/>
      <c r="H33" s="185"/>
      <c r="I33" s="185"/>
      <c r="J33" s="161"/>
      <c r="K33" s="87">
        <f>SUM(K2:K32)</f>
        <v>4833615.7</v>
      </c>
    </row>
  </sheetData>
  <sortState ref="A2:K32">
    <sortCondition ref="H2:H32"/>
    <sortCondition ref="G2:G32"/>
    <sortCondition ref="F2:F32"/>
  </sortState>
  <mergeCells count="1">
    <mergeCell ref="A33:I33"/>
  </mergeCells>
  <printOptions horizontalCentered="1" gridLines="1" gridLinesSet="0"/>
  <pageMargins left="0.39370078740157483" right="0.39370078740157483" top="0.98425196850393704" bottom="0.19685039370078741" header="0.31496062992125984" footer="0.51181102362204722"/>
  <pageSetup paperSize="9" scale="82" fitToHeight="0" orientation="landscape" r:id="rId1"/>
  <headerFooter>
    <oddHeader>&amp;L&amp;G
Seznam akcí doporučených k financování&amp;C
&amp;"Arial,Tučné"Podpora obnovy a rozvoje venkova 2018
DT č. 3&amp;"Arial,Obyčejné"
&amp;R
Příloha č. 6  RM č. 22/2018</oddHeader>
    <oddFooter>Stránka &amp;P z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28515625" style="72" customWidth="1"/>
    <col min="2" max="2" width="7" style="72" customWidth="1"/>
    <col min="3" max="3" width="15.140625" style="72" hidden="1" customWidth="1"/>
    <col min="4" max="4" width="53.85546875" style="70" customWidth="1"/>
    <col min="5" max="5" width="8.7109375" style="72" hidden="1" customWidth="1"/>
    <col min="6" max="6" width="37.28515625" style="70" customWidth="1"/>
    <col min="7" max="7" width="11.140625" style="70" customWidth="1"/>
    <col min="8" max="8" width="12.7109375" style="70" customWidth="1"/>
    <col min="9" max="9" width="11.5703125" style="70" customWidth="1"/>
    <col min="10" max="10" width="11.28515625" style="70" hidden="1" customWidth="1"/>
    <col min="11" max="11" width="11.140625" style="70" customWidth="1"/>
    <col min="12" max="16384" width="9.140625" style="70"/>
  </cols>
  <sheetData>
    <row r="1" spans="1:11" s="146" customFormat="1" ht="33" customHeight="1" x14ac:dyDescent="0.2">
      <c r="A1" s="173" t="s">
        <v>1870</v>
      </c>
      <c r="B1" s="173" t="s">
        <v>4486</v>
      </c>
      <c r="C1" s="173" t="s">
        <v>3</v>
      </c>
      <c r="D1" s="173" t="s">
        <v>4</v>
      </c>
      <c r="E1" s="173" t="s">
        <v>5</v>
      </c>
      <c r="F1" s="173" t="s">
        <v>6</v>
      </c>
      <c r="G1" s="173" t="s">
        <v>7</v>
      </c>
      <c r="H1" s="173" t="s">
        <v>8</v>
      </c>
      <c r="I1" s="173" t="s">
        <v>9</v>
      </c>
      <c r="J1" s="173" t="s">
        <v>4175</v>
      </c>
      <c r="K1" s="173" t="s">
        <v>4175</v>
      </c>
    </row>
    <row r="2" spans="1:11" ht="27" customHeight="1" x14ac:dyDescent="0.2">
      <c r="A2" s="147">
        <v>3</v>
      </c>
      <c r="B2" s="162">
        <v>97170</v>
      </c>
      <c r="C2" s="163" t="s">
        <v>7850</v>
      </c>
      <c r="D2" s="164" t="s">
        <v>7851</v>
      </c>
      <c r="E2" s="163" t="s">
        <v>6755</v>
      </c>
      <c r="F2" s="165" t="s">
        <v>6756</v>
      </c>
      <c r="G2" s="164" t="s">
        <v>100</v>
      </c>
      <c r="H2" s="164" t="s">
        <v>18</v>
      </c>
      <c r="I2" s="166">
        <v>209000</v>
      </c>
      <c r="J2" s="166">
        <v>146300</v>
      </c>
      <c r="K2" s="177">
        <v>146300</v>
      </c>
    </row>
    <row r="3" spans="1:11" ht="27" customHeight="1" x14ac:dyDescent="0.2">
      <c r="A3" s="147">
        <v>1</v>
      </c>
      <c r="B3" s="148">
        <v>97417</v>
      </c>
      <c r="C3" s="174" t="s">
        <v>7868</v>
      </c>
      <c r="D3" s="175" t="s">
        <v>7869</v>
      </c>
      <c r="E3" s="174" t="s">
        <v>4378</v>
      </c>
      <c r="F3" s="165" t="s">
        <v>4379</v>
      </c>
      <c r="G3" s="175" t="s">
        <v>2354</v>
      </c>
      <c r="H3" s="175" t="s">
        <v>183</v>
      </c>
      <c r="I3" s="149">
        <v>51000</v>
      </c>
      <c r="J3" s="176">
        <v>32200</v>
      </c>
      <c r="K3" s="177">
        <v>32200</v>
      </c>
    </row>
    <row r="4" spans="1:11" ht="27" customHeight="1" x14ac:dyDescent="0.2">
      <c r="A4" s="147">
        <v>4</v>
      </c>
      <c r="B4" s="162">
        <v>95298</v>
      </c>
      <c r="C4" s="163" t="s">
        <v>7852</v>
      </c>
      <c r="D4" s="164" t="s">
        <v>7853</v>
      </c>
      <c r="E4" s="163" t="s">
        <v>7854</v>
      </c>
      <c r="F4" s="165" t="s">
        <v>7855</v>
      </c>
      <c r="G4" s="164" t="s">
        <v>275</v>
      </c>
      <c r="H4" s="164" t="s">
        <v>183</v>
      </c>
      <c r="I4" s="166">
        <v>88710</v>
      </c>
      <c r="J4" s="166">
        <v>35721</v>
      </c>
      <c r="K4" s="177">
        <v>35721</v>
      </c>
    </row>
    <row r="5" spans="1:11" ht="27" customHeight="1" x14ac:dyDescent="0.2">
      <c r="A5" s="147">
        <v>6</v>
      </c>
      <c r="B5" s="162">
        <v>94883</v>
      </c>
      <c r="C5" s="163" t="s">
        <v>7860</v>
      </c>
      <c r="D5" s="164" t="s">
        <v>7861</v>
      </c>
      <c r="E5" s="163" t="s">
        <v>7862</v>
      </c>
      <c r="F5" s="165" t="s">
        <v>7863</v>
      </c>
      <c r="G5" s="164" t="s">
        <v>275</v>
      </c>
      <c r="H5" s="164" t="s">
        <v>183</v>
      </c>
      <c r="I5" s="166">
        <v>120000</v>
      </c>
      <c r="J5" s="166">
        <v>84000</v>
      </c>
      <c r="K5" s="177">
        <v>84000</v>
      </c>
    </row>
    <row r="6" spans="1:11" ht="27" customHeight="1" x14ac:dyDescent="0.2">
      <c r="A6" s="147">
        <v>5</v>
      </c>
      <c r="B6" s="162">
        <v>94194</v>
      </c>
      <c r="C6" s="163" t="s">
        <v>7856</v>
      </c>
      <c r="D6" s="164" t="s">
        <v>7857</v>
      </c>
      <c r="E6" s="163" t="s">
        <v>7858</v>
      </c>
      <c r="F6" s="165" t="s">
        <v>7859</v>
      </c>
      <c r="G6" s="164" t="s">
        <v>275</v>
      </c>
      <c r="H6" s="164" t="s">
        <v>183</v>
      </c>
      <c r="I6" s="166">
        <v>123050</v>
      </c>
      <c r="J6" s="166">
        <v>65765</v>
      </c>
      <c r="K6" s="177">
        <v>65765</v>
      </c>
    </row>
    <row r="7" spans="1:11" ht="27" customHeight="1" x14ac:dyDescent="0.2">
      <c r="A7" s="147">
        <v>1</v>
      </c>
      <c r="B7" s="162">
        <v>97346</v>
      </c>
      <c r="C7" s="163" t="s">
        <v>7842</v>
      </c>
      <c r="D7" s="164" t="s">
        <v>7843</v>
      </c>
      <c r="E7" s="163" t="s">
        <v>7844</v>
      </c>
      <c r="F7" s="165" t="s">
        <v>7845</v>
      </c>
      <c r="G7" s="164" t="s">
        <v>432</v>
      </c>
      <c r="H7" s="164" t="s">
        <v>433</v>
      </c>
      <c r="I7" s="166">
        <v>168000</v>
      </c>
      <c r="J7" s="166">
        <v>109600</v>
      </c>
      <c r="K7" s="177">
        <v>109600</v>
      </c>
    </row>
    <row r="8" spans="1:11" ht="27" customHeight="1" x14ac:dyDescent="0.2">
      <c r="A8" s="167">
        <v>2</v>
      </c>
      <c r="B8" s="168">
        <v>95431</v>
      </c>
      <c r="C8" s="169" t="s">
        <v>7846</v>
      </c>
      <c r="D8" s="170" t="s">
        <v>7847</v>
      </c>
      <c r="E8" s="169" t="s">
        <v>7848</v>
      </c>
      <c r="F8" s="171" t="s">
        <v>7849</v>
      </c>
      <c r="G8" s="170" t="s">
        <v>826</v>
      </c>
      <c r="H8" s="170" t="s">
        <v>723</v>
      </c>
      <c r="I8" s="172">
        <v>286000</v>
      </c>
      <c r="J8" s="172">
        <v>200000</v>
      </c>
      <c r="K8" s="177">
        <v>200000</v>
      </c>
    </row>
    <row r="9" spans="1:11" ht="27" customHeight="1" x14ac:dyDescent="0.2">
      <c r="A9" s="147">
        <v>7</v>
      </c>
      <c r="B9" s="162">
        <v>94130</v>
      </c>
      <c r="C9" s="163" t="s">
        <v>7864</v>
      </c>
      <c r="D9" s="164" t="s">
        <v>7865</v>
      </c>
      <c r="E9" s="163" t="s">
        <v>7866</v>
      </c>
      <c r="F9" s="165" t="s">
        <v>7867</v>
      </c>
      <c r="G9" s="164" t="s">
        <v>2598</v>
      </c>
      <c r="H9" s="164" t="s">
        <v>1787</v>
      </c>
      <c r="I9" s="166">
        <v>57000</v>
      </c>
      <c r="J9" s="166">
        <v>38500</v>
      </c>
      <c r="K9" s="177">
        <v>38500</v>
      </c>
    </row>
  </sheetData>
  <sortState ref="A2:K9">
    <sortCondition ref="H2:H9"/>
    <sortCondition ref="G2:G9"/>
    <sortCondition ref="F2:F9"/>
  </sortState>
  <printOptions horizontalCentered="1" gridLines="1" gridLinesSet="0"/>
  <pageMargins left="0.39370078740157483" right="0.39370078740157483" top="1.3779527559055118" bottom="0.19685039370078741" header="0.51181102362204722" footer="0.51181102362204722"/>
  <pageSetup paperSize="9" scale="95" fitToHeight="0" orientation="landscape" r:id="rId1"/>
  <headerFooter>
    <oddHeader>&amp;L&amp;G
Seznam zamítnutých žádostí&amp;CPodpora obnovy a rozvoje venkova 2018
DT č. 3&amp;RPříloha č. 7  RM č. 22/2018</oddHeader>
    <oddFooter>&amp;C&amp;8
Stránka &amp;P z &amp;N&amp;R
Příloha č. 1  RM      /2018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58"/>
  <sheetViews>
    <sheetView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42578125" customWidth="1"/>
    <col min="2" max="2" width="7.5703125" style="15" hidden="1" customWidth="1"/>
    <col min="3" max="3" width="6.42578125" style="32" customWidth="1"/>
    <col min="4" max="4" width="15.7109375" style="15" hidden="1" customWidth="1"/>
    <col min="5" max="5" width="71.7109375" style="33" customWidth="1"/>
    <col min="6" max="6" width="10.5703125" style="32" hidden="1" customWidth="1"/>
    <col min="7" max="7" width="24.28515625" style="15" customWidth="1"/>
    <col min="8" max="8" width="15.28515625" style="15" customWidth="1"/>
    <col min="9" max="9" width="12.5703125" style="15" customWidth="1"/>
    <col min="10" max="10" width="10.42578125" style="34" customWidth="1"/>
    <col min="11" max="11" width="3.140625" style="35" hidden="1" customWidth="1"/>
    <col min="12" max="12" width="9.5703125" style="34" customWidth="1"/>
  </cols>
  <sheetData>
    <row r="1" spans="1:13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</row>
    <row r="2" spans="1:13" s="9" customFormat="1" ht="15" customHeight="1" x14ac:dyDescent="0.2">
      <c r="A2" s="3">
        <v>1</v>
      </c>
      <c r="B2" s="4" t="s">
        <v>12</v>
      </c>
      <c r="C2" s="4">
        <v>95767</v>
      </c>
      <c r="D2" s="5" t="s">
        <v>13</v>
      </c>
      <c r="E2" s="5" t="s">
        <v>14</v>
      </c>
      <c r="F2" s="4" t="s">
        <v>15</v>
      </c>
      <c r="G2" s="6" t="s">
        <v>16</v>
      </c>
      <c r="H2" s="5" t="s">
        <v>17</v>
      </c>
      <c r="I2" s="5" t="s">
        <v>18</v>
      </c>
      <c r="J2" s="7">
        <v>934271</v>
      </c>
      <c r="K2" s="8" t="s">
        <v>19</v>
      </c>
      <c r="L2" s="7">
        <v>467135</v>
      </c>
    </row>
    <row r="3" spans="1:13" ht="15" customHeight="1" x14ac:dyDescent="0.2">
      <c r="A3" s="3">
        <v>2</v>
      </c>
      <c r="B3" s="10" t="s">
        <v>20</v>
      </c>
      <c r="C3" s="11">
        <v>97083</v>
      </c>
      <c r="D3" s="12" t="s">
        <v>21</v>
      </c>
      <c r="E3" s="12" t="s">
        <v>22</v>
      </c>
      <c r="F3" s="10" t="s">
        <v>23</v>
      </c>
      <c r="G3" s="13" t="s">
        <v>24</v>
      </c>
      <c r="H3" s="12" t="s">
        <v>17</v>
      </c>
      <c r="I3" s="12" t="s">
        <v>18</v>
      </c>
      <c r="J3" s="14">
        <v>1628795</v>
      </c>
      <c r="K3" s="3" t="s">
        <v>25</v>
      </c>
      <c r="L3" s="14">
        <v>814397</v>
      </c>
      <c r="M3" s="15"/>
    </row>
    <row r="4" spans="1:13" ht="15" customHeight="1" x14ac:dyDescent="0.2">
      <c r="A4" s="3">
        <v>3</v>
      </c>
      <c r="B4" s="16" t="s">
        <v>26</v>
      </c>
      <c r="C4" s="17">
        <v>94279</v>
      </c>
      <c r="D4" s="18" t="s">
        <v>27</v>
      </c>
      <c r="E4" s="18" t="s">
        <v>28</v>
      </c>
      <c r="F4" s="19" t="s">
        <v>29</v>
      </c>
      <c r="G4" s="20" t="s">
        <v>30</v>
      </c>
      <c r="H4" s="18" t="s">
        <v>31</v>
      </c>
      <c r="I4" s="18" t="s">
        <v>18</v>
      </c>
      <c r="J4" s="21">
        <v>604850</v>
      </c>
      <c r="K4" s="22" t="s">
        <v>19</v>
      </c>
      <c r="L4" s="21">
        <v>302425</v>
      </c>
      <c r="M4" s="15"/>
    </row>
    <row r="5" spans="1:13" ht="15" customHeight="1" x14ac:dyDescent="0.2">
      <c r="A5" s="3">
        <v>4</v>
      </c>
      <c r="B5" s="16" t="s">
        <v>32</v>
      </c>
      <c r="C5" s="17">
        <v>96960</v>
      </c>
      <c r="D5" s="18" t="s">
        <v>33</v>
      </c>
      <c r="E5" s="18" t="s">
        <v>34</v>
      </c>
      <c r="F5" s="19" t="s">
        <v>35</v>
      </c>
      <c r="G5" s="20" t="s">
        <v>36</v>
      </c>
      <c r="H5" s="18" t="s">
        <v>31</v>
      </c>
      <c r="I5" s="18" t="s">
        <v>18</v>
      </c>
      <c r="J5" s="21">
        <v>911058</v>
      </c>
      <c r="K5" s="22" t="s">
        <v>25</v>
      </c>
      <c r="L5" s="21">
        <v>455529</v>
      </c>
      <c r="M5" s="15"/>
    </row>
    <row r="6" spans="1:13" ht="15" customHeight="1" x14ac:dyDescent="0.2">
      <c r="A6" s="3">
        <v>5</v>
      </c>
      <c r="B6" s="16" t="s">
        <v>37</v>
      </c>
      <c r="C6" s="17">
        <v>94186</v>
      </c>
      <c r="D6" s="18" t="s">
        <v>38</v>
      </c>
      <c r="E6" s="18" t="s">
        <v>39</v>
      </c>
      <c r="F6" s="19" t="s">
        <v>40</v>
      </c>
      <c r="G6" s="20" t="s">
        <v>41</v>
      </c>
      <c r="H6" s="18" t="s">
        <v>42</v>
      </c>
      <c r="I6" s="18" t="s">
        <v>18</v>
      </c>
      <c r="J6" s="21">
        <v>2045413</v>
      </c>
      <c r="K6" s="22" t="s">
        <v>19</v>
      </c>
      <c r="L6" s="21">
        <v>1000000</v>
      </c>
      <c r="M6" s="15"/>
    </row>
    <row r="7" spans="1:13" ht="15" customHeight="1" x14ac:dyDescent="0.2">
      <c r="A7" s="3">
        <v>6</v>
      </c>
      <c r="B7" s="16" t="s">
        <v>43</v>
      </c>
      <c r="C7" s="17">
        <v>94813</v>
      </c>
      <c r="D7" s="18" t="s">
        <v>44</v>
      </c>
      <c r="E7" s="18" t="s">
        <v>45</v>
      </c>
      <c r="F7" s="19" t="s">
        <v>46</v>
      </c>
      <c r="G7" s="20" t="s">
        <v>47</v>
      </c>
      <c r="H7" s="18" t="s">
        <v>48</v>
      </c>
      <c r="I7" s="18" t="s">
        <v>18</v>
      </c>
      <c r="J7" s="21">
        <v>1212553</v>
      </c>
      <c r="K7" s="22" t="s">
        <v>19</v>
      </c>
      <c r="L7" s="21">
        <v>606276</v>
      </c>
      <c r="M7" s="15"/>
    </row>
    <row r="8" spans="1:13" ht="15" customHeight="1" x14ac:dyDescent="0.2">
      <c r="A8" s="3">
        <v>7</v>
      </c>
      <c r="B8" s="16" t="s">
        <v>49</v>
      </c>
      <c r="C8" s="17">
        <v>97164</v>
      </c>
      <c r="D8" s="18" t="s">
        <v>50</v>
      </c>
      <c r="E8" s="18" t="s">
        <v>51</v>
      </c>
      <c r="F8" s="19" t="s">
        <v>52</v>
      </c>
      <c r="G8" s="20" t="s">
        <v>53</v>
      </c>
      <c r="H8" s="18" t="s">
        <v>48</v>
      </c>
      <c r="I8" s="18" t="s">
        <v>18</v>
      </c>
      <c r="J8" s="21">
        <v>1611200</v>
      </c>
      <c r="K8" s="22" t="s">
        <v>19</v>
      </c>
      <c r="L8" s="21">
        <v>805600</v>
      </c>
      <c r="M8" s="15"/>
    </row>
    <row r="9" spans="1:13" ht="15" customHeight="1" x14ac:dyDescent="0.2">
      <c r="A9" s="3">
        <v>8</v>
      </c>
      <c r="B9" s="16" t="s">
        <v>54</v>
      </c>
      <c r="C9" s="17">
        <v>96317</v>
      </c>
      <c r="D9" s="18" t="s">
        <v>55</v>
      </c>
      <c r="E9" s="18" t="s">
        <v>56</v>
      </c>
      <c r="F9" s="19" t="s">
        <v>57</v>
      </c>
      <c r="G9" s="20" t="s">
        <v>58</v>
      </c>
      <c r="H9" s="18" t="s">
        <v>48</v>
      </c>
      <c r="I9" s="18" t="s">
        <v>18</v>
      </c>
      <c r="J9" s="21">
        <v>2102272</v>
      </c>
      <c r="K9" s="22" t="s">
        <v>19</v>
      </c>
      <c r="L9" s="21">
        <v>1000000</v>
      </c>
      <c r="M9" s="15"/>
    </row>
    <row r="10" spans="1:13" ht="15" customHeight="1" x14ac:dyDescent="0.2">
      <c r="A10" s="3">
        <v>9</v>
      </c>
      <c r="B10" s="16" t="s">
        <v>59</v>
      </c>
      <c r="C10" s="17">
        <v>94804</v>
      </c>
      <c r="D10" s="18" t="s">
        <v>60</v>
      </c>
      <c r="E10" s="18" t="s">
        <v>61</v>
      </c>
      <c r="F10" s="19" t="s">
        <v>62</v>
      </c>
      <c r="G10" s="20" t="s">
        <v>63</v>
      </c>
      <c r="H10" s="18" t="s">
        <v>64</v>
      </c>
      <c r="I10" s="18" t="s">
        <v>18</v>
      </c>
      <c r="J10" s="21">
        <v>1568387</v>
      </c>
      <c r="K10" s="22" t="s">
        <v>19</v>
      </c>
      <c r="L10" s="21">
        <v>784193</v>
      </c>
      <c r="M10" s="15"/>
    </row>
    <row r="11" spans="1:13" ht="15" customHeight="1" x14ac:dyDescent="0.2">
      <c r="A11" s="3">
        <v>10</v>
      </c>
      <c r="B11" s="16" t="s">
        <v>65</v>
      </c>
      <c r="C11" s="17">
        <v>96889</v>
      </c>
      <c r="D11" s="18" t="s">
        <v>66</v>
      </c>
      <c r="E11" s="18" t="s">
        <v>67</v>
      </c>
      <c r="F11" s="19" t="s">
        <v>68</v>
      </c>
      <c r="G11" s="20" t="s">
        <v>69</v>
      </c>
      <c r="H11" s="18" t="s">
        <v>64</v>
      </c>
      <c r="I11" s="18" t="s">
        <v>18</v>
      </c>
      <c r="J11" s="21">
        <v>1070197</v>
      </c>
      <c r="K11" s="22" t="s">
        <v>19</v>
      </c>
      <c r="L11" s="21">
        <v>535098</v>
      </c>
      <c r="M11" s="15"/>
    </row>
    <row r="12" spans="1:13" ht="15" customHeight="1" x14ac:dyDescent="0.2">
      <c r="A12" s="3">
        <v>11</v>
      </c>
      <c r="B12" s="16" t="s">
        <v>70</v>
      </c>
      <c r="C12" s="17">
        <v>96150</v>
      </c>
      <c r="D12" s="18" t="s">
        <v>71</v>
      </c>
      <c r="E12" s="18" t="s">
        <v>72</v>
      </c>
      <c r="F12" s="19" t="s">
        <v>73</v>
      </c>
      <c r="G12" s="20" t="s">
        <v>74</v>
      </c>
      <c r="H12" s="18" t="s">
        <v>64</v>
      </c>
      <c r="I12" s="18" t="s">
        <v>18</v>
      </c>
      <c r="J12" s="21">
        <v>2308067</v>
      </c>
      <c r="K12" s="22" t="s">
        <v>19</v>
      </c>
      <c r="L12" s="21">
        <v>1000000</v>
      </c>
      <c r="M12" s="15"/>
    </row>
    <row r="13" spans="1:13" ht="15" customHeight="1" x14ac:dyDescent="0.2">
      <c r="A13" s="3">
        <v>12</v>
      </c>
      <c r="B13" s="16" t="s">
        <v>75</v>
      </c>
      <c r="C13" s="17">
        <v>96133</v>
      </c>
      <c r="D13" s="18" t="s">
        <v>76</v>
      </c>
      <c r="E13" s="18" t="s">
        <v>77</v>
      </c>
      <c r="F13" s="19" t="s">
        <v>78</v>
      </c>
      <c r="G13" s="20" t="s">
        <v>79</v>
      </c>
      <c r="H13" s="18" t="s">
        <v>64</v>
      </c>
      <c r="I13" s="18" t="s">
        <v>18</v>
      </c>
      <c r="J13" s="21">
        <v>1093158</v>
      </c>
      <c r="K13" s="22" t="s">
        <v>19</v>
      </c>
      <c r="L13" s="21">
        <v>546579</v>
      </c>
      <c r="M13" s="15"/>
    </row>
    <row r="14" spans="1:13" ht="15" customHeight="1" x14ac:dyDescent="0.2">
      <c r="A14" s="3">
        <v>13</v>
      </c>
      <c r="B14" s="16" t="s">
        <v>80</v>
      </c>
      <c r="C14" s="17">
        <v>94812</v>
      </c>
      <c r="D14" s="18" t="s">
        <v>81</v>
      </c>
      <c r="E14" s="18" t="s">
        <v>82</v>
      </c>
      <c r="F14" s="19" t="s">
        <v>83</v>
      </c>
      <c r="G14" s="20" t="s">
        <v>84</v>
      </c>
      <c r="H14" s="18" t="s">
        <v>64</v>
      </c>
      <c r="I14" s="18" t="s">
        <v>18</v>
      </c>
      <c r="J14" s="21">
        <v>2372357</v>
      </c>
      <c r="K14" s="22" t="s">
        <v>19</v>
      </c>
      <c r="L14" s="21">
        <v>1000000</v>
      </c>
      <c r="M14" s="15"/>
    </row>
    <row r="15" spans="1:13" ht="15" customHeight="1" x14ac:dyDescent="0.2">
      <c r="A15" s="3">
        <v>14</v>
      </c>
      <c r="B15" s="16" t="s">
        <v>85</v>
      </c>
      <c r="C15" s="17">
        <v>94803</v>
      </c>
      <c r="D15" s="18" t="s">
        <v>86</v>
      </c>
      <c r="E15" s="18" t="s">
        <v>87</v>
      </c>
      <c r="F15" s="19" t="s">
        <v>88</v>
      </c>
      <c r="G15" s="20" t="s">
        <v>89</v>
      </c>
      <c r="H15" s="18" t="s">
        <v>64</v>
      </c>
      <c r="I15" s="18" t="s">
        <v>18</v>
      </c>
      <c r="J15" s="21">
        <v>1247510</v>
      </c>
      <c r="K15" s="22" t="s">
        <v>19</v>
      </c>
      <c r="L15" s="21">
        <v>623755</v>
      </c>
      <c r="M15" s="15"/>
    </row>
    <row r="16" spans="1:13" ht="15" customHeight="1" x14ac:dyDescent="0.2">
      <c r="A16" s="3">
        <v>15</v>
      </c>
      <c r="B16" s="16" t="s">
        <v>90</v>
      </c>
      <c r="C16" s="17">
        <v>95034</v>
      </c>
      <c r="D16" s="18" t="s">
        <v>91</v>
      </c>
      <c r="E16" s="18" t="s">
        <v>92</v>
      </c>
      <c r="F16" s="19" t="s">
        <v>93</v>
      </c>
      <c r="G16" s="20" t="s">
        <v>94</v>
      </c>
      <c r="H16" s="18" t="s">
        <v>64</v>
      </c>
      <c r="I16" s="18" t="s">
        <v>18</v>
      </c>
      <c r="J16" s="21">
        <v>777398</v>
      </c>
      <c r="K16" s="22" t="s">
        <v>19</v>
      </c>
      <c r="L16" s="21">
        <v>388699</v>
      </c>
      <c r="M16" s="15"/>
    </row>
    <row r="17" spans="1:13" ht="15" customHeight="1" x14ac:dyDescent="0.2">
      <c r="A17" s="3">
        <v>16</v>
      </c>
      <c r="B17" s="16" t="s">
        <v>95</v>
      </c>
      <c r="C17" s="17">
        <v>95077</v>
      </c>
      <c r="D17" s="18" t="s">
        <v>96</v>
      </c>
      <c r="E17" s="18" t="s">
        <v>97</v>
      </c>
      <c r="F17" s="19" t="s">
        <v>98</v>
      </c>
      <c r="G17" s="20" t="s">
        <v>99</v>
      </c>
      <c r="H17" s="18" t="s">
        <v>100</v>
      </c>
      <c r="I17" s="18" t="s">
        <v>18</v>
      </c>
      <c r="J17" s="21">
        <v>6172458</v>
      </c>
      <c r="K17" s="22" t="s">
        <v>25</v>
      </c>
      <c r="L17" s="21">
        <v>1000000</v>
      </c>
      <c r="M17" s="15"/>
    </row>
    <row r="18" spans="1:13" ht="15" customHeight="1" x14ac:dyDescent="0.2">
      <c r="A18" s="3">
        <v>17</v>
      </c>
      <c r="B18" s="16" t="s">
        <v>101</v>
      </c>
      <c r="C18" s="17">
        <v>93669</v>
      </c>
      <c r="D18" s="18" t="s">
        <v>102</v>
      </c>
      <c r="E18" s="18" t="s">
        <v>103</v>
      </c>
      <c r="F18" s="19" t="s">
        <v>104</v>
      </c>
      <c r="G18" s="20" t="s">
        <v>105</v>
      </c>
      <c r="H18" s="18" t="s">
        <v>100</v>
      </c>
      <c r="I18" s="18" t="s">
        <v>18</v>
      </c>
      <c r="J18" s="21">
        <v>1721510</v>
      </c>
      <c r="K18" s="22" t="s">
        <v>19</v>
      </c>
      <c r="L18" s="21">
        <v>860755</v>
      </c>
      <c r="M18" s="15"/>
    </row>
    <row r="19" spans="1:13" ht="15" customHeight="1" x14ac:dyDescent="0.2">
      <c r="A19" s="3">
        <v>18</v>
      </c>
      <c r="B19" s="16" t="s">
        <v>106</v>
      </c>
      <c r="C19" s="17">
        <v>95814</v>
      </c>
      <c r="D19" s="18" t="s">
        <v>107</v>
      </c>
      <c r="E19" s="18" t="s">
        <v>108</v>
      </c>
      <c r="F19" s="19" t="s">
        <v>109</v>
      </c>
      <c r="G19" s="20" t="s">
        <v>110</v>
      </c>
      <c r="H19" s="18" t="s">
        <v>100</v>
      </c>
      <c r="I19" s="18" t="s">
        <v>18</v>
      </c>
      <c r="J19" s="21">
        <v>1341333</v>
      </c>
      <c r="K19" s="22" t="s">
        <v>19</v>
      </c>
      <c r="L19" s="21">
        <v>670666</v>
      </c>
      <c r="M19" s="15"/>
    </row>
    <row r="20" spans="1:13" ht="15" customHeight="1" x14ac:dyDescent="0.2">
      <c r="A20" s="3">
        <v>19</v>
      </c>
      <c r="B20" s="16" t="s">
        <v>111</v>
      </c>
      <c r="C20" s="17">
        <v>96131</v>
      </c>
      <c r="D20" s="18" t="s">
        <v>112</v>
      </c>
      <c r="E20" s="18" t="s">
        <v>113</v>
      </c>
      <c r="F20" s="19" t="s">
        <v>114</v>
      </c>
      <c r="G20" s="20" t="s">
        <v>115</v>
      </c>
      <c r="H20" s="18" t="s">
        <v>100</v>
      </c>
      <c r="I20" s="18" t="s">
        <v>18</v>
      </c>
      <c r="J20" s="21">
        <v>914530</v>
      </c>
      <c r="K20" s="22" t="s">
        <v>19</v>
      </c>
      <c r="L20" s="21">
        <v>457265</v>
      </c>
      <c r="M20" s="15"/>
    </row>
    <row r="21" spans="1:13" ht="15" customHeight="1" x14ac:dyDescent="0.2">
      <c r="A21" s="3">
        <v>20</v>
      </c>
      <c r="B21" s="16" t="s">
        <v>116</v>
      </c>
      <c r="C21" s="17">
        <v>94808</v>
      </c>
      <c r="D21" s="18" t="s">
        <v>117</v>
      </c>
      <c r="E21" s="18" t="s">
        <v>118</v>
      </c>
      <c r="F21" s="19" t="s">
        <v>119</v>
      </c>
      <c r="G21" s="20" t="s">
        <v>120</v>
      </c>
      <c r="H21" s="18" t="s">
        <v>100</v>
      </c>
      <c r="I21" s="18" t="s">
        <v>18</v>
      </c>
      <c r="J21" s="21">
        <v>1551314</v>
      </c>
      <c r="K21" s="22" t="s">
        <v>19</v>
      </c>
      <c r="L21" s="21">
        <v>775657</v>
      </c>
      <c r="M21" s="15"/>
    </row>
    <row r="22" spans="1:13" ht="15" customHeight="1" x14ac:dyDescent="0.2">
      <c r="A22" s="3">
        <v>21</v>
      </c>
      <c r="B22" s="16" t="s">
        <v>121</v>
      </c>
      <c r="C22" s="17">
        <v>96693</v>
      </c>
      <c r="D22" s="18" t="s">
        <v>122</v>
      </c>
      <c r="E22" s="18" t="s">
        <v>123</v>
      </c>
      <c r="F22" s="19" t="s">
        <v>124</v>
      </c>
      <c r="G22" s="20" t="s">
        <v>125</v>
      </c>
      <c r="H22" s="18" t="s">
        <v>100</v>
      </c>
      <c r="I22" s="18" t="s">
        <v>18</v>
      </c>
      <c r="J22" s="21">
        <v>1906511</v>
      </c>
      <c r="K22" s="22" t="s">
        <v>19</v>
      </c>
      <c r="L22" s="21">
        <v>889649</v>
      </c>
      <c r="M22" s="15"/>
    </row>
    <row r="23" spans="1:13" ht="15" customHeight="1" x14ac:dyDescent="0.2">
      <c r="A23" s="3">
        <v>22</v>
      </c>
      <c r="B23" s="16" t="s">
        <v>126</v>
      </c>
      <c r="C23" s="17">
        <v>94806</v>
      </c>
      <c r="D23" s="18" t="s">
        <v>127</v>
      </c>
      <c r="E23" s="18" t="s">
        <v>128</v>
      </c>
      <c r="F23" s="19" t="s">
        <v>129</v>
      </c>
      <c r="G23" s="20" t="s">
        <v>130</v>
      </c>
      <c r="H23" s="18" t="s">
        <v>100</v>
      </c>
      <c r="I23" s="18" t="s">
        <v>18</v>
      </c>
      <c r="J23" s="21">
        <v>1980470</v>
      </c>
      <c r="K23" s="22" t="s">
        <v>19</v>
      </c>
      <c r="L23" s="21">
        <v>990235</v>
      </c>
      <c r="M23" s="15"/>
    </row>
    <row r="24" spans="1:13" ht="15" customHeight="1" x14ac:dyDescent="0.2">
      <c r="A24" s="3">
        <v>23</v>
      </c>
      <c r="B24" s="16" t="s">
        <v>131</v>
      </c>
      <c r="C24" s="17">
        <v>95081</v>
      </c>
      <c r="D24" s="18" t="s">
        <v>132</v>
      </c>
      <c r="E24" s="18" t="s">
        <v>133</v>
      </c>
      <c r="F24" s="19" t="s">
        <v>134</v>
      </c>
      <c r="G24" s="20" t="s">
        <v>135</v>
      </c>
      <c r="H24" s="18" t="s">
        <v>136</v>
      </c>
      <c r="I24" s="18" t="s">
        <v>18</v>
      </c>
      <c r="J24" s="21">
        <v>2111957</v>
      </c>
      <c r="K24" s="22" t="s">
        <v>19</v>
      </c>
      <c r="L24" s="21">
        <v>1000000</v>
      </c>
      <c r="M24" s="15"/>
    </row>
    <row r="25" spans="1:13" ht="15" customHeight="1" x14ac:dyDescent="0.2">
      <c r="A25" s="3">
        <v>24</v>
      </c>
      <c r="B25" s="16" t="s">
        <v>137</v>
      </c>
      <c r="C25" s="17">
        <v>97189</v>
      </c>
      <c r="D25" s="18" t="s">
        <v>138</v>
      </c>
      <c r="E25" s="18" t="s">
        <v>139</v>
      </c>
      <c r="F25" s="19" t="s">
        <v>140</v>
      </c>
      <c r="G25" s="20" t="s">
        <v>141</v>
      </c>
      <c r="H25" s="18" t="s">
        <v>136</v>
      </c>
      <c r="I25" s="18" t="s">
        <v>18</v>
      </c>
      <c r="J25" s="21">
        <v>425360</v>
      </c>
      <c r="K25" s="22" t="s">
        <v>19</v>
      </c>
      <c r="L25" s="21">
        <v>212680</v>
      </c>
      <c r="M25" s="15"/>
    </row>
    <row r="26" spans="1:13" ht="15" customHeight="1" x14ac:dyDescent="0.2">
      <c r="A26" s="3">
        <v>25</v>
      </c>
      <c r="B26" s="16" t="s">
        <v>142</v>
      </c>
      <c r="C26" s="17">
        <v>94834</v>
      </c>
      <c r="D26" s="18" t="s">
        <v>143</v>
      </c>
      <c r="E26" s="18" t="s">
        <v>144</v>
      </c>
      <c r="F26" s="19" t="s">
        <v>145</v>
      </c>
      <c r="G26" s="20" t="s">
        <v>146</v>
      </c>
      <c r="H26" s="18" t="s">
        <v>136</v>
      </c>
      <c r="I26" s="18" t="s">
        <v>18</v>
      </c>
      <c r="J26" s="21">
        <v>868327</v>
      </c>
      <c r="K26" s="22" t="s">
        <v>19</v>
      </c>
      <c r="L26" s="21">
        <v>434163</v>
      </c>
      <c r="M26" s="15"/>
    </row>
    <row r="27" spans="1:13" ht="15" customHeight="1" x14ac:dyDescent="0.2">
      <c r="A27" s="3">
        <v>26</v>
      </c>
      <c r="B27" s="16" t="s">
        <v>147</v>
      </c>
      <c r="C27" s="17">
        <v>95781</v>
      </c>
      <c r="D27" s="18" t="s">
        <v>148</v>
      </c>
      <c r="E27" s="18" t="s">
        <v>149</v>
      </c>
      <c r="F27" s="19" t="s">
        <v>150</v>
      </c>
      <c r="G27" s="20" t="s">
        <v>151</v>
      </c>
      <c r="H27" s="18" t="s">
        <v>136</v>
      </c>
      <c r="I27" s="18" t="s">
        <v>18</v>
      </c>
      <c r="J27" s="21">
        <v>975664</v>
      </c>
      <c r="K27" s="22" t="s">
        <v>19</v>
      </c>
      <c r="L27" s="21">
        <v>487832</v>
      </c>
      <c r="M27" s="15"/>
    </row>
    <row r="28" spans="1:13" ht="15" customHeight="1" x14ac:dyDescent="0.2">
      <c r="A28" s="3">
        <v>27</v>
      </c>
      <c r="B28" s="16" t="s">
        <v>152</v>
      </c>
      <c r="C28" s="17">
        <v>97184</v>
      </c>
      <c r="D28" s="18" t="s">
        <v>153</v>
      </c>
      <c r="E28" s="18" t="s">
        <v>154</v>
      </c>
      <c r="F28" s="19" t="s">
        <v>155</v>
      </c>
      <c r="G28" s="20" t="s">
        <v>156</v>
      </c>
      <c r="H28" s="18" t="s">
        <v>136</v>
      </c>
      <c r="I28" s="18" t="s">
        <v>18</v>
      </c>
      <c r="J28" s="21">
        <v>487852</v>
      </c>
      <c r="K28" s="22" t="s">
        <v>25</v>
      </c>
      <c r="L28" s="21">
        <v>243926</v>
      </c>
      <c r="M28" s="15"/>
    </row>
    <row r="29" spans="1:13" ht="15" customHeight="1" x14ac:dyDescent="0.2">
      <c r="A29" s="3">
        <v>28</v>
      </c>
      <c r="B29" s="16" t="s">
        <v>157</v>
      </c>
      <c r="C29" s="17">
        <v>97220</v>
      </c>
      <c r="D29" s="18" t="s">
        <v>158</v>
      </c>
      <c r="E29" s="18" t="s">
        <v>159</v>
      </c>
      <c r="F29" s="19" t="s">
        <v>160</v>
      </c>
      <c r="G29" s="20" t="s">
        <v>161</v>
      </c>
      <c r="H29" s="18" t="s">
        <v>136</v>
      </c>
      <c r="I29" s="18" t="s">
        <v>18</v>
      </c>
      <c r="J29" s="21">
        <v>2941565</v>
      </c>
      <c r="K29" s="22" t="s">
        <v>25</v>
      </c>
      <c r="L29" s="21">
        <v>1000000</v>
      </c>
      <c r="M29" s="15"/>
    </row>
    <row r="30" spans="1:13" ht="15" customHeight="1" x14ac:dyDescent="0.2">
      <c r="A30" s="3">
        <v>29</v>
      </c>
      <c r="B30" s="16" t="s">
        <v>162</v>
      </c>
      <c r="C30" s="17">
        <v>93643</v>
      </c>
      <c r="D30" s="18" t="s">
        <v>163</v>
      </c>
      <c r="E30" s="18" t="s">
        <v>164</v>
      </c>
      <c r="F30" s="19" t="s">
        <v>165</v>
      </c>
      <c r="G30" s="20" t="s">
        <v>166</v>
      </c>
      <c r="H30" s="18" t="s">
        <v>136</v>
      </c>
      <c r="I30" s="18" t="s">
        <v>18</v>
      </c>
      <c r="J30" s="21">
        <v>2660260</v>
      </c>
      <c r="K30" s="22" t="s">
        <v>25</v>
      </c>
      <c r="L30" s="21">
        <v>1000000</v>
      </c>
      <c r="M30" s="15"/>
    </row>
    <row r="31" spans="1:13" ht="15" customHeight="1" x14ac:dyDescent="0.2">
      <c r="A31" s="3">
        <v>30</v>
      </c>
      <c r="B31" s="16" t="s">
        <v>167</v>
      </c>
      <c r="C31" s="17">
        <v>97295</v>
      </c>
      <c r="D31" s="18" t="s">
        <v>168</v>
      </c>
      <c r="E31" s="18" t="s">
        <v>169</v>
      </c>
      <c r="F31" s="19" t="s">
        <v>170</v>
      </c>
      <c r="G31" s="20" t="s">
        <v>171</v>
      </c>
      <c r="H31" s="18" t="s">
        <v>136</v>
      </c>
      <c r="I31" s="18" t="s">
        <v>18</v>
      </c>
      <c r="J31" s="21">
        <v>662398</v>
      </c>
      <c r="K31" s="22" t="s">
        <v>19</v>
      </c>
      <c r="L31" s="21">
        <v>331199</v>
      </c>
      <c r="M31" s="15"/>
    </row>
    <row r="32" spans="1:13" ht="15" customHeight="1" x14ac:dyDescent="0.2">
      <c r="A32" s="3">
        <v>31</v>
      </c>
      <c r="B32" s="16" t="s">
        <v>172</v>
      </c>
      <c r="C32" s="17">
        <v>96965</v>
      </c>
      <c r="D32" s="18" t="s">
        <v>173</v>
      </c>
      <c r="E32" s="18" t="s">
        <v>174</v>
      </c>
      <c r="F32" s="19" t="s">
        <v>175</v>
      </c>
      <c r="G32" s="20" t="s">
        <v>176</v>
      </c>
      <c r="H32" s="18" t="s">
        <v>136</v>
      </c>
      <c r="I32" s="18" t="s">
        <v>18</v>
      </c>
      <c r="J32" s="21">
        <v>1652653</v>
      </c>
      <c r="K32" s="22" t="s">
        <v>19</v>
      </c>
      <c r="L32" s="21">
        <v>826326</v>
      </c>
      <c r="M32" s="15"/>
    </row>
    <row r="33" spans="1:13" ht="15" customHeight="1" x14ac:dyDescent="0.2">
      <c r="A33" s="3">
        <v>32</v>
      </c>
      <c r="B33" s="19" t="s">
        <v>177</v>
      </c>
      <c r="C33" s="17">
        <v>93780</v>
      </c>
      <c r="D33" s="18" t="s">
        <v>178</v>
      </c>
      <c r="E33" s="18" t="s">
        <v>179</v>
      </c>
      <c r="F33" s="19" t="s">
        <v>180</v>
      </c>
      <c r="G33" s="20" t="s">
        <v>181</v>
      </c>
      <c r="H33" s="18" t="s">
        <v>182</v>
      </c>
      <c r="I33" s="18" t="s">
        <v>183</v>
      </c>
      <c r="J33" s="21">
        <v>725994</v>
      </c>
      <c r="K33" s="22" t="s">
        <v>19</v>
      </c>
      <c r="L33" s="21">
        <v>362997</v>
      </c>
      <c r="M33" s="15"/>
    </row>
    <row r="34" spans="1:13" ht="15" customHeight="1" x14ac:dyDescent="0.2">
      <c r="A34" s="3">
        <v>33</v>
      </c>
      <c r="B34" s="19" t="s">
        <v>184</v>
      </c>
      <c r="C34" s="17">
        <v>96130</v>
      </c>
      <c r="D34" s="18" t="s">
        <v>185</v>
      </c>
      <c r="E34" s="18" t="s">
        <v>186</v>
      </c>
      <c r="F34" s="19" t="s">
        <v>187</v>
      </c>
      <c r="G34" s="20" t="s">
        <v>188</v>
      </c>
      <c r="H34" s="18" t="s">
        <v>182</v>
      </c>
      <c r="I34" s="18" t="s">
        <v>183</v>
      </c>
      <c r="J34" s="21">
        <v>1718080</v>
      </c>
      <c r="K34" s="22" t="s">
        <v>19</v>
      </c>
      <c r="L34" s="21">
        <v>859040</v>
      </c>
      <c r="M34" s="15"/>
    </row>
    <row r="35" spans="1:13" ht="15" customHeight="1" x14ac:dyDescent="0.2">
      <c r="A35" s="3">
        <v>34</v>
      </c>
      <c r="B35" s="19" t="s">
        <v>189</v>
      </c>
      <c r="C35" s="17">
        <v>95841</v>
      </c>
      <c r="D35" s="18" t="s">
        <v>190</v>
      </c>
      <c r="E35" s="18" t="s">
        <v>191</v>
      </c>
      <c r="F35" s="19" t="s">
        <v>192</v>
      </c>
      <c r="G35" s="20" t="s">
        <v>193</v>
      </c>
      <c r="H35" s="18" t="s">
        <v>182</v>
      </c>
      <c r="I35" s="18" t="s">
        <v>183</v>
      </c>
      <c r="J35" s="21">
        <v>1134264</v>
      </c>
      <c r="K35" s="22" t="s">
        <v>19</v>
      </c>
      <c r="L35" s="21">
        <v>567132</v>
      </c>
      <c r="M35" s="15"/>
    </row>
    <row r="36" spans="1:13" ht="15" customHeight="1" x14ac:dyDescent="0.2">
      <c r="A36" s="3">
        <v>35</v>
      </c>
      <c r="B36" s="19" t="s">
        <v>194</v>
      </c>
      <c r="C36" s="17">
        <v>95858</v>
      </c>
      <c r="D36" s="18" t="s">
        <v>195</v>
      </c>
      <c r="E36" s="18" t="s">
        <v>196</v>
      </c>
      <c r="F36" s="19" t="s">
        <v>197</v>
      </c>
      <c r="G36" s="20" t="s">
        <v>198</v>
      </c>
      <c r="H36" s="18" t="s">
        <v>182</v>
      </c>
      <c r="I36" s="18" t="s">
        <v>183</v>
      </c>
      <c r="J36" s="21">
        <v>596154</v>
      </c>
      <c r="K36" s="22" t="s">
        <v>19</v>
      </c>
      <c r="L36" s="21">
        <v>298077</v>
      </c>
      <c r="M36" s="15"/>
    </row>
    <row r="37" spans="1:13" ht="15" customHeight="1" x14ac:dyDescent="0.2">
      <c r="A37" s="3">
        <v>36</v>
      </c>
      <c r="B37" s="19" t="s">
        <v>199</v>
      </c>
      <c r="C37" s="17">
        <v>95837</v>
      </c>
      <c r="D37" s="18" t="s">
        <v>200</v>
      </c>
      <c r="E37" s="18" t="s">
        <v>201</v>
      </c>
      <c r="F37" s="19" t="s">
        <v>202</v>
      </c>
      <c r="G37" s="20" t="s">
        <v>203</v>
      </c>
      <c r="H37" s="18" t="s">
        <v>182</v>
      </c>
      <c r="I37" s="18" t="s">
        <v>183</v>
      </c>
      <c r="J37" s="21">
        <v>1046198</v>
      </c>
      <c r="K37" s="22" t="s">
        <v>19</v>
      </c>
      <c r="L37" s="21">
        <v>523099</v>
      </c>
      <c r="M37" s="15"/>
    </row>
    <row r="38" spans="1:13" ht="15" customHeight="1" x14ac:dyDescent="0.2">
      <c r="A38" s="3">
        <v>37</v>
      </c>
      <c r="B38" s="19" t="s">
        <v>204</v>
      </c>
      <c r="C38" s="17">
        <v>97674</v>
      </c>
      <c r="D38" s="18" t="s">
        <v>205</v>
      </c>
      <c r="E38" s="18" t="s">
        <v>206</v>
      </c>
      <c r="F38" s="19" t="s">
        <v>207</v>
      </c>
      <c r="G38" s="20" t="s">
        <v>208</v>
      </c>
      <c r="H38" s="18" t="s">
        <v>182</v>
      </c>
      <c r="I38" s="18" t="s">
        <v>183</v>
      </c>
      <c r="J38" s="21">
        <v>1462991</v>
      </c>
      <c r="K38" s="22" t="s">
        <v>19</v>
      </c>
      <c r="L38" s="21">
        <v>731495</v>
      </c>
      <c r="M38" s="15"/>
    </row>
    <row r="39" spans="1:13" ht="15" customHeight="1" x14ac:dyDescent="0.2">
      <c r="A39" s="3">
        <v>38</v>
      </c>
      <c r="B39" s="19" t="s">
        <v>209</v>
      </c>
      <c r="C39" s="17">
        <v>96145</v>
      </c>
      <c r="D39" s="18" t="s">
        <v>210</v>
      </c>
      <c r="E39" s="18" t="s">
        <v>211</v>
      </c>
      <c r="F39" s="19" t="s">
        <v>212</v>
      </c>
      <c r="G39" s="20" t="s">
        <v>213</v>
      </c>
      <c r="H39" s="18" t="s">
        <v>182</v>
      </c>
      <c r="I39" s="18" t="s">
        <v>183</v>
      </c>
      <c r="J39" s="21">
        <v>2293050</v>
      </c>
      <c r="K39" s="22" t="s">
        <v>19</v>
      </c>
      <c r="L39" s="21">
        <v>1000000</v>
      </c>
      <c r="M39" s="15"/>
    </row>
    <row r="40" spans="1:13" ht="15" customHeight="1" x14ac:dyDescent="0.2">
      <c r="A40" s="3">
        <v>39</v>
      </c>
      <c r="B40" s="19" t="s">
        <v>214</v>
      </c>
      <c r="C40" s="17">
        <v>96872</v>
      </c>
      <c r="D40" s="18" t="s">
        <v>215</v>
      </c>
      <c r="E40" s="18" t="s">
        <v>216</v>
      </c>
      <c r="F40" s="19" t="s">
        <v>217</v>
      </c>
      <c r="G40" s="20" t="s">
        <v>218</v>
      </c>
      <c r="H40" s="18" t="s">
        <v>182</v>
      </c>
      <c r="I40" s="18" t="s">
        <v>183</v>
      </c>
      <c r="J40" s="21">
        <v>977632</v>
      </c>
      <c r="K40" s="22" t="s">
        <v>19</v>
      </c>
      <c r="L40" s="21">
        <v>487000</v>
      </c>
      <c r="M40" s="15"/>
    </row>
    <row r="41" spans="1:13" ht="15" customHeight="1" x14ac:dyDescent="0.2">
      <c r="A41" s="3">
        <v>40</v>
      </c>
      <c r="B41" s="19" t="s">
        <v>219</v>
      </c>
      <c r="C41" s="17">
        <v>96187</v>
      </c>
      <c r="D41" s="18" t="s">
        <v>220</v>
      </c>
      <c r="E41" s="18" t="s">
        <v>221</v>
      </c>
      <c r="F41" s="19" t="s">
        <v>222</v>
      </c>
      <c r="G41" s="20" t="s">
        <v>223</v>
      </c>
      <c r="H41" s="18" t="s">
        <v>182</v>
      </c>
      <c r="I41" s="18" t="s">
        <v>183</v>
      </c>
      <c r="J41" s="21">
        <v>487702</v>
      </c>
      <c r="K41" s="22" t="s">
        <v>19</v>
      </c>
      <c r="L41" s="21">
        <v>243851</v>
      </c>
      <c r="M41" s="15"/>
    </row>
    <row r="42" spans="1:13" ht="15" customHeight="1" x14ac:dyDescent="0.2">
      <c r="A42" s="3">
        <v>41</v>
      </c>
      <c r="B42" s="19" t="s">
        <v>224</v>
      </c>
      <c r="C42" s="17">
        <v>95705</v>
      </c>
      <c r="D42" s="18" t="s">
        <v>225</v>
      </c>
      <c r="E42" s="18" t="s">
        <v>226</v>
      </c>
      <c r="F42" s="19" t="s">
        <v>227</v>
      </c>
      <c r="G42" s="20" t="s">
        <v>228</v>
      </c>
      <c r="H42" s="18" t="s">
        <v>182</v>
      </c>
      <c r="I42" s="18" t="s">
        <v>183</v>
      </c>
      <c r="J42" s="21">
        <v>2409472</v>
      </c>
      <c r="K42" s="22" t="s">
        <v>19</v>
      </c>
      <c r="L42" s="21">
        <v>1000000</v>
      </c>
      <c r="M42" s="15"/>
    </row>
    <row r="43" spans="1:13" ht="15" customHeight="1" x14ac:dyDescent="0.2">
      <c r="A43" s="3">
        <v>42</v>
      </c>
      <c r="B43" s="19" t="s">
        <v>229</v>
      </c>
      <c r="C43" s="17">
        <v>95833</v>
      </c>
      <c r="D43" s="18" t="s">
        <v>230</v>
      </c>
      <c r="E43" s="18" t="s">
        <v>231</v>
      </c>
      <c r="F43" s="19" t="s">
        <v>232</v>
      </c>
      <c r="G43" s="20" t="s">
        <v>233</v>
      </c>
      <c r="H43" s="18" t="s">
        <v>182</v>
      </c>
      <c r="I43" s="18" t="s">
        <v>183</v>
      </c>
      <c r="J43" s="21">
        <v>1003847</v>
      </c>
      <c r="K43" s="22" t="s">
        <v>19</v>
      </c>
      <c r="L43" s="21">
        <v>501923</v>
      </c>
      <c r="M43" s="15"/>
    </row>
    <row r="44" spans="1:13" ht="15" customHeight="1" x14ac:dyDescent="0.2">
      <c r="A44" s="3">
        <v>43</v>
      </c>
      <c r="B44" s="19" t="s">
        <v>234</v>
      </c>
      <c r="C44" s="17">
        <v>95859</v>
      </c>
      <c r="D44" s="18" t="s">
        <v>235</v>
      </c>
      <c r="E44" s="18" t="s">
        <v>236</v>
      </c>
      <c r="F44" s="19" t="s">
        <v>237</v>
      </c>
      <c r="G44" s="20" t="s">
        <v>238</v>
      </c>
      <c r="H44" s="18" t="s">
        <v>182</v>
      </c>
      <c r="I44" s="18" t="s">
        <v>183</v>
      </c>
      <c r="J44" s="21">
        <v>810769</v>
      </c>
      <c r="K44" s="22" t="s">
        <v>19</v>
      </c>
      <c r="L44" s="21">
        <v>405384</v>
      </c>
      <c r="M44" s="15"/>
    </row>
    <row r="45" spans="1:13" ht="15" customHeight="1" x14ac:dyDescent="0.2">
      <c r="A45" s="3">
        <v>44</v>
      </c>
      <c r="B45" s="19" t="s">
        <v>239</v>
      </c>
      <c r="C45" s="17">
        <v>94568</v>
      </c>
      <c r="D45" s="18" t="s">
        <v>240</v>
      </c>
      <c r="E45" s="18" t="s">
        <v>241</v>
      </c>
      <c r="F45" s="19" t="s">
        <v>242</v>
      </c>
      <c r="G45" s="20" t="s">
        <v>243</v>
      </c>
      <c r="H45" s="18" t="s">
        <v>182</v>
      </c>
      <c r="I45" s="18" t="s">
        <v>183</v>
      </c>
      <c r="J45" s="21">
        <v>849409</v>
      </c>
      <c r="K45" s="22" t="s">
        <v>19</v>
      </c>
      <c r="L45" s="21">
        <v>424704</v>
      </c>
      <c r="M45" s="15"/>
    </row>
    <row r="46" spans="1:13" ht="15" customHeight="1" x14ac:dyDescent="0.2">
      <c r="A46" s="3">
        <v>45</v>
      </c>
      <c r="B46" s="19" t="s">
        <v>244</v>
      </c>
      <c r="C46" s="17">
        <v>96397</v>
      </c>
      <c r="D46" s="18" t="s">
        <v>245</v>
      </c>
      <c r="E46" s="18" t="s">
        <v>246</v>
      </c>
      <c r="F46" s="19" t="s">
        <v>247</v>
      </c>
      <c r="G46" s="20" t="s">
        <v>248</v>
      </c>
      <c r="H46" s="18" t="s">
        <v>249</v>
      </c>
      <c r="I46" s="18" t="s">
        <v>183</v>
      </c>
      <c r="J46" s="21">
        <v>1491712</v>
      </c>
      <c r="K46" s="22" t="s">
        <v>19</v>
      </c>
      <c r="L46" s="21">
        <v>745856</v>
      </c>
      <c r="M46" s="15"/>
    </row>
    <row r="47" spans="1:13" ht="15" customHeight="1" x14ac:dyDescent="0.2">
      <c r="A47" s="3">
        <v>46</v>
      </c>
      <c r="B47" s="19" t="s">
        <v>250</v>
      </c>
      <c r="C47" s="17">
        <v>95875</v>
      </c>
      <c r="D47" s="18" t="s">
        <v>251</v>
      </c>
      <c r="E47" s="18" t="s">
        <v>252</v>
      </c>
      <c r="F47" s="19" t="s">
        <v>253</v>
      </c>
      <c r="G47" s="20" t="s">
        <v>254</v>
      </c>
      <c r="H47" s="18" t="s">
        <v>249</v>
      </c>
      <c r="I47" s="18" t="s">
        <v>183</v>
      </c>
      <c r="J47" s="21">
        <v>1857710</v>
      </c>
      <c r="K47" s="22" t="s">
        <v>19</v>
      </c>
      <c r="L47" s="21">
        <v>928855</v>
      </c>
      <c r="M47" s="15"/>
    </row>
    <row r="48" spans="1:13" ht="15" customHeight="1" x14ac:dyDescent="0.2">
      <c r="A48" s="3">
        <v>47</v>
      </c>
      <c r="B48" s="19" t="s">
        <v>255</v>
      </c>
      <c r="C48" s="17">
        <v>94337</v>
      </c>
      <c r="D48" s="18" t="s">
        <v>256</v>
      </c>
      <c r="E48" s="18" t="s">
        <v>257</v>
      </c>
      <c r="F48" s="19" t="s">
        <v>258</v>
      </c>
      <c r="G48" s="20" t="s">
        <v>259</v>
      </c>
      <c r="H48" s="18" t="s">
        <v>249</v>
      </c>
      <c r="I48" s="18" t="s">
        <v>183</v>
      </c>
      <c r="J48" s="21">
        <v>1101025</v>
      </c>
      <c r="K48" s="22" t="s">
        <v>19</v>
      </c>
      <c r="L48" s="21">
        <v>550512</v>
      </c>
      <c r="M48" s="15"/>
    </row>
    <row r="49" spans="1:13" ht="15" customHeight="1" x14ac:dyDescent="0.2">
      <c r="A49" s="3">
        <v>48</v>
      </c>
      <c r="B49" s="19" t="s">
        <v>260</v>
      </c>
      <c r="C49" s="17">
        <v>95608</v>
      </c>
      <c r="D49" s="18" t="s">
        <v>261</v>
      </c>
      <c r="E49" s="18" t="s">
        <v>262</v>
      </c>
      <c r="F49" s="19" t="s">
        <v>263</v>
      </c>
      <c r="G49" s="20" t="s">
        <v>264</v>
      </c>
      <c r="H49" s="18" t="s">
        <v>249</v>
      </c>
      <c r="I49" s="18" t="s">
        <v>183</v>
      </c>
      <c r="J49" s="21">
        <v>1230701</v>
      </c>
      <c r="K49" s="22" t="s">
        <v>19</v>
      </c>
      <c r="L49" s="21">
        <v>615350</v>
      </c>
      <c r="M49" s="15"/>
    </row>
    <row r="50" spans="1:13" ht="15" customHeight="1" x14ac:dyDescent="0.2">
      <c r="A50" s="3">
        <v>49</v>
      </c>
      <c r="B50" s="19" t="s">
        <v>265</v>
      </c>
      <c r="C50" s="17">
        <v>96628</v>
      </c>
      <c r="D50" s="18" t="s">
        <v>266</v>
      </c>
      <c r="E50" s="18" t="s">
        <v>267</v>
      </c>
      <c r="F50" s="19" t="s">
        <v>268</v>
      </c>
      <c r="G50" s="20" t="s">
        <v>269</v>
      </c>
      <c r="H50" s="18" t="s">
        <v>249</v>
      </c>
      <c r="I50" s="18" t="s">
        <v>183</v>
      </c>
      <c r="J50" s="21">
        <v>3868126</v>
      </c>
      <c r="K50" s="22" t="s">
        <v>25</v>
      </c>
      <c r="L50" s="21">
        <v>1000000</v>
      </c>
      <c r="M50" s="15"/>
    </row>
    <row r="51" spans="1:13" ht="15" customHeight="1" x14ac:dyDescent="0.2">
      <c r="A51" s="3">
        <v>50</v>
      </c>
      <c r="B51" s="19" t="s">
        <v>270</v>
      </c>
      <c r="C51" s="17">
        <v>94256</v>
      </c>
      <c r="D51" s="18" t="s">
        <v>271</v>
      </c>
      <c r="E51" s="18" t="s">
        <v>272</v>
      </c>
      <c r="F51" s="19" t="s">
        <v>273</v>
      </c>
      <c r="G51" s="20" t="s">
        <v>274</v>
      </c>
      <c r="H51" s="18" t="s">
        <v>275</v>
      </c>
      <c r="I51" s="18" t="s">
        <v>183</v>
      </c>
      <c r="J51" s="21">
        <v>1623416</v>
      </c>
      <c r="K51" s="22" t="s">
        <v>25</v>
      </c>
      <c r="L51" s="21">
        <v>488364</v>
      </c>
      <c r="M51" s="15"/>
    </row>
    <row r="52" spans="1:13" ht="15" customHeight="1" x14ac:dyDescent="0.2">
      <c r="A52" s="3">
        <v>51</v>
      </c>
      <c r="B52" s="19" t="s">
        <v>276</v>
      </c>
      <c r="C52" s="17">
        <v>96834</v>
      </c>
      <c r="D52" s="18" t="s">
        <v>277</v>
      </c>
      <c r="E52" s="18" t="s">
        <v>278</v>
      </c>
      <c r="F52" s="19" t="s">
        <v>279</v>
      </c>
      <c r="G52" s="20" t="s">
        <v>280</v>
      </c>
      <c r="H52" s="18" t="s">
        <v>275</v>
      </c>
      <c r="I52" s="18" t="s">
        <v>183</v>
      </c>
      <c r="J52" s="21">
        <v>1414737</v>
      </c>
      <c r="K52" s="22" t="s">
        <v>19</v>
      </c>
      <c r="L52" s="21">
        <v>707368</v>
      </c>
      <c r="M52" s="15"/>
    </row>
    <row r="53" spans="1:13" ht="15" customHeight="1" x14ac:dyDescent="0.2">
      <c r="A53" s="3">
        <v>52</v>
      </c>
      <c r="B53" s="19" t="s">
        <v>281</v>
      </c>
      <c r="C53" s="17">
        <v>96870</v>
      </c>
      <c r="D53" s="18" t="s">
        <v>282</v>
      </c>
      <c r="E53" s="18" t="s">
        <v>283</v>
      </c>
      <c r="F53" s="19" t="s">
        <v>284</v>
      </c>
      <c r="G53" s="20" t="s">
        <v>285</v>
      </c>
      <c r="H53" s="18" t="s">
        <v>275</v>
      </c>
      <c r="I53" s="18" t="s">
        <v>183</v>
      </c>
      <c r="J53" s="21">
        <v>2188118</v>
      </c>
      <c r="K53" s="22" t="s">
        <v>25</v>
      </c>
      <c r="L53" s="21">
        <v>1000000</v>
      </c>
      <c r="M53" s="15"/>
    </row>
    <row r="54" spans="1:13" ht="15" customHeight="1" x14ac:dyDescent="0.2">
      <c r="A54" s="3">
        <v>53</v>
      </c>
      <c r="B54" s="19" t="s">
        <v>286</v>
      </c>
      <c r="C54" s="17">
        <v>96489</v>
      </c>
      <c r="D54" s="18" t="s">
        <v>287</v>
      </c>
      <c r="E54" s="18" t="s">
        <v>288</v>
      </c>
      <c r="F54" s="19" t="s">
        <v>289</v>
      </c>
      <c r="G54" s="20" t="s">
        <v>290</v>
      </c>
      <c r="H54" s="18" t="s">
        <v>275</v>
      </c>
      <c r="I54" s="18" t="s">
        <v>183</v>
      </c>
      <c r="J54" s="21">
        <v>2167888</v>
      </c>
      <c r="K54" s="22" t="s">
        <v>25</v>
      </c>
      <c r="L54" s="21">
        <v>1000000</v>
      </c>
      <c r="M54" s="15"/>
    </row>
    <row r="55" spans="1:13" ht="15" customHeight="1" x14ac:dyDescent="0.2">
      <c r="A55" s="3">
        <v>54</v>
      </c>
      <c r="B55" s="19" t="s">
        <v>291</v>
      </c>
      <c r="C55" s="17">
        <v>94152</v>
      </c>
      <c r="D55" s="18" t="s">
        <v>292</v>
      </c>
      <c r="E55" s="18" t="s">
        <v>293</v>
      </c>
      <c r="F55" s="19" t="s">
        <v>294</v>
      </c>
      <c r="G55" s="20" t="s">
        <v>295</v>
      </c>
      <c r="H55" s="18" t="s">
        <v>275</v>
      </c>
      <c r="I55" s="18" t="s">
        <v>183</v>
      </c>
      <c r="J55" s="21">
        <v>620039</v>
      </c>
      <c r="K55" s="22" t="s">
        <v>19</v>
      </c>
      <c r="L55" s="21">
        <v>310019</v>
      </c>
      <c r="M55" s="15"/>
    </row>
    <row r="56" spans="1:13" ht="15" customHeight="1" x14ac:dyDescent="0.2">
      <c r="A56" s="3">
        <v>55</v>
      </c>
      <c r="B56" s="19" t="s">
        <v>296</v>
      </c>
      <c r="C56" s="17">
        <v>97652</v>
      </c>
      <c r="D56" s="18" t="s">
        <v>297</v>
      </c>
      <c r="E56" s="18" t="s">
        <v>298</v>
      </c>
      <c r="F56" s="19" t="s">
        <v>299</v>
      </c>
      <c r="G56" s="20" t="s">
        <v>300</v>
      </c>
      <c r="H56" s="18" t="s">
        <v>275</v>
      </c>
      <c r="I56" s="18" t="s">
        <v>183</v>
      </c>
      <c r="J56" s="21">
        <v>1556282</v>
      </c>
      <c r="K56" s="22" t="s">
        <v>19</v>
      </c>
      <c r="L56" s="21">
        <v>778141</v>
      </c>
      <c r="M56" s="15"/>
    </row>
    <row r="57" spans="1:13" ht="15" customHeight="1" x14ac:dyDescent="0.2">
      <c r="A57" s="3">
        <v>56</v>
      </c>
      <c r="B57" s="19" t="s">
        <v>301</v>
      </c>
      <c r="C57" s="17">
        <v>96833</v>
      </c>
      <c r="D57" s="18" t="s">
        <v>302</v>
      </c>
      <c r="E57" s="18" t="s">
        <v>303</v>
      </c>
      <c r="F57" s="19" t="s">
        <v>304</v>
      </c>
      <c r="G57" s="20" t="s">
        <v>305</v>
      </c>
      <c r="H57" s="18" t="s">
        <v>275</v>
      </c>
      <c r="I57" s="18" t="s">
        <v>183</v>
      </c>
      <c r="J57" s="21">
        <v>1435794</v>
      </c>
      <c r="K57" s="22" t="s">
        <v>19</v>
      </c>
      <c r="L57" s="21">
        <v>717897</v>
      </c>
      <c r="M57" s="15"/>
    </row>
    <row r="58" spans="1:13" ht="15" customHeight="1" x14ac:dyDescent="0.2">
      <c r="A58" s="3">
        <v>57</v>
      </c>
      <c r="B58" s="19" t="s">
        <v>306</v>
      </c>
      <c r="C58" s="17">
        <v>96571</v>
      </c>
      <c r="D58" s="18" t="s">
        <v>307</v>
      </c>
      <c r="E58" s="18" t="s">
        <v>308</v>
      </c>
      <c r="F58" s="19" t="s">
        <v>309</v>
      </c>
      <c r="G58" s="20" t="s">
        <v>310</v>
      </c>
      <c r="H58" s="18" t="s">
        <v>311</v>
      </c>
      <c r="I58" s="18" t="s">
        <v>183</v>
      </c>
      <c r="J58" s="21">
        <v>1047722</v>
      </c>
      <c r="K58" s="22" t="s">
        <v>19</v>
      </c>
      <c r="L58" s="21">
        <v>518861</v>
      </c>
      <c r="M58" s="15"/>
    </row>
    <row r="59" spans="1:13" ht="15" customHeight="1" x14ac:dyDescent="0.2">
      <c r="A59" s="3">
        <v>58</v>
      </c>
      <c r="B59" s="19" t="s">
        <v>312</v>
      </c>
      <c r="C59" s="17">
        <v>96592</v>
      </c>
      <c r="D59" s="18" t="s">
        <v>313</v>
      </c>
      <c r="E59" s="18" t="s">
        <v>314</v>
      </c>
      <c r="F59" s="19" t="s">
        <v>315</v>
      </c>
      <c r="G59" s="20" t="s">
        <v>316</v>
      </c>
      <c r="H59" s="18" t="s">
        <v>311</v>
      </c>
      <c r="I59" s="18" t="s">
        <v>183</v>
      </c>
      <c r="J59" s="21">
        <v>794540</v>
      </c>
      <c r="K59" s="22" t="s">
        <v>19</v>
      </c>
      <c r="L59" s="21">
        <v>391770</v>
      </c>
      <c r="M59" s="15"/>
    </row>
    <row r="60" spans="1:13" ht="15" customHeight="1" x14ac:dyDescent="0.2">
      <c r="A60" s="3">
        <v>59</v>
      </c>
      <c r="B60" s="19" t="s">
        <v>317</v>
      </c>
      <c r="C60" s="17">
        <v>93916</v>
      </c>
      <c r="D60" s="18" t="s">
        <v>318</v>
      </c>
      <c r="E60" s="18" t="s">
        <v>319</v>
      </c>
      <c r="F60" s="19" t="s">
        <v>320</v>
      </c>
      <c r="G60" s="20" t="s">
        <v>321</v>
      </c>
      <c r="H60" s="18" t="s">
        <v>311</v>
      </c>
      <c r="I60" s="18" t="s">
        <v>183</v>
      </c>
      <c r="J60" s="21">
        <v>871730</v>
      </c>
      <c r="K60" s="22" t="s">
        <v>19</v>
      </c>
      <c r="L60" s="21">
        <v>435865</v>
      </c>
      <c r="M60" s="15"/>
    </row>
    <row r="61" spans="1:13" ht="15" customHeight="1" x14ac:dyDescent="0.2">
      <c r="A61" s="3">
        <v>60</v>
      </c>
      <c r="B61" s="19" t="s">
        <v>322</v>
      </c>
      <c r="C61" s="17">
        <v>95818</v>
      </c>
      <c r="D61" s="18" t="s">
        <v>323</v>
      </c>
      <c r="E61" s="18" t="s">
        <v>324</v>
      </c>
      <c r="F61" s="19" t="s">
        <v>325</v>
      </c>
      <c r="G61" s="20" t="s">
        <v>326</v>
      </c>
      <c r="H61" s="18" t="s">
        <v>327</v>
      </c>
      <c r="I61" s="18" t="s">
        <v>183</v>
      </c>
      <c r="J61" s="21">
        <v>6193854</v>
      </c>
      <c r="K61" s="22" t="s">
        <v>19</v>
      </c>
      <c r="L61" s="21">
        <v>1000000</v>
      </c>
      <c r="M61" s="15"/>
    </row>
    <row r="62" spans="1:13" ht="15" customHeight="1" x14ac:dyDescent="0.2">
      <c r="A62" s="3">
        <v>61</v>
      </c>
      <c r="B62" s="19" t="s">
        <v>328</v>
      </c>
      <c r="C62" s="17">
        <v>95344</v>
      </c>
      <c r="D62" s="18" t="s">
        <v>329</v>
      </c>
      <c r="E62" s="18" t="s">
        <v>330</v>
      </c>
      <c r="F62" s="19" t="s">
        <v>331</v>
      </c>
      <c r="G62" s="20" t="s">
        <v>332</v>
      </c>
      <c r="H62" s="18" t="s">
        <v>327</v>
      </c>
      <c r="I62" s="18" t="s">
        <v>183</v>
      </c>
      <c r="J62" s="21">
        <v>1999851</v>
      </c>
      <c r="K62" s="22" t="s">
        <v>25</v>
      </c>
      <c r="L62" s="21">
        <v>999925</v>
      </c>
      <c r="M62" s="15"/>
    </row>
    <row r="63" spans="1:13" ht="15" customHeight="1" x14ac:dyDescent="0.2">
      <c r="A63" s="3">
        <v>62</v>
      </c>
      <c r="B63" s="19" t="s">
        <v>333</v>
      </c>
      <c r="C63" s="17">
        <v>96164</v>
      </c>
      <c r="D63" s="18" t="s">
        <v>334</v>
      </c>
      <c r="E63" s="18" t="s">
        <v>335</v>
      </c>
      <c r="F63" s="19" t="s">
        <v>336</v>
      </c>
      <c r="G63" s="20" t="s">
        <v>337</v>
      </c>
      <c r="H63" s="18" t="s">
        <v>327</v>
      </c>
      <c r="I63" s="18" t="s">
        <v>183</v>
      </c>
      <c r="J63" s="21">
        <v>3940250</v>
      </c>
      <c r="K63" s="22" t="s">
        <v>25</v>
      </c>
      <c r="L63" s="21">
        <v>1000000</v>
      </c>
      <c r="M63" s="15"/>
    </row>
    <row r="64" spans="1:13" ht="15" customHeight="1" x14ac:dyDescent="0.2">
      <c r="A64" s="3">
        <v>63</v>
      </c>
      <c r="B64" s="19" t="s">
        <v>338</v>
      </c>
      <c r="C64" s="17">
        <v>96328</v>
      </c>
      <c r="D64" s="18" t="s">
        <v>339</v>
      </c>
      <c r="E64" s="18" t="s">
        <v>340</v>
      </c>
      <c r="F64" s="19" t="s">
        <v>341</v>
      </c>
      <c r="G64" s="20" t="s">
        <v>342</v>
      </c>
      <c r="H64" s="18" t="s">
        <v>327</v>
      </c>
      <c r="I64" s="18" t="s">
        <v>183</v>
      </c>
      <c r="J64" s="21">
        <v>3352108</v>
      </c>
      <c r="K64" s="22" t="s">
        <v>19</v>
      </c>
      <c r="L64" s="21">
        <v>1000000</v>
      </c>
      <c r="M64" s="15"/>
    </row>
    <row r="65" spans="1:13" ht="15" customHeight="1" x14ac:dyDescent="0.2">
      <c r="A65" s="3">
        <v>64</v>
      </c>
      <c r="B65" s="19" t="s">
        <v>343</v>
      </c>
      <c r="C65" s="17">
        <v>94920</v>
      </c>
      <c r="D65" s="18" t="s">
        <v>344</v>
      </c>
      <c r="E65" s="18" t="s">
        <v>345</v>
      </c>
      <c r="F65" s="19" t="s">
        <v>346</v>
      </c>
      <c r="G65" s="20" t="s">
        <v>347</v>
      </c>
      <c r="H65" s="18" t="s">
        <v>327</v>
      </c>
      <c r="I65" s="18" t="s">
        <v>183</v>
      </c>
      <c r="J65" s="21">
        <v>835868</v>
      </c>
      <c r="K65" s="22" t="s">
        <v>25</v>
      </c>
      <c r="L65" s="21">
        <v>417934</v>
      </c>
      <c r="M65" s="15"/>
    </row>
    <row r="66" spans="1:13" ht="15" customHeight="1" x14ac:dyDescent="0.2">
      <c r="A66" s="3">
        <v>65</v>
      </c>
      <c r="B66" s="19" t="s">
        <v>348</v>
      </c>
      <c r="C66" s="17">
        <v>97622</v>
      </c>
      <c r="D66" s="18" t="s">
        <v>349</v>
      </c>
      <c r="E66" s="18" t="s">
        <v>350</v>
      </c>
      <c r="F66" s="19" t="s">
        <v>351</v>
      </c>
      <c r="G66" s="20" t="s">
        <v>352</v>
      </c>
      <c r="H66" s="18" t="s">
        <v>327</v>
      </c>
      <c r="I66" s="18" t="s">
        <v>183</v>
      </c>
      <c r="J66" s="21">
        <v>966657</v>
      </c>
      <c r="K66" s="22" t="s">
        <v>19</v>
      </c>
      <c r="L66" s="21">
        <v>483328</v>
      </c>
      <c r="M66" s="15"/>
    </row>
    <row r="67" spans="1:13" ht="15" customHeight="1" x14ac:dyDescent="0.2">
      <c r="A67" s="3">
        <v>66</v>
      </c>
      <c r="B67" s="19" t="s">
        <v>353</v>
      </c>
      <c r="C67" s="17">
        <v>95414</v>
      </c>
      <c r="D67" s="18" t="s">
        <v>354</v>
      </c>
      <c r="E67" s="18" t="s">
        <v>355</v>
      </c>
      <c r="F67" s="19" t="s">
        <v>356</v>
      </c>
      <c r="G67" s="20" t="s">
        <v>357</v>
      </c>
      <c r="H67" s="18" t="s">
        <v>327</v>
      </c>
      <c r="I67" s="18" t="s">
        <v>183</v>
      </c>
      <c r="J67" s="21">
        <v>588623</v>
      </c>
      <c r="K67" s="22" t="s">
        <v>19</v>
      </c>
      <c r="L67" s="21">
        <v>294311</v>
      </c>
      <c r="M67" s="15"/>
    </row>
    <row r="68" spans="1:13" ht="15" customHeight="1" x14ac:dyDescent="0.2">
      <c r="A68" s="3">
        <v>67</v>
      </c>
      <c r="B68" s="19" t="s">
        <v>358</v>
      </c>
      <c r="C68" s="17">
        <v>95472</v>
      </c>
      <c r="D68" s="18" t="s">
        <v>359</v>
      </c>
      <c r="E68" s="18" t="s">
        <v>360</v>
      </c>
      <c r="F68" s="19" t="s">
        <v>361</v>
      </c>
      <c r="G68" s="20" t="s">
        <v>362</v>
      </c>
      <c r="H68" s="18" t="s">
        <v>327</v>
      </c>
      <c r="I68" s="18" t="s">
        <v>183</v>
      </c>
      <c r="J68" s="21">
        <v>1296859</v>
      </c>
      <c r="K68" s="22" t="s">
        <v>19</v>
      </c>
      <c r="L68" s="21">
        <v>648429</v>
      </c>
      <c r="M68" s="15"/>
    </row>
    <row r="69" spans="1:13" ht="15" customHeight="1" x14ac:dyDescent="0.2">
      <c r="A69" s="3">
        <v>68</v>
      </c>
      <c r="B69" s="19" t="s">
        <v>363</v>
      </c>
      <c r="C69" s="17">
        <v>95853</v>
      </c>
      <c r="D69" s="18" t="s">
        <v>364</v>
      </c>
      <c r="E69" s="18" t="s">
        <v>365</v>
      </c>
      <c r="F69" s="19" t="s">
        <v>366</v>
      </c>
      <c r="G69" s="20" t="s">
        <v>367</v>
      </c>
      <c r="H69" s="18" t="s">
        <v>327</v>
      </c>
      <c r="I69" s="18" t="s">
        <v>183</v>
      </c>
      <c r="J69" s="21">
        <v>2806589</v>
      </c>
      <c r="K69" s="22" t="s">
        <v>19</v>
      </c>
      <c r="L69" s="21">
        <v>1000000</v>
      </c>
      <c r="M69" s="15"/>
    </row>
    <row r="70" spans="1:13" ht="15" customHeight="1" x14ac:dyDescent="0.2">
      <c r="A70" s="3">
        <v>69</v>
      </c>
      <c r="B70" s="19" t="s">
        <v>368</v>
      </c>
      <c r="C70" s="17">
        <v>95612</v>
      </c>
      <c r="D70" s="18" t="s">
        <v>369</v>
      </c>
      <c r="E70" s="18" t="s">
        <v>370</v>
      </c>
      <c r="F70" s="19" t="s">
        <v>371</v>
      </c>
      <c r="G70" s="20" t="s">
        <v>372</v>
      </c>
      <c r="H70" s="18" t="s">
        <v>327</v>
      </c>
      <c r="I70" s="18" t="s">
        <v>183</v>
      </c>
      <c r="J70" s="21">
        <v>1484134</v>
      </c>
      <c r="K70" s="22" t="s">
        <v>19</v>
      </c>
      <c r="L70" s="21">
        <v>742067</v>
      </c>
      <c r="M70" s="15"/>
    </row>
    <row r="71" spans="1:13" ht="15" customHeight="1" x14ac:dyDescent="0.2">
      <c r="A71" s="3">
        <v>70</v>
      </c>
      <c r="B71" s="19" t="s">
        <v>373</v>
      </c>
      <c r="C71" s="17">
        <v>96384</v>
      </c>
      <c r="D71" s="18" t="s">
        <v>374</v>
      </c>
      <c r="E71" s="18" t="s">
        <v>375</v>
      </c>
      <c r="F71" s="19" t="s">
        <v>376</v>
      </c>
      <c r="G71" s="20" t="s">
        <v>377</v>
      </c>
      <c r="H71" s="18" t="s">
        <v>327</v>
      </c>
      <c r="I71" s="18" t="s">
        <v>183</v>
      </c>
      <c r="J71" s="21">
        <v>1135561</v>
      </c>
      <c r="K71" s="22" t="s">
        <v>19</v>
      </c>
      <c r="L71" s="21">
        <v>567780</v>
      </c>
      <c r="M71" s="15"/>
    </row>
    <row r="72" spans="1:13" ht="15" customHeight="1" x14ac:dyDescent="0.2">
      <c r="A72" s="3">
        <v>71</v>
      </c>
      <c r="B72" s="19" t="s">
        <v>378</v>
      </c>
      <c r="C72" s="17">
        <v>96716</v>
      </c>
      <c r="D72" s="18" t="s">
        <v>379</v>
      </c>
      <c r="E72" s="18" t="s">
        <v>380</v>
      </c>
      <c r="F72" s="19" t="s">
        <v>381</v>
      </c>
      <c r="G72" s="20" t="s">
        <v>382</v>
      </c>
      <c r="H72" s="18" t="s">
        <v>327</v>
      </c>
      <c r="I72" s="18" t="s">
        <v>183</v>
      </c>
      <c r="J72" s="21">
        <v>1776415</v>
      </c>
      <c r="K72" s="22" t="s">
        <v>25</v>
      </c>
      <c r="L72" s="21">
        <v>888207</v>
      </c>
      <c r="M72" s="15"/>
    </row>
    <row r="73" spans="1:13" ht="15" customHeight="1" x14ac:dyDescent="0.2">
      <c r="A73" s="3">
        <v>72</v>
      </c>
      <c r="B73" s="19" t="s">
        <v>383</v>
      </c>
      <c r="C73" s="17">
        <v>94938</v>
      </c>
      <c r="D73" s="18" t="s">
        <v>384</v>
      </c>
      <c r="E73" s="18" t="s">
        <v>385</v>
      </c>
      <c r="F73" s="19" t="s">
        <v>386</v>
      </c>
      <c r="G73" s="20" t="s">
        <v>387</v>
      </c>
      <c r="H73" s="18" t="s">
        <v>327</v>
      </c>
      <c r="I73" s="18" t="s">
        <v>183</v>
      </c>
      <c r="J73" s="21">
        <v>1309180</v>
      </c>
      <c r="K73" s="22" t="s">
        <v>19</v>
      </c>
      <c r="L73" s="21">
        <v>654590</v>
      </c>
      <c r="M73" s="15"/>
    </row>
    <row r="74" spans="1:13" ht="15" customHeight="1" x14ac:dyDescent="0.2">
      <c r="A74" s="3">
        <v>73</v>
      </c>
      <c r="B74" s="19" t="s">
        <v>388</v>
      </c>
      <c r="C74" s="17">
        <v>95627</v>
      </c>
      <c r="D74" s="18" t="s">
        <v>389</v>
      </c>
      <c r="E74" s="18" t="s">
        <v>390</v>
      </c>
      <c r="F74" s="19" t="s">
        <v>391</v>
      </c>
      <c r="G74" s="20" t="s">
        <v>392</v>
      </c>
      <c r="H74" s="18" t="s">
        <v>327</v>
      </c>
      <c r="I74" s="18" t="s">
        <v>183</v>
      </c>
      <c r="J74" s="21">
        <v>1013709</v>
      </c>
      <c r="K74" s="22" t="s">
        <v>19</v>
      </c>
      <c r="L74" s="21">
        <v>506854</v>
      </c>
      <c r="M74" s="15"/>
    </row>
    <row r="75" spans="1:13" ht="15" customHeight="1" x14ac:dyDescent="0.2">
      <c r="A75" s="3">
        <v>74</v>
      </c>
      <c r="B75" s="19" t="s">
        <v>393</v>
      </c>
      <c r="C75" s="17">
        <v>96160</v>
      </c>
      <c r="D75" s="18" t="s">
        <v>394</v>
      </c>
      <c r="E75" s="18" t="s">
        <v>395</v>
      </c>
      <c r="F75" s="19" t="s">
        <v>396</v>
      </c>
      <c r="G75" s="20" t="s">
        <v>397</v>
      </c>
      <c r="H75" s="18" t="s">
        <v>327</v>
      </c>
      <c r="I75" s="18" t="s">
        <v>183</v>
      </c>
      <c r="J75" s="21">
        <v>1792538</v>
      </c>
      <c r="K75" s="22" t="s">
        <v>19</v>
      </c>
      <c r="L75" s="21">
        <v>896269</v>
      </c>
      <c r="M75" s="15"/>
    </row>
    <row r="76" spans="1:13" ht="15" customHeight="1" x14ac:dyDescent="0.2">
      <c r="A76" s="3">
        <v>75</v>
      </c>
      <c r="B76" s="19" t="s">
        <v>398</v>
      </c>
      <c r="C76" s="17">
        <v>95879</v>
      </c>
      <c r="D76" s="18" t="s">
        <v>399</v>
      </c>
      <c r="E76" s="18" t="s">
        <v>400</v>
      </c>
      <c r="F76" s="19" t="s">
        <v>401</v>
      </c>
      <c r="G76" s="20" t="s">
        <v>156</v>
      </c>
      <c r="H76" s="18" t="s">
        <v>327</v>
      </c>
      <c r="I76" s="18" t="s">
        <v>183</v>
      </c>
      <c r="J76" s="21">
        <v>6630591</v>
      </c>
      <c r="K76" s="22" t="s">
        <v>19</v>
      </c>
      <c r="L76" s="21">
        <v>1000000</v>
      </c>
      <c r="M76" s="15"/>
    </row>
    <row r="77" spans="1:13" ht="15" customHeight="1" x14ac:dyDescent="0.2">
      <c r="A77" s="3">
        <v>76</v>
      </c>
      <c r="B77" s="19" t="s">
        <v>402</v>
      </c>
      <c r="C77" s="17">
        <v>95700</v>
      </c>
      <c r="D77" s="18" t="s">
        <v>403</v>
      </c>
      <c r="E77" s="18" t="s">
        <v>404</v>
      </c>
      <c r="F77" s="19" t="s">
        <v>405</v>
      </c>
      <c r="G77" s="20" t="s">
        <v>406</v>
      </c>
      <c r="H77" s="18" t="s">
        <v>327</v>
      </c>
      <c r="I77" s="18" t="s">
        <v>183</v>
      </c>
      <c r="J77" s="21">
        <v>1267786</v>
      </c>
      <c r="K77" s="22" t="s">
        <v>19</v>
      </c>
      <c r="L77" s="21">
        <v>633893</v>
      </c>
      <c r="M77" s="15"/>
    </row>
    <row r="78" spans="1:13" ht="15" customHeight="1" x14ac:dyDescent="0.2">
      <c r="A78" s="3">
        <v>77</v>
      </c>
      <c r="B78" s="19" t="s">
        <v>407</v>
      </c>
      <c r="C78" s="17">
        <v>95696</v>
      </c>
      <c r="D78" s="18" t="s">
        <v>408</v>
      </c>
      <c r="E78" s="18" t="s">
        <v>409</v>
      </c>
      <c r="F78" s="19" t="s">
        <v>410</v>
      </c>
      <c r="G78" s="20" t="s">
        <v>411</v>
      </c>
      <c r="H78" s="18" t="s">
        <v>327</v>
      </c>
      <c r="I78" s="18" t="s">
        <v>183</v>
      </c>
      <c r="J78" s="21">
        <v>2076749</v>
      </c>
      <c r="K78" s="22" t="s">
        <v>19</v>
      </c>
      <c r="L78" s="21">
        <v>1000000</v>
      </c>
      <c r="M78" s="15"/>
    </row>
    <row r="79" spans="1:13" ht="15" customHeight="1" x14ac:dyDescent="0.2">
      <c r="A79" s="3">
        <v>78</v>
      </c>
      <c r="B79" s="19" t="s">
        <v>412</v>
      </c>
      <c r="C79" s="17">
        <v>95821</v>
      </c>
      <c r="D79" s="18" t="s">
        <v>413</v>
      </c>
      <c r="E79" s="18" t="s">
        <v>414</v>
      </c>
      <c r="F79" s="19" t="s">
        <v>415</v>
      </c>
      <c r="G79" s="20" t="s">
        <v>416</v>
      </c>
      <c r="H79" s="18" t="s">
        <v>327</v>
      </c>
      <c r="I79" s="18" t="s">
        <v>183</v>
      </c>
      <c r="J79" s="21">
        <v>1358466</v>
      </c>
      <c r="K79" s="22" t="s">
        <v>19</v>
      </c>
      <c r="L79" s="21">
        <v>679233</v>
      </c>
      <c r="M79" s="15"/>
    </row>
    <row r="80" spans="1:13" ht="15" customHeight="1" x14ac:dyDescent="0.2">
      <c r="A80" s="3">
        <v>79</v>
      </c>
      <c r="B80" s="19" t="s">
        <v>417</v>
      </c>
      <c r="C80" s="17">
        <v>93639</v>
      </c>
      <c r="D80" s="18" t="s">
        <v>418</v>
      </c>
      <c r="E80" s="18" t="s">
        <v>419</v>
      </c>
      <c r="F80" s="19" t="s">
        <v>420</v>
      </c>
      <c r="G80" s="20" t="s">
        <v>421</v>
      </c>
      <c r="H80" s="18" t="s">
        <v>327</v>
      </c>
      <c r="I80" s="18" t="s">
        <v>183</v>
      </c>
      <c r="J80" s="21">
        <v>1494417</v>
      </c>
      <c r="K80" s="22" t="s">
        <v>19</v>
      </c>
      <c r="L80" s="21">
        <v>747208</v>
      </c>
      <c r="M80" s="15"/>
    </row>
    <row r="81" spans="1:13" ht="15" customHeight="1" x14ac:dyDescent="0.2">
      <c r="A81" s="3">
        <v>80</v>
      </c>
      <c r="B81" s="19" t="s">
        <v>422</v>
      </c>
      <c r="C81" s="17">
        <v>94664</v>
      </c>
      <c r="D81" s="18" t="s">
        <v>423</v>
      </c>
      <c r="E81" s="18" t="s">
        <v>424</v>
      </c>
      <c r="F81" s="19" t="s">
        <v>425</v>
      </c>
      <c r="G81" s="20" t="s">
        <v>426</v>
      </c>
      <c r="H81" s="18" t="s">
        <v>327</v>
      </c>
      <c r="I81" s="18" t="s">
        <v>183</v>
      </c>
      <c r="J81" s="21">
        <v>2003349</v>
      </c>
      <c r="K81" s="22" t="s">
        <v>25</v>
      </c>
      <c r="L81" s="21">
        <v>1000000</v>
      </c>
      <c r="M81" s="15"/>
    </row>
    <row r="82" spans="1:13" ht="15" customHeight="1" x14ac:dyDescent="0.2">
      <c r="A82" s="3">
        <v>81</v>
      </c>
      <c r="B82" s="19" t="s">
        <v>427</v>
      </c>
      <c r="C82" s="17">
        <v>96488</v>
      </c>
      <c r="D82" s="18" t="s">
        <v>428</v>
      </c>
      <c r="E82" s="18" t="s">
        <v>429</v>
      </c>
      <c r="F82" s="19" t="s">
        <v>430</v>
      </c>
      <c r="G82" s="20" t="s">
        <v>431</v>
      </c>
      <c r="H82" s="18" t="s">
        <v>432</v>
      </c>
      <c r="I82" s="18" t="s">
        <v>433</v>
      </c>
      <c r="J82" s="21">
        <v>1032803</v>
      </c>
      <c r="K82" s="22" t="s">
        <v>19</v>
      </c>
      <c r="L82" s="21">
        <v>516401</v>
      </c>
      <c r="M82" s="15"/>
    </row>
    <row r="83" spans="1:13" ht="15" customHeight="1" x14ac:dyDescent="0.2">
      <c r="A83" s="3">
        <v>82</v>
      </c>
      <c r="B83" s="19" t="s">
        <v>434</v>
      </c>
      <c r="C83" s="17">
        <v>96459</v>
      </c>
      <c r="D83" s="18" t="s">
        <v>435</v>
      </c>
      <c r="E83" s="18" t="s">
        <v>436</v>
      </c>
      <c r="F83" s="19" t="s">
        <v>437</v>
      </c>
      <c r="G83" s="20" t="s">
        <v>438</v>
      </c>
      <c r="H83" s="18" t="s">
        <v>432</v>
      </c>
      <c r="I83" s="18" t="s">
        <v>433</v>
      </c>
      <c r="J83" s="21">
        <v>2314165</v>
      </c>
      <c r="K83" s="22" t="s">
        <v>25</v>
      </c>
      <c r="L83" s="21">
        <v>1000000</v>
      </c>
      <c r="M83" s="15"/>
    </row>
    <row r="84" spans="1:13" ht="15" customHeight="1" x14ac:dyDescent="0.2">
      <c r="A84" s="3">
        <v>83</v>
      </c>
      <c r="B84" s="19" t="s">
        <v>439</v>
      </c>
      <c r="C84" s="17">
        <v>96474</v>
      </c>
      <c r="D84" s="18" t="s">
        <v>440</v>
      </c>
      <c r="E84" s="18" t="s">
        <v>441</v>
      </c>
      <c r="F84" s="19" t="s">
        <v>442</v>
      </c>
      <c r="G84" s="20" t="s">
        <v>443</v>
      </c>
      <c r="H84" s="18" t="s">
        <v>432</v>
      </c>
      <c r="I84" s="18" t="s">
        <v>433</v>
      </c>
      <c r="J84" s="21">
        <v>1617612</v>
      </c>
      <c r="K84" s="22" t="s">
        <v>19</v>
      </c>
      <c r="L84" s="21">
        <v>800000</v>
      </c>
      <c r="M84" s="15"/>
    </row>
    <row r="85" spans="1:13" ht="15" customHeight="1" x14ac:dyDescent="0.2">
      <c r="A85" s="3">
        <v>84</v>
      </c>
      <c r="B85" s="19" t="s">
        <v>444</v>
      </c>
      <c r="C85" s="17">
        <v>97199</v>
      </c>
      <c r="D85" s="18" t="s">
        <v>445</v>
      </c>
      <c r="E85" s="18" t="s">
        <v>446</v>
      </c>
      <c r="F85" s="19" t="s">
        <v>447</v>
      </c>
      <c r="G85" s="20" t="s">
        <v>448</v>
      </c>
      <c r="H85" s="18" t="s">
        <v>432</v>
      </c>
      <c r="I85" s="18" t="s">
        <v>433</v>
      </c>
      <c r="J85" s="21">
        <v>946322</v>
      </c>
      <c r="K85" s="22" t="s">
        <v>25</v>
      </c>
      <c r="L85" s="21">
        <v>473161</v>
      </c>
      <c r="M85" s="15"/>
    </row>
    <row r="86" spans="1:13" ht="15" customHeight="1" x14ac:dyDescent="0.2">
      <c r="A86" s="3">
        <v>85</v>
      </c>
      <c r="B86" s="19" t="s">
        <v>449</v>
      </c>
      <c r="C86" s="17">
        <v>93779</v>
      </c>
      <c r="D86" s="18" t="s">
        <v>450</v>
      </c>
      <c r="E86" s="18" t="s">
        <v>451</v>
      </c>
      <c r="F86" s="19" t="s">
        <v>452</v>
      </c>
      <c r="G86" s="20" t="s">
        <v>453</v>
      </c>
      <c r="H86" s="18" t="s">
        <v>432</v>
      </c>
      <c r="I86" s="18" t="s">
        <v>433</v>
      </c>
      <c r="J86" s="21">
        <v>2615959</v>
      </c>
      <c r="K86" s="22" t="s">
        <v>25</v>
      </c>
      <c r="L86" s="21">
        <v>1000000</v>
      </c>
    </row>
    <row r="87" spans="1:13" ht="15" customHeight="1" x14ac:dyDescent="0.2">
      <c r="A87" s="3">
        <v>86</v>
      </c>
      <c r="B87" s="19" t="s">
        <v>454</v>
      </c>
      <c r="C87" s="17">
        <v>93775</v>
      </c>
      <c r="D87" s="18" t="s">
        <v>455</v>
      </c>
      <c r="E87" s="18" t="s">
        <v>456</v>
      </c>
      <c r="F87" s="19" t="s">
        <v>457</v>
      </c>
      <c r="G87" s="20" t="s">
        <v>458</v>
      </c>
      <c r="H87" s="18" t="s">
        <v>432</v>
      </c>
      <c r="I87" s="18" t="s">
        <v>433</v>
      </c>
      <c r="J87" s="21">
        <v>573868</v>
      </c>
      <c r="K87" s="22" t="s">
        <v>19</v>
      </c>
      <c r="L87" s="21">
        <v>286934</v>
      </c>
    </row>
    <row r="88" spans="1:13" ht="15" customHeight="1" x14ac:dyDescent="0.2">
      <c r="A88" s="3">
        <v>87</v>
      </c>
      <c r="B88" s="19" t="s">
        <v>459</v>
      </c>
      <c r="C88" s="17">
        <v>96232</v>
      </c>
      <c r="D88" s="18" t="s">
        <v>460</v>
      </c>
      <c r="E88" s="18" t="s">
        <v>461</v>
      </c>
      <c r="F88" s="19" t="s">
        <v>462</v>
      </c>
      <c r="G88" s="20" t="s">
        <v>463</v>
      </c>
      <c r="H88" s="18" t="s">
        <v>464</v>
      </c>
      <c r="I88" s="18" t="s">
        <v>433</v>
      </c>
      <c r="J88" s="21">
        <v>2820118</v>
      </c>
      <c r="K88" s="22" t="s">
        <v>19</v>
      </c>
      <c r="L88" s="21">
        <v>1000000</v>
      </c>
    </row>
    <row r="89" spans="1:13" ht="15" customHeight="1" x14ac:dyDescent="0.2">
      <c r="A89" s="3">
        <v>88</v>
      </c>
      <c r="B89" s="19" t="s">
        <v>465</v>
      </c>
      <c r="C89" s="17">
        <v>95665</v>
      </c>
      <c r="D89" s="18" t="s">
        <v>466</v>
      </c>
      <c r="E89" s="18" t="s">
        <v>467</v>
      </c>
      <c r="F89" s="19" t="s">
        <v>468</v>
      </c>
      <c r="G89" s="20" t="s">
        <v>469</v>
      </c>
      <c r="H89" s="18" t="s">
        <v>464</v>
      </c>
      <c r="I89" s="18" t="s">
        <v>433</v>
      </c>
      <c r="J89" s="21">
        <v>1272596</v>
      </c>
      <c r="K89" s="22" t="s">
        <v>19</v>
      </c>
      <c r="L89" s="21">
        <v>636298</v>
      </c>
    </row>
    <row r="90" spans="1:13" ht="15" customHeight="1" x14ac:dyDescent="0.2">
      <c r="A90" s="3">
        <v>89</v>
      </c>
      <c r="B90" s="19" t="s">
        <v>470</v>
      </c>
      <c r="C90" s="17">
        <v>97422</v>
      </c>
      <c r="D90" s="18" t="s">
        <v>471</v>
      </c>
      <c r="E90" s="18" t="s">
        <v>472</v>
      </c>
      <c r="F90" s="19" t="s">
        <v>473</v>
      </c>
      <c r="G90" s="20" t="s">
        <v>474</v>
      </c>
      <c r="H90" s="18" t="s">
        <v>464</v>
      </c>
      <c r="I90" s="18" t="s">
        <v>433</v>
      </c>
      <c r="J90" s="21">
        <v>2032087</v>
      </c>
      <c r="K90" s="22" t="s">
        <v>19</v>
      </c>
      <c r="L90" s="21">
        <v>1000000</v>
      </c>
    </row>
    <row r="91" spans="1:13" ht="15" customHeight="1" x14ac:dyDescent="0.2">
      <c r="A91" s="3">
        <v>90</v>
      </c>
      <c r="B91" s="19" t="s">
        <v>475</v>
      </c>
      <c r="C91" s="17">
        <v>96471</v>
      </c>
      <c r="D91" s="18" t="s">
        <v>476</v>
      </c>
      <c r="E91" s="18" t="s">
        <v>477</v>
      </c>
      <c r="F91" s="19" t="s">
        <v>478</v>
      </c>
      <c r="G91" s="20" t="s">
        <v>479</v>
      </c>
      <c r="H91" s="18" t="s">
        <v>464</v>
      </c>
      <c r="I91" s="18" t="s">
        <v>433</v>
      </c>
      <c r="J91" s="21">
        <v>2168514</v>
      </c>
      <c r="K91" s="22" t="s">
        <v>19</v>
      </c>
      <c r="L91" s="21">
        <v>1000000</v>
      </c>
    </row>
    <row r="92" spans="1:13" ht="15" customHeight="1" x14ac:dyDescent="0.2">
      <c r="A92" s="3">
        <v>91</v>
      </c>
      <c r="B92" s="19" t="s">
        <v>480</v>
      </c>
      <c r="C92" s="17">
        <v>95123</v>
      </c>
      <c r="D92" s="18" t="s">
        <v>481</v>
      </c>
      <c r="E92" s="18" t="s">
        <v>482</v>
      </c>
      <c r="F92" s="19" t="s">
        <v>483</v>
      </c>
      <c r="G92" s="20" t="s">
        <v>484</v>
      </c>
      <c r="H92" s="18" t="s">
        <v>485</v>
      </c>
      <c r="I92" s="18" t="s">
        <v>433</v>
      </c>
      <c r="J92" s="21">
        <v>3266283</v>
      </c>
      <c r="K92" s="22" t="s">
        <v>25</v>
      </c>
      <c r="L92" s="21">
        <v>1000000</v>
      </c>
    </row>
    <row r="93" spans="1:13" ht="15" customHeight="1" x14ac:dyDescent="0.2">
      <c r="A93" s="3">
        <v>92</v>
      </c>
      <c r="B93" s="19" t="s">
        <v>486</v>
      </c>
      <c r="C93" s="17">
        <v>96875</v>
      </c>
      <c r="D93" s="18" t="s">
        <v>487</v>
      </c>
      <c r="E93" s="18" t="s">
        <v>488</v>
      </c>
      <c r="F93" s="19" t="s">
        <v>489</v>
      </c>
      <c r="G93" s="20" t="s">
        <v>490</v>
      </c>
      <c r="H93" s="18" t="s">
        <v>485</v>
      </c>
      <c r="I93" s="18" t="s">
        <v>433</v>
      </c>
      <c r="J93" s="21">
        <v>989348</v>
      </c>
      <c r="K93" s="22" t="s">
        <v>19</v>
      </c>
      <c r="L93" s="21">
        <v>494674</v>
      </c>
    </row>
    <row r="94" spans="1:13" ht="15" customHeight="1" x14ac:dyDescent="0.2">
      <c r="A94" s="3">
        <v>93</v>
      </c>
      <c r="B94" s="19" t="s">
        <v>491</v>
      </c>
      <c r="C94" s="17">
        <v>96361</v>
      </c>
      <c r="D94" s="18" t="s">
        <v>492</v>
      </c>
      <c r="E94" s="18" t="s">
        <v>493</v>
      </c>
      <c r="F94" s="19" t="s">
        <v>494</v>
      </c>
      <c r="G94" s="20" t="s">
        <v>495</v>
      </c>
      <c r="H94" s="18" t="s">
        <v>496</v>
      </c>
      <c r="I94" s="18" t="s">
        <v>497</v>
      </c>
      <c r="J94" s="21">
        <v>2495074</v>
      </c>
      <c r="K94" s="22" t="s">
        <v>19</v>
      </c>
      <c r="L94" s="21">
        <v>1000000</v>
      </c>
    </row>
    <row r="95" spans="1:13" ht="15" customHeight="1" x14ac:dyDescent="0.2">
      <c r="A95" s="3">
        <v>94</v>
      </c>
      <c r="B95" s="19" t="s">
        <v>498</v>
      </c>
      <c r="C95" s="17">
        <v>94732</v>
      </c>
      <c r="D95" s="18" t="s">
        <v>499</v>
      </c>
      <c r="E95" s="18" t="s">
        <v>500</v>
      </c>
      <c r="F95" s="19" t="s">
        <v>501</v>
      </c>
      <c r="G95" s="20" t="s">
        <v>502</v>
      </c>
      <c r="H95" s="18" t="s">
        <v>496</v>
      </c>
      <c r="I95" s="18" t="s">
        <v>497</v>
      </c>
      <c r="J95" s="21">
        <v>653272</v>
      </c>
      <c r="K95" s="22" t="s">
        <v>19</v>
      </c>
      <c r="L95" s="21">
        <v>326636</v>
      </c>
    </row>
    <row r="96" spans="1:13" ht="15" customHeight="1" x14ac:dyDescent="0.2">
      <c r="A96" s="3">
        <v>95</v>
      </c>
      <c r="B96" s="19" t="s">
        <v>503</v>
      </c>
      <c r="C96" s="17">
        <v>96513</v>
      </c>
      <c r="D96" s="18" t="s">
        <v>504</v>
      </c>
      <c r="E96" s="18" t="s">
        <v>505</v>
      </c>
      <c r="F96" s="19" t="s">
        <v>506</v>
      </c>
      <c r="G96" s="20" t="s">
        <v>507</v>
      </c>
      <c r="H96" s="18" t="s">
        <v>496</v>
      </c>
      <c r="I96" s="18" t="s">
        <v>497</v>
      </c>
      <c r="J96" s="21">
        <v>1191022</v>
      </c>
      <c r="K96" s="22" t="s">
        <v>19</v>
      </c>
      <c r="L96" s="21">
        <v>595511</v>
      </c>
    </row>
    <row r="97" spans="1:12" ht="15" customHeight="1" x14ac:dyDescent="0.2">
      <c r="A97" s="3">
        <v>96</v>
      </c>
      <c r="B97" s="19" t="s">
        <v>508</v>
      </c>
      <c r="C97" s="17">
        <v>94187</v>
      </c>
      <c r="D97" s="18" t="s">
        <v>509</v>
      </c>
      <c r="E97" s="18" t="s">
        <v>510</v>
      </c>
      <c r="F97" s="19" t="s">
        <v>511</v>
      </c>
      <c r="G97" s="20" t="s">
        <v>512</v>
      </c>
      <c r="H97" s="18" t="s">
        <v>513</v>
      </c>
      <c r="I97" s="18" t="s">
        <v>497</v>
      </c>
      <c r="J97" s="21">
        <v>1011188</v>
      </c>
      <c r="K97" s="22" t="s">
        <v>25</v>
      </c>
      <c r="L97" s="21">
        <v>500000</v>
      </c>
    </row>
    <row r="98" spans="1:12" ht="15" customHeight="1" x14ac:dyDescent="0.2">
      <c r="A98" s="3">
        <v>97</v>
      </c>
      <c r="B98" s="19" t="s">
        <v>514</v>
      </c>
      <c r="C98" s="17">
        <v>96343</v>
      </c>
      <c r="D98" s="18" t="s">
        <v>515</v>
      </c>
      <c r="E98" s="18" t="s">
        <v>516</v>
      </c>
      <c r="F98" s="19" t="s">
        <v>517</v>
      </c>
      <c r="G98" s="20" t="s">
        <v>518</v>
      </c>
      <c r="H98" s="18" t="s">
        <v>513</v>
      </c>
      <c r="I98" s="18" t="s">
        <v>497</v>
      </c>
      <c r="J98" s="21">
        <v>2003089</v>
      </c>
      <c r="K98" s="22" t="s">
        <v>19</v>
      </c>
      <c r="L98" s="21">
        <v>1000000</v>
      </c>
    </row>
    <row r="99" spans="1:12" ht="15" customHeight="1" x14ac:dyDescent="0.2">
      <c r="A99" s="3">
        <v>98</v>
      </c>
      <c r="B99" s="19" t="s">
        <v>519</v>
      </c>
      <c r="C99" s="17">
        <v>96010</v>
      </c>
      <c r="D99" s="18" t="s">
        <v>520</v>
      </c>
      <c r="E99" s="18" t="s">
        <v>521</v>
      </c>
      <c r="F99" s="19" t="s">
        <v>522</v>
      </c>
      <c r="G99" s="20" t="s">
        <v>523</v>
      </c>
      <c r="H99" s="18" t="s">
        <v>513</v>
      </c>
      <c r="I99" s="18" t="s">
        <v>497</v>
      </c>
      <c r="J99" s="21">
        <v>2180846</v>
      </c>
      <c r="K99" s="22" t="s">
        <v>19</v>
      </c>
      <c r="L99" s="21">
        <v>1000000</v>
      </c>
    </row>
    <row r="100" spans="1:12" ht="15" customHeight="1" x14ac:dyDescent="0.2">
      <c r="A100" s="3">
        <v>99</v>
      </c>
      <c r="B100" s="19" t="s">
        <v>524</v>
      </c>
      <c r="C100" s="17">
        <v>97073</v>
      </c>
      <c r="D100" s="18" t="s">
        <v>525</v>
      </c>
      <c r="E100" s="18" t="s">
        <v>526</v>
      </c>
      <c r="F100" s="19" t="s">
        <v>527</v>
      </c>
      <c r="G100" s="20" t="s">
        <v>528</v>
      </c>
      <c r="H100" s="18" t="s">
        <v>529</v>
      </c>
      <c r="I100" s="18" t="s">
        <v>497</v>
      </c>
      <c r="J100" s="21">
        <v>2494750</v>
      </c>
      <c r="K100" s="22" t="s">
        <v>25</v>
      </c>
      <c r="L100" s="21">
        <v>1000000</v>
      </c>
    </row>
    <row r="101" spans="1:12" ht="15" customHeight="1" x14ac:dyDescent="0.2">
      <c r="A101" s="3">
        <v>100</v>
      </c>
      <c r="B101" s="19" t="s">
        <v>530</v>
      </c>
      <c r="C101" s="17">
        <v>93820</v>
      </c>
      <c r="D101" s="18" t="s">
        <v>531</v>
      </c>
      <c r="E101" s="18" t="s">
        <v>532</v>
      </c>
      <c r="F101" s="19" t="s">
        <v>533</v>
      </c>
      <c r="G101" s="20" t="s">
        <v>534</v>
      </c>
      <c r="H101" s="18" t="s">
        <v>529</v>
      </c>
      <c r="I101" s="18" t="s">
        <v>497</v>
      </c>
      <c r="J101" s="21">
        <v>1617962</v>
      </c>
      <c r="K101" s="22" t="s">
        <v>19</v>
      </c>
      <c r="L101" s="21">
        <v>808981</v>
      </c>
    </row>
    <row r="102" spans="1:12" ht="15" customHeight="1" x14ac:dyDescent="0.2">
      <c r="A102" s="3">
        <v>101</v>
      </c>
      <c r="B102" s="19" t="s">
        <v>535</v>
      </c>
      <c r="C102" s="17">
        <v>96135</v>
      </c>
      <c r="D102" s="18" t="s">
        <v>536</v>
      </c>
      <c r="E102" s="18" t="s">
        <v>537</v>
      </c>
      <c r="F102" s="19" t="s">
        <v>538</v>
      </c>
      <c r="G102" s="20" t="s">
        <v>539</v>
      </c>
      <c r="H102" s="18" t="s">
        <v>529</v>
      </c>
      <c r="I102" s="18" t="s">
        <v>497</v>
      </c>
      <c r="J102" s="21">
        <v>640532</v>
      </c>
      <c r="K102" s="22" t="s">
        <v>19</v>
      </c>
      <c r="L102" s="21">
        <v>320266</v>
      </c>
    </row>
    <row r="103" spans="1:12" ht="15" customHeight="1" x14ac:dyDescent="0.2">
      <c r="A103" s="3">
        <v>102</v>
      </c>
      <c r="B103" s="19" t="s">
        <v>540</v>
      </c>
      <c r="C103" s="17">
        <v>95481</v>
      </c>
      <c r="D103" s="18" t="s">
        <v>541</v>
      </c>
      <c r="E103" s="18" t="s">
        <v>542</v>
      </c>
      <c r="F103" s="19" t="s">
        <v>543</v>
      </c>
      <c r="G103" s="20" t="s">
        <v>544</v>
      </c>
      <c r="H103" s="18" t="s">
        <v>529</v>
      </c>
      <c r="I103" s="18" t="s">
        <v>497</v>
      </c>
      <c r="J103" s="21">
        <v>991000</v>
      </c>
      <c r="K103" s="22" t="s">
        <v>19</v>
      </c>
      <c r="L103" s="21">
        <v>495500</v>
      </c>
    </row>
    <row r="104" spans="1:12" ht="15" customHeight="1" x14ac:dyDescent="0.2">
      <c r="A104" s="3">
        <v>103</v>
      </c>
      <c r="B104" s="19" t="s">
        <v>545</v>
      </c>
      <c r="C104" s="17">
        <v>96768</v>
      </c>
      <c r="D104" s="18" t="s">
        <v>546</v>
      </c>
      <c r="E104" s="18" t="s">
        <v>547</v>
      </c>
      <c r="F104" s="19" t="s">
        <v>548</v>
      </c>
      <c r="G104" s="20" t="s">
        <v>549</v>
      </c>
      <c r="H104" s="18" t="s">
        <v>550</v>
      </c>
      <c r="I104" s="18" t="s">
        <v>497</v>
      </c>
      <c r="J104" s="21">
        <v>1840951</v>
      </c>
      <c r="K104" s="22" t="s">
        <v>25</v>
      </c>
      <c r="L104" s="21">
        <v>920475</v>
      </c>
    </row>
    <row r="105" spans="1:12" ht="15" customHeight="1" x14ac:dyDescent="0.2">
      <c r="A105" s="3">
        <v>104</v>
      </c>
      <c r="B105" s="19" t="s">
        <v>551</v>
      </c>
      <c r="C105" s="17">
        <v>94389</v>
      </c>
      <c r="D105" s="18" t="s">
        <v>552</v>
      </c>
      <c r="E105" s="18" t="s">
        <v>553</v>
      </c>
      <c r="F105" s="19" t="s">
        <v>554</v>
      </c>
      <c r="G105" s="20" t="s">
        <v>555</v>
      </c>
      <c r="H105" s="18" t="s">
        <v>556</v>
      </c>
      <c r="I105" s="18" t="s">
        <v>557</v>
      </c>
      <c r="J105" s="21">
        <v>1577864</v>
      </c>
      <c r="K105" s="22" t="s">
        <v>19</v>
      </c>
      <c r="L105" s="21">
        <v>788932</v>
      </c>
    </row>
    <row r="106" spans="1:12" ht="15" customHeight="1" x14ac:dyDescent="0.2">
      <c r="A106" s="3">
        <v>105</v>
      </c>
      <c r="B106" s="19" t="s">
        <v>558</v>
      </c>
      <c r="C106" s="17">
        <v>93865</v>
      </c>
      <c r="D106" s="18" t="s">
        <v>559</v>
      </c>
      <c r="E106" s="18" t="s">
        <v>560</v>
      </c>
      <c r="F106" s="19" t="s">
        <v>561</v>
      </c>
      <c r="G106" s="20" t="s">
        <v>562</v>
      </c>
      <c r="H106" s="18" t="s">
        <v>556</v>
      </c>
      <c r="I106" s="18" t="s">
        <v>557</v>
      </c>
      <c r="J106" s="21">
        <v>2459020</v>
      </c>
      <c r="K106" s="22" t="s">
        <v>19</v>
      </c>
      <c r="L106" s="21">
        <v>1000000</v>
      </c>
    </row>
    <row r="107" spans="1:12" ht="15" customHeight="1" x14ac:dyDescent="0.2">
      <c r="A107" s="3">
        <v>106</v>
      </c>
      <c r="B107" s="19" t="s">
        <v>563</v>
      </c>
      <c r="C107" s="17">
        <v>95901</v>
      </c>
      <c r="D107" s="18" t="s">
        <v>564</v>
      </c>
      <c r="E107" s="18" t="s">
        <v>565</v>
      </c>
      <c r="F107" s="19" t="s">
        <v>566</v>
      </c>
      <c r="G107" s="20" t="s">
        <v>567</v>
      </c>
      <c r="H107" s="18" t="s">
        <v>556</v>
      </c>
      <c r="I107" s="18" t="s">
        <v>557</v>
      </c>
      <c r="J107" s="21">
        <v>937003</v>
      </c>
      <c r="K107" s="22" t="s">
        <v>19</v>
      </c>
      <c r="L107" s="21">
        <v>468500</v>
      </c>
    </row>
    <row r="108" spans="1:12" ht="15" customHeight="1" x14ac:dyDescent="0.2">
      <c r="A108" s="3">
        <v>107</v>
      </c>
      <c r="B108" s="19" t="s">
        <v>568</v>
      </c>
      <c r="C108" s="17">
        <v>97377</v>
      </c>
      <c r="D108" s="18" t="s">
        <v>569</v>
      </c>
      <c r="E108" s="18" t="s">
        <v>570</v>
      </c>
      <c r="F108" s="19" t="s">
        <v>571</v>
      </c>
      <c r="G108" s="20" t="s">
        <v>572</v>
      </c>
      <c r="H108" s="18" t="s">
        <v>573</v>
      </c>
      <c r="I108" s="18" t="s">
        <v>557</v>
      </c>
      <c r="J108" s="21">
        <v>960184</v>
      </c>
      <c r="K108" s="22" t="s">
        <v>25</v>
      </c>
      <c r="L108" s="21">
        <v>480092</v>
      </c>
    </row>
    <row r="109" spans="1:12" ht="15" customHeight="1" x14ac:dyDescent="0.2">
      <c r="A109" s="3">
        <v>108</v>
      </c>
      <c r="B109" s="19" t="s">
        <v>574</v>
      </c>
      <c r="C109" s="17">
        <v>94863</v>
      </c>
      <c r="D109" s="18" t="s">
        <v>575</v>
      </c>
      <c r="E109" s="18" t="s">
        <v>576</v>
      </c>
      <c r="F109" s="19" t="s">
        <v>577</v>
      </c>
      <c r="G109" s="20" t="s">
        <v>578</v>
      </c>
      <c r="H109" s="18" t="s">
        <v>579</v>
      </c>
      <c r="I109" s="18" t="s">
        <v>557</v>
      </c>
      <c r="J109" s="21">
        <v>1358470</v>
      </c>
      <c r="K109" s="22" t="s">
        <v>19</v>
      </c>
      <c r="L109" s="21">
        <v>679235</v>
      </c>
    </row>
    <row r="110" spans="1:12" ht="15" customHeight="1" x14ac:dyDescent="0.2">
      <c r="A110" s="3">
        <v>109</v>
      </c>
      <c r="B110" s="19" t="s">
        <v>580</v>
      </c>
      <c r="C110" s="17">
        <v>93717</v>
      </c>
      <c r="D110" s="18" t="s">
        <v>581</v>
      </c>
      <c r="E110" s="18" t="s">
        <v>582</v>
      </c>
      <c r="F110" s="19" t="s">
        <v>583</v>
      </c>
      <c r="G110" s="20" t="s">
        <v>584</v>
      </c>
      <c r="H110" s="18" t="s">
        <v>579</v>
      </c>
      <c r="I110" s="18" t="s">
        <v>557</v>
      </c>
      <c r="J110" s="21">
        <v>1208018</v>
      </c>
      <c r="K110" s="22" t="s">
        <v>19</v>
      </c>
      <c r="L110" s="21">
        <v>604000</v>
      </c>
    </row>
    <row r="111" spans="1:12" ht="15" customHeight="1" x14ac:dyDescent="0.2">
      <c r="A111" s="3">
        <v>110</v>
      </c>
      <c r="B111" s="19" t="s">
        <v>585</v>
      </c>
      <c r="C111" s="17">
        <v>95650</v>
      </c>
      <c r="D111" s="18" t="s">
        <v>586</v>
      </c>
      <c r="E111" s="18" t="s">
        <v>587</v>
      </c>
      <c r="F111" s="19" t="s">
        <v>588</v>
      </c>
      <c r="G111" s="20" t="s">
        <v>589</v>
      </c>
      <c r="H111" s="18" t="s">
        <v>579</v>
      </c>
      <c r="I111" s="18" t="s">
        <v>557</v>
      </c>
      <c r="J111" s="21">
        <v>1179522</v>
      </c>
      <c r="K111" s="22" t="s">
        <v>19</v>
      </c>
      <c r="L111" s="21">
        <v>500525</v>
      </c>
    </row>
    <row r="112" spans="1:12" ht="15" customHeight="1" x14ac:dyDescent="0.2">
      <c r="A112" s="3">
        <v>111</v>
      </c>
      <c r="B112" s="19" t="s">
        <v>590</v>
      </c>
      <c r="C112" s="17">
        <v>96596</v>
      </c>
      <c r="D112" s="18" t="s">
        <v>591</v>
      </c>
      <c r="E112" s="18" t="s">
        <v>592</v>
      </c>
      <c r="F112" s="19" t="s">
        <v>593</v>
      </c>
      <c r="G112" s="20" t="s">
        <v>594</v>
      </c>
      <c r="H112" s="18" t="s">
        <v>579</v>
      </c>
      <c r="I112" s="18" t="s">
        <v>557</v>
      </c>
      <c r="J112" s="21">
        <v>979003</v>
      </c>
      <c r="K112" s="22" t="s">
        <v>19</v>
      </c>
      <c r="L112" s="21">
        <v>489501</v>
      </c>
    </row>
    <row r="113" spans="1:12" ht="15" customHeight="1" x14ac:dyDescent="0.2">
      <c r="A113" s="3">
        <v>112</v>
      </c>
      <c r="B113" s="19" t="s">
        <v>595</v>
      </c>
      <c r="C113" s="17">
        <v>96058</v>
      </c>
      <c r="D113" s="18" t="s">
        <v>596</v>
      </c>
      <c r="E113" s="18" t="s">
        <v>597</v>
      </c>
      <c r="F113" s="19" t="s">
        <v>598</v>
      </c>
      <c r="G113" s="20" t="s">
        <v>599</v>
      </c>
      <c r="H113" s="18" t="s">
        <v>600</v>
      </c>
      <c r="I113" s="18" t="s">
        <v>557</v>
      </c>
      <c r="J113" s="21">
        <v>638277</v>
      </c>
      <c r="K113" s="22" t="s">
        <v>19</v>
      </c>
      <c r="L113" s="21">
        <v>319138</v>
      </c>
    </row>
    <row r="114" spans="1:12" ht="15" customHeight="1" x14ac:dyDescent="0.2">
      <c r="A114" s="3">
        <v>113</v>
      </c>
      <c r="B114" s="19" t="s">
        <v>601</v>
      </c>
      <c r="C114" s="17">
        <v>97237</v>
      </c>
      <c r="D114" s="18" t="s">
        <v>602</v>
      </c>
      <c r="E114" s="18" t="s">
        <v>603</v>
      </c>
      <c r="F114" s="19" t="s">
        <v>604</v>
      </c>
      <c r="G114" s="20" t="s">
        <v>605</v>
      </c>
      <c r="H114" s="18" t="s">
        <v>600</v>
      </c>
      <c r="I114" s="18" t="s">
        <v>557</v>
      </c>
      <c r="J114" s="21">
        <v>414568</v>
      </c>
      <c r="K114" s="22" t="s">
        <v>19</v>
      </c>
      <c r="L114" s="21">
        <v>200000</v>
      </c>
    </row>
    <row r="115" spans="1:12" ht="15" customHeight="1" x14ac:dyDescent="0.2">
      <c r="A115" s="3">
        <v>114</v>
      </c>
      <c r="B115" s="19" t="s">
        <v>606</v>
      </c>
      <c r="C115" s="17">
        <v>94329</v>
      </c>
      <c r="D115" s="18" t="s">
        <v>607</v>
      </c>
      <c r="E115" s="18" t="s">
        <v>608</v>
      </c>
      <c r="F115" s="19" t="s">
        <v>609</v>
      </c>
      <c r="G115" s="20" t="s">
        <v>610</v>
      </c>
      <c r="H115" s="18" t="s">
        <v>600</v>
      </c>
      <c r="I115" s="18" t="s">
        <v>557</v>
      </c>
      <c r="J115" s="21">
        <v>3177598</v>
      </c>
      <c r="K115" s="22" t="s">
        <v>25</v>
      </c>
      <c r="L115" s="21">
        <v>1000000</v>
      </c>
    </row>
    <row r="116" spans="1:12" ht="15" customHeight="1" x14ac:dyDescent="0.2">
      <c r="A116" s="3">
        <v>115</v>
      </c>
      <c r="B116" s="19" t="s">
        <v>611</v>
      </c>
      <c r="C116" s="17">
        <v>96354</v>
      </c>
      <c r="D116" s="18" t="s">
        <v>612</v>
      </c>
      <c r="E116" s="18" t="s">
        <v>613</v>
      </c>
      <c r="F116" s="19" t="s">
        <v>614</v>
      </c>
      <c r="G116" s="20" t="s">
        <v>615</v>
      </c>
      <c r="H116" s="18" t="s">
        <v>600</v>
      </c>
      <c r="I116" s="18" t="s">
        <v>557</v>
      </c>
      <c r="J116" s="21">
        <v>525658</v>
      </c>
      <c r="K116" s="22" t="s">
        <v>19</v>
      </c>
      <c r="L116" s="21">
        <v>251820</v>
      </c>
    </row>
    <row r="117" spans="1:12" ht="15" customHeight="1" x14ac:dyDescent="0.2">
      <c r="A117" s="3">
        <v>116</v>
      </c>
      <c r="B117" s="19" t="s">
        <v>616</v>
      </c>
      <c r="C117" s="17">
        <v>96282</v>
      </c>
      <c r="D117" s="18" t="s">
        <v>617</v>
      </c>
      <c r="E117" s="18" t="s">
        <v>618</v>
      </c>
      <c r="F117" s="19" t="s">
        <v>619</v>
      </c>
      <c r="G117" s="20" t="s">
        <v>620</v>
      </c>
      <c r="H117" s="18" t="s">
        <v>600</v>
      </c>
      <c r="I117" s="18" t="s">
        <v>557</v>
      </c>
      <c r="J117" s="21">
        <v>2130106</v>
      </c>
      <c r="K117" s="22" t="s">
        <v>19</v>
      </c>
      <c r="L117" s="21">
        <v>1000000</v>
      </c>
    </row>
    <row r="118" spans="1:12" ht="15" customHeight="1" x14ac:dyDescent="0.2">
      <c r="A118" s="3">
        <v>117</v>
      </c>
      <c r="B118" s="19" t="s">
        <v>621</v>
      </c>
      <c r="C118" s="17">
        <v>95426</v>
      </c>
      <c r="D118" s="18" t="s">
        <v>622</v>
      </c>
      <c r="E118" s="18" t="s">
        <v>623</v>
      </c>
      <c r="F118" s="19" t="s">
        <v>624</v>
      </c>
      <c r="G118" s="20" t="s">
        <v>625</v>
      </c>
      <c r="H118" s="18" t="s">
        <v>626</v>
      </c>
      <c r="I118" s="18" t="s">
        <v>627</v>
      </c>
      <c r="J118" s="21">
        <v>411281</v>
      </c>
      <c r="K118" s="22" t="s">
        <v>25</v>
      </c>
      <c r="L118" s="21">
        <v>205640</v>
      </c>
    </row>
    <row r="119" spans="1:12" ht="15" customHeight="1" x14ac:dyDescent="0.2">
      <c r="A119" s="3">
        <v>118</v>
      </c>
      <c r="B119" s="19" t="s">
        <v>628</v>
      </c>
      <c r="C119" s="17">
        <v>94282</v>
      </c>
      <c r="D119" s="18" t="s">
        <v>629</v>
      </c>
      <c r="E119" s="18" t="s">
        <v>630</v>
      </c>
      <c r="F119" s="19" t="s">
        <v>631</v>
      </c>
      <c r="G119" s="20" t="s">
        <v>632</v>
      </c>
      <c r="H119" s="18" t="s">
        <v>626</v>
      </c>
      <c r="I119" s="18" t="s">
        <v>627</v>
      </c>
      <c r="J119" s="21">
        <v>2657895</v>
      </c>
      <c r="K119" s="22" t="s">
        <v>19</v>
      </c>
      <c r="L119" s="21">
        <v>1000000</v>
      </c>
    </row>
    <row r="120" spans="1:12" ht="15" customHeight="1" x14ac:dyDescent="0.2">
      <c r="A120" s="3">
        <v>119</v>
      </c>
      <c r="B120" s="19" t="s">
        <v>633</v>
      </c>
      <c r="C120" s="17">
        <v>95748</v>
      </c>
      <c r="D120" s="18" t="s">
        <v>634</v>
      </c>
      <c r="E120" s="18" t="s">
        <v>635</v>
      </c>
      <c r="F120" s="19" t="s">
        <v>636</v>
      </c>
      <c r="G120" s="20" t="s">
        <v>637</v>
      </c>
      <c r="H120" s="18" t="s">
        <v>626</v>
      </c>
      <c r="I120" s="18" t="s">
        <v>627</v>
      </c>
      <c r="J120" s="21">
        <v>2442602</v>
      </c>
      <c r="K120" s="22" t="s">
        <v>19</v>
      </c>
      <c r="L120" s="21">
        <v>1000000</v>
      </c>
    </row>
    <row r="121" spans="1:12" ht="15" customHeight="1" x14ac:dyDescent="0.2">
      <c r="A121" s="3">
        <v>120</v>
      </c>
      <c r="B121" s="19" t="s">
        <v>638</v>
      </c>
      <c r="C121" s="17">
        <v>95639</v>
      </c>
      <c r="D121" s="18" t="s">
        <v>639</v>
      </c>
      <c r="E121" s="18" t="s">
        <v>640</v>
      </c>
      <c r="F121" s="19" t="s">
        <v>641</v>
      </c>
      <c r="G121" s="20" t="s">
        <v>642</v>
      </c>
      <c r="H121" s="18" t="s">
        <v>626</v>
      </c>
      <c r="I121" s="18" t="s">
        <v>627</v>
      </c>
      <c r="J121" s="21">
        <v>1378784</v>
      </c>
      <c r="K121" s="22" t="s">
        <v>25</v>
      </c>
      <c r="L121" s="21">
        <v>689392</v>
      </c>
    </row>
    <row r="122" spans="1:12" ht="15" customHeight="1" x14ac:dyDescent="0.2">
      <c r="A122" s="3">
        <v>121</v>
      </c>
      <c r="B122" s="19" t="s">
        <v>643</v>
      </c>
      <c r="C122" s="17">
        <v>96547</v>
      </c>
      <c r="D122" s="18" t="s">
        <v>644</v>
      </c>
      <c r="E122" s="18" t="s">
        <v>645</v>
      </c>
      <c r="F122" s="19" t="s">
        <v>646</v>
      </c>
      <c r="G122" s="20" t="s">
        <v>647</v>
      </c>
      <c r="H122" s="18" t="s">
        <v>626</v>
      </c>
      <c r="I122" s="18" t="s">
        <v>627</v>
      </c>
      <c r="J122" s="21">
        <v>1823117</v>
      </c>
      <c r="K122" s="22" t="s">
        <v>19</v>
      </c>
      <c r="L122" s="21">
        <v>911558</v>
      </c>
    </row>
    <row r="123" spans="1:12" ht="15" customHeight="1" x14ac:dyDescent="0.2">
      <c r="A123" s="3">
        <v>122</v>
      </c>
      <c r="B123" s="19" t="s">
        <v>648</v>
      </c>
      <c r="C123" s="17">
        <v>96584</v>
      </c>
      <c r="D123" s="18" t="s">
        <v>649</v>
      </c>
      <c r="E123" s="18" t="s">
        <v>650</v>
      </c>
      <c r="F123" s="19" t="s">
        <v>651</v>
      </c>
      <c r="G123" s="20" t="s">
        <v>652</v>
      </c>
      <c r="H123" s="18" t="s">
        <v>626</v>
      </c>
      <c r="I123" s="18" t="s">
        <v>627</v>
      </c>
      <c r="J123" s="21">
        <v>3471079</v>
      </c>
      <c r="K123" s="22" t="s">
        <v>25</v>
      </c>
      <c r="L123" s="21">
        <v>1000000</v>
      </c>
    </row>
    <row r="124" spans="1:12" ht="15" customHeight="1" x14ac:dyDescent="0.2">
      <c r="A124" s="3">
        <v>123</v>
      </c>
      <c r="B124" s="19" t="s">
        <v>653</v>
      </c>
      <c r="C124" s="17">
        <v>97086</v>
      </c>
      <c r="D124" s="18" t="s">
        <v>654</v>
      </c>
      <c r="E124" s="18" t="s">
        <v>655</v>
      </c>
      <c r="F124" s="19" t="s">
        <v>656</v>
      </c>
      <c r="G124" s="20" t="s">
        <v>657</v>
      </c>
      <c r="H124" s="18" t="s">
        <v>626</v>
      </c>
      <c r="I124" s="18" t="s">
        <v>627</v>
      </c>
      <c r="J124" s="21">
        <v>1207338</v>
      </c>
      <c r="K124" s="22" t="s">
        <v>19</v>
      </c>
      <c r="L124" s="21">
        <v>500000</v>
      </c>
    </row>
    <row r="125" spans="1:12" ht="15" customHeight="1" x14ac:dyDescent="0.2">
      <c r="A125" s="3">
        <v>124</v>
      </c>
      <c r="B125" s="19" t="s">
        <v>658</v>
      </c>
      <c r="C125" s="17">
        <v>96371</v>
      </c>
      <c r="D125" s="18" t="s">
        <v>659</v>
      </c>
      <c r="E125" s="18" t="s">
        <v>660</v>
      </c>
      <c r="F125" s="19" t="s">
        <v>661</v>
      </c>
      <c r="G125" s="20" t="s">
        <v>662</v>
      </c>
      <c r="H125" s="18" t="s">
        <v>626</v>
      </c>
      <c r="I125" s="18" t="s">
        <v>627</v>
      </c>
      <c r="J125" s="21">
        <v>934950</v>
      </c>
      <c r="K125" s="22" t="s">
        <v>19</v>
      </c>
      <c r="L125" s="21">
        <v>467000</v>
      </c>
    </row>
    <row r="126" spans="1:12" ht="15" customHeight="1" x14ac:dyDescent="0.2">
      <c r="A126" s="3">
        <v>125</v>
      </c>
      <c r="B126" s="19" t="s">
        <v>663</v>
      </c>
      <c r="C126" s="17">
        <v>94927</v>
      </c>
      <c r="D126" s="18" t="s">
        <v>664</v>
      </c>
      <c r="E126" s="18" t="s">
        <v>665</v>
      </c>
      <c r="F126" s="19" t="s">
        <v>666</v>
      </c>
      <c r="G126" s="20" t="s">
        <v>667</v>
      </c>
      <c r="H126" s="18" t="s">
        <v>626</v>
      </c>
      <c r="I126" s="18" t="s">
        <v>627</v>
      </c>
      <c r="J126" s="21">
        <v>2678953</v>
      </c>
      <c r="K126" s="22" t="s">
        <v>25</v>
      </c>
      <c r="L126" s="21">
        <v>1000000</v>
      </c>
    </row>
    <row r="127" spans="1:12" ht="15" customHeight="1" x14ac:dyDescent="0.2">
      <c r="A127" s="3">
        <v>126</v>
      </c>
      <c r="B127" s="19" t="s">
        <v>668</v>
      </c>
      <c r="C127" s="17">
        <v>95059</v>
      </c>
      <c r="D127" s="18" t="s">
        <v>669</v>
      </c>
      <c r="E127" s="18" t="s">
        <v>670</v>
      </c>
      <c r="F127" s="19" t="s">
        <v>671</v>
      </c>
      <c r="G127" s="20" t="s">
        <v>672</v>
      </c>
      <c r="H127" s="18" t="s">
        <v>626</v>
      </c>
      <c r="I127" s="18" t="s">
        <v>627</v>
      </c>
      <c r="J127" s="21">
        <v>1004300</v>
      </c>
      <c r="K127" s="22" t="s">
        <v>19</v>
      </c>
      <c r="L127" s="21">
        <v>502150</v>
      </c>
    </row>
    <row r="128" spans="1:12" ht="15" customHeight="1" x14ac:dyDescent="0.2">
      <c r="A128" s="3">
        <v>127</v>
      </c>
      <c r="B128" s="19" t="s">
        <v>673</v>
      </c>
      <c r="C128" s="17">
        <v>95268</v>
      </c>
      <c r="D128" s="18" t="s">
        <v>674</v>
      </c>
      <c r="E128" s="18" t="s">
        <v>675</v>
      </c>
      <c r="F128" s="19" t="s">
        <v>676</v>
      </c>
      <c r="G128" s="20" t="s">
        <v>677</v>
      </c>
      <c r="H128" s="18" t="s">
        <v>678</v>
      </c>
      <c r="I128" s="18" t="s">
        <v>627</v>
      </c>
      <c r="J128" s="21">
        <v>2329383</v>
      </c>
      <c r="K128" s="22" t="s">
        <v>19</v>
      </c>
      <c r="L128" s="21">
        <v>997794</v>
      </c>
    </row>
    <row r="129" spans="1:12" ht="15" customHeight="1" x14ac:dyDescent="0.2">
      <c r="A129" s="3">
        <v>128</v>
      </c>
      <c r="B129" s="19" t="s">
        <v>679</v>
      </c>
      <c r="C129" s="17">
        <v>97065</v>
      </c>
      <c r="D129" s="18" t="s">
        <v>680</v>
      </c>
      <c r="E129" s="18" t="s">
        <v>681</v>
      </c>
      <c r="F129" s="19" t="s">
        <v>682</v>
      </c>
      <c r="G129" s="20" t="s">
        <v>683</v>
      </c>
      <c r="H129" s="18" t="s">
        <v>678</v>
      </c>
      <c r="I129" s="18" t="s">
        <v>627</v>
      </c>
      <c r="J129" s="21">
        <v>1129190</v>
      </c>
      <c r="K129" s="22" t="s">
        <v>19</v>
      </c>
      <c r="L129" s="21">
        <v>560000</v>
      </c>
    </row>
    <row r="130" spans="1:12" ht="15" customHeight="1" x14ac:dyDescent="0.2">
      <c r="A130" s="3">
        <v>129</v>
      </c>
      <c r="B130" s="19" t="s">
        <v>684</v>
      </c>
      <c r="C130" s="17">
        <v>95956</v>
      </c>
      <c r="D130" s="18" t="s">
        <v>685</v>
      </c>
      <c r="E130" s="18" t="s">
        <v>686</v>
      </c>
      <c r="F130" s="19" t="s">
        <v>687</v>
      </c>
      <c r="G130" s="20" t="s">
        <v>688</v>
      </c>
      <c r="H130" s="18" t="s">
        <v>689</v>
      </c>
      <c r="I130" s="18" t="s">
        <v>627</v>
      </c>
      <c r="J130" s="21">
        <v>962208</v>
      </c>
      <c r="K130" s="22" t="s">
        <v>19</v>
      </c>
      <c r="L130" s="21">
        <v>481104</v>
      </c>
    </row>
    <row r="131" spans="1:12" ht="15" customHeight="1" x14ac:dyDescent="0.2">
      <c r="A131" s="3">
        <v>130</v>
      </c>
      <c r="B131" s="19" t="s">
        <v>690</v>
      </c>
      <c r="C131" s="17">
        <v>94788</v>
      </c>
      <c r="D131" s="18" t="s">
        <v>691</v>
      </c>
      <c r="E131" s="18" t="s">
        <v>692</v>
      </c>
      <c r="F131" s="19" t="s">
        <v>693</v>
      </c>
      <c r="G131" s="20" t="s">
        <v>694</v>
      </c>
      <c r="H131" s="18" t="s">
        <v>689</v>
      </c>
      <c r="I131" s="18" t="s">
        <v>627</v>
      </c>
      <c r="J131" s="21">
        <v>615866</v>
      </c>
      <c r="K131" s="22" t="s">
        <v>25</v>
      </c>
      <c r="L131" s="21">
        <v>307933</v>
      </c>
    </row>
    <row r="132" spans="1:12" ht="15" customHeight="1" x14ac:dyDescent="0.2">
      <c r="A132" s="3">
        <v>131</v>
      </c>
      <c r="B132" s="19" t="s">
        <v>695</v>
      </c>
      <c r="C132" s="17">
        <v>94787</v>
      </c>
      <c r="D132" s="18" t="s">
        <v>696</v>
      </c>
      <c r="E132" s="18" t="s">
        <v>697</v>
      </c>
      <c r="F132" s="19" t="s">
        <v>698</v>
      </c>
      <c r="G132" s="20" t="s">
        <v>699</v>
      </c>
      <c r="H132" s="18" t="s">
        <v>689</v>
      </c>
      <c r="I132" s="18" t="s">
        <v>627</v>
      </c>
      <c r="J132" s="21">
        <v>859355</v>
      </c>
      <c r="K132" s="22" t="s">
        <v>25</v>
      </c>
      <c r="L132" s="21">
        <v>429677</v>
      </c>
    </row>
    <row r="133" spans="1:12" ht="15" customHeight="1" x14ac:dyDescent="0.2">
      <c r="A133" s="3">
        <v>132</v>
      </c>
      <c r="B133" s="19" t="s">
        <v>700</v>
      </c>
      <c r="C133" s="17">
        <v>96061</v>
      </c>
      <c r="D133" s="18" t="s">
        <v>701</v>
      </c>
      <c r="E133" s="18" t="s">
        <v>702</v>
      </c>
      <c r="F133" s="19" t="s">
        <v>703</v>
      </c>
      <c r="G133" s="20" t="s">
        <v>704</v>
      </c>
      <c r="H133" s="18" t="s">
        <v>705</v>
      </c>
      <c r="I133" s="18" t="s">
        <v>627</v>
      </c>
      <c r="J133" s="21">
        <v>439464</v>
      </c>
      <c r="K133" s="22" t="s">
        <v>19</v>
      </c>
      <c r="L133" s="21">
        <v>219000</v>
      </c>
    </row>
    <row r="134" spans="1:12" ht="15" customHeight="1" x14ac:dyDescent="0.2">
      <c r="A134" s="3">
        <v>133</v>
      </c>
      <c r="B134" s="19" t="s">
        <v>706</v>
      </c>
      <c r="C134" s="17">
        <v>97103</v>
      </c>
      <c r="D134" s="18" t="s">
        <v>707</v>
      </c>
      <c r="E134" s="18" t="s">
        <v>708</v>
      </c>
      <c r="F134" s="19" t="s">
        <v>709</v>
      </c>
      <c r="G134" s="20" t="s">
        <v>710</v>
      </c>
      <c r="H134" s="18" t="s">
        <v>705</v>
      </c>
      <c r="I134" s="18" t="s">
        <v>627</v>
      </c>
      <c r="J134" s="21">
        <v>698817</v>
      </c>
      <c r="K134" s="22" t="s">
        <v>25</v>
      </c>
      <c r="L134" s="21">
        <v>349408</v>
      </c>
    </row>
    <row r="135" spans="1:12" ht="15" customHeight="1" x14ac:dyDescent="0.2">
      <c r="A135" s="3">
        <v>134</v>
      </c>
      <c r="B135" s="19" t="s">
        <v>711</v>
      </c>
      <c r="C135" s="17">
        <v>96938</v>
      </c>
      <c r="D135" s="18" t="s">
        <v>712</v>
      </c>
      <c r="E135" s="18" t="s">
        <v>713</v>
      </c>
      <c r="F135" s="19" t="s">
        <v>714</v>
      </c>
      <c r="G135" s="20" t="s">
        <v>715</v>
      </c>
      <c r="H135" s="18" t="s">
        <v>716</v>
      </c>
      <c r="I135" s="18" t="s">
        <v>627</v>
      </c>
      <c r="J135" s="21">
        <v>1262424</v>
      </c>
      <c r="K135" s="22" t="s">
        <v>25</v>
      </c>
      <c r="L135" s="21">
        <v>631212</v>
      </c>
    </row>
    <row r="136" spans="1:12" ht="15" customHeight="1" x14ac:dyDescent="0.2">
      <c r="A136" s="3">
        <v>135</v>
      </c>
      <c r="B136" s="19" t="s">
        <v>717</v>
      </c>
      <c r="C136" s="17">
        <v>95896</v>
      </c>
      <c r="D136" s="18" t="s">
        <v>718</v>
      </c>
      <c r="E136" s="18" t="s">
        <v>719</v>
      </c>
      <c r="F136" s="19" t="s">
        <v>720</v>
      </c>
      <c r="G136" s="20" t="s">
        <v>721</v>
      </c>
      <c r="H136" s="18" t="s">
        <v>722</v>
      </c>
      <c r="I136" s="18" t="s">
        <v>723</v>
      </c>
      <c r="J136" s="21">
        <v>1548828</v>
      </c>
      <c r="K136" s="22" t="s">
        <v>25</v>
      </c>
      <c r="L136" s="21">
        <v>774414</v>
      </c>
    </row>
    <row r="137" spans="1:12" ht="15" customHeight="1" x14ac:dyDescent="0.2">
      <c r="A137" s="3">
        <v>136</v>
      </c>
      <c r="B137" s="19" t="s">
        <v>724</v>
      </c>
      <c r="C137" s="17">
        <v>95816</v>
      </c>
      <c r="D137" s="18" t="s">
        <v>725</v>
      </c>
      <c r="E137" s="18" t="s">
        <v>726</v>
      </c>
      <c r="F137" s="19" t="s">
        <v>727</v>
      </c>
      <c r="G137" s="20" t="s">
        <v>728</v>
      </c>
      <c r="H137" s="18" t="s">
        <v>722</v>
      </c>
      <c r="I137" s="18" t="s">
        <v>723</v>
      </c>
      <c r="J137" s="21">
        <v>427821</v>
      </c>
      <c r="K137" s="22" t="s">
        <v>19</v>
      </c>
      <c r="L137" s="21">
        <v>201253</v>
      </c>
    </row>
    <row r="138" spans="1:12" ht="15" customHeight="1" x14ac:dyDescent="0.2">
      <c r="A138" s="3">
        <v>137</v>
      </c>
      <c r="B138" s="19" t="s">
        <v>729</v>
      </c>
      <c r="C138" s="17">
        <v>97252</v>
      </c>
      <c r="D138" s="18" t="s">
        <v>730</v>
      </c>
      <c r="E138" s="18" t="s">
        <v>731</v>
      </c>
      <c r="F138" s="19" t="s">
        <v>732</v>
      </c>
      <c r="G138" s="20" t="s">
        <v>733</v>
      </c>
      <c r="H138" s="18" t="s">
        <v>734</v>
      </c>
      <c r="I138" s="18" t="s">
        <v>723</v>
      </c>
      <c r="J138" s="21">
        <v>1198039</v>
      </c>
      <c r="K138" s="22" t="s">
        <v>19</v>
      </c>
      <c r="L138" s="21">
        <v>599019</v>
      </c>
    </row>
    <row r="139" spans="1:12" ht="15" customHeight="1" x14ac:dyDescent="0.2">
      <c r="A139" s="3">
        <v>138</v>
      </c>
      <c r="B139" s="19" t="s">
        <v>735</v>
      </c>
      <c r="C139" s="17">
        <v>95269</v>
      </c>
      <c r="D139" s="18" t="s">
        <v>736</v>
      </c>
      <c r="E139" s="18" t="s">
        <v>737</v>
      </c>
      <c r="F139" s="19" t="s">
        <v>738</v>
      </c>
      <c r="G139" s="20" t="s">
        <v>739</v>
      </c>
      <c r="H139" s="18" t="s">
        <v>734</v>
      </c>
      <c r="I139" s="18" t="s">
        <v>723</v>
      </c>
      <c r="J139" s="21">
        <v>3815513</v>
      </c>
      <c r="K139" s="22" t="s">
        <v>19</v>
      </c>
      <c r="L139" s="21">
        <v>1000000</v>
      </c>
    </row>
    <row r="140" spans="1:12" ht="15" customHeight="1" x14ac:dyDescent="0.2">
      <c r="A140" s="3">
        <v>139</v>
      </c>
      <c r="B140" s="19" t="s">
        <v>740</v>
      </c>
      <c r="C140" s="17">
        <v>95476</v>
      </c>
      <c r="D140" s="18" t="s">
        <v>741</v>
      </c>
      <c r="E140" s="18" t="s">
        <v>742</v>
      </c>
      <c r="F140" s="19" t="s">
        <v>743</v>
      </c>
      <c r="G140" s="20" t="s">
        <v>744</v>
      </c>
      <c r="H140" s="18" t="s">
        <v>734</v>
      </c>
      <c r="I140" s="18" t="s">
        <v>723</v>
      </c>
      <c r="J140" s="21">
        <v>1940323</v>
      </c>
      <c r="K140" s="22" t="s">
        <v>25</v>
      </c>
      <c r="L140" s="21">
        <v>826532</v>
      </c>
    </row>
    <row r="141" spans="1:12" ht="15" customHeight="1" x14ac:dyDescent="0.2">
      <c r="A141" s="3">
        <v>140</v>
      </c>
      <c r="B141" s="19" t="s">
        <v>745</v>
      </c>
      <c r="C141" s="17">
        <v>95500</v>
      </c>
      <c r="D141" s="18" t="s">
        <v>746</v>
      </c>
      <c r="E141" s="18" t="s">
        <v>747</v>
      </c>
      <c r="F141" s="19" t="s">
        <v>748</v>
      </c>
      <c r="G141" s="20" t="s">
        <v>749</v>
      </c>
      <c r="H141" s="18" t="s">
        <v>734</v>
      </c>
      <c r="I141" s="18" t="s">
        <v>723</v>
      </c>
      <c r="J141" s="21">
        <v>1295857</v>
      </c>
      <c r="K141" s="22" t="s">
        <v>25</v>
      </c>
      <c r="L141" s="21">
        <v>647928</v>
      </c>
    </row>
    <row r="142" spans="1:12" ht="15" customHeight="1" x14ac:dyDescent="0.2">
      <c r="A142" s="3">
        <v>141</v>
      </c>
      <c r="B142" s="19" t="s">
        <v>750</v>
      </c>
      <c r="C142" s="17">
        <v>96499</v>
      </c>
      <c r="D142" s="18" t="s">
        <v>751</v>
      </c>
      <c r="E142" s="18" t="s">
        <v>752</v>
      </c>
      <c r="F142" s="19" t="s">
        <v>753</v>
      </c>
      <c r="G142" s="20" t="s">
        <v>754</v>
      </c>
      <c r="H142" s="18" t="s">
        <v>734</v>
      </c>
      <c r="I142" s="18" t="s">
        <v>723</v>
      </c>
      <c r="J142" s="21">
        <v>3400002</v>
      </c>
      <c r="K142" s="22" t="s">
        <v>25</v>
      </c>
      <c r="L142" s="21">
        <v>1000000</v>
      </c>
    </row>
    <row r="143" spans="1:12" ht="15" customHeight="1" x14ac:dyDescent="0.2">
      <c r="A143" s="3">
        <v>142</v>
      </c>
      <c r="B143" s="19" t="s">
        <v>755</v>
      </c>
      <c r="C143" s="17">
        <v>95287</v>
      </c>
      <c r="D143" s="18" t="s">
        <v>756</v>
      </c>
      <c r="E143" s="18" t="s">
        <v>757</v>
      </c>
      <c r="F143" s="19" t="s">
        <v>758</v>
      </c>
      <c r="G143" s="20" t="s">
        <v>759</v>
      </c>
      <c r="H143" s="18" t="s">
        <v>734</v>
      </c>
      <c r="I143" s="18" t="s">
        <v>723</v>
      </c>
      <c r="J143" s="21">
        <v>1084239</v>
      </c>
      <c r="K143" s="22" t="s">
        <v>19</v>
      </c>
      <c r="L143" s="21">
        <v>542119</v>
      </c>
    </row>
    <row r="144" spans="1:12" ht="15" customHeight="1" x14ac:dyDescent="0.2">
      <c r="A144" s="3">
        <v>143</v>
      </c>
      <c r="B144" s="19" t="s">
        <v>760</v>
      </c>
      <c r="C144" s="17">
        <v>96235</v>
      </c>
      <c r="D144" s="18" t="s">
        <v>761</v>
      </c>
      <c r="E144" s="18" t="s">
        <v>762</v>
      </c>
      <c r="F144" s="19" t="s">
        <v>763</v>
      </c>
      <c r="G144" s="20" t="s">
        <v>764</v>
      </c>
      <c r="H144" s="18" t="s">
        <v>734</v>
      </c>
      <c r="I144" s="18" t="s">
        <v>723</v>
      </c>
      <c r="J144" s="21">
        <v>4444015</v>
      </c>
      <c r="K144" s="22" t="s">
        <v>25</v>
      </c>
      <c r="L144" s="21">
        <v>1000000</v>
      </c>
    </row>
    <row r="145" spans="1:12" ht="15" customHeight="1" x14ac:dyDescent="0.2">
      <c r="A145" s="3">
        <v>144</v>
      </c>
      <c r="B145" s="19" t="s">
        <v>765</v>
      </c>
      <c r="C145" s="17">
        <v>96971</v>
      </c>
      <c r="D145" s="18" t="s">
        <v>766</v>
      </c>
      <c r="E145" s="18" t="s">
        <v>767</v>
      </c>
      <c r="F145" s="19" t="s">
        <v>768</v>
      </c>
      <c r="G145" s="20" t="s">
        <v>769</v>
      </c>
      <c r="H145" s="18" t="s">
        <v>734</v>
      </c>
      <c r="I145" s="18" t="s">
        <v>723</v>
      </c>
      <c r="J145" s="21">
        <v>832732</v>
      </c>
      <c r="K145" s="22" t="s">
        <v>19</v>
      </c>
      <c r="L145" s="21">
        <v>416366</v>
      </c>
    </row>
    <row r="146" spans="1:12" ht="15" customHeight="1" x14ac:dyDescent="0.2">
      <c r="A146" s="3">
        <v>145</v>
      </c>
      <c r="B146" s="19" t="s">
        <v>770</v>
      </c>
      <c r="C146" s="17">
        <v>97165</v>
      </c>
      <c r="D146" s="18" t="s">
        <v>771</v>
      </c>
      <c r="E146" s="18" t="s">
        <v>772</v>
      </c>
      <c r="F146" s="19" t="s">
        <v>773</v>
      </c>
      <c r="G146" s="20" t="s">
        <v>774</v>
      </c>
      <c r="H146" s="18" t="s">
        <v>734</v>
      </c>
      <c r="I146" s="18" t="s">
        <v>723</v>
      </c>
      <c r="J146" s="21">
        <v>1282897</v>
      </c>
      <c r="K146" s="22" t="s">
        <v>19</v>
      </c>
      <c r="L146" s="21">
        <v>641448</v>
      </c>
    </row>
    <row r="147" spans="1:12" ht="15" customHeight="1" x14ac:dyDescent="0.2">
      <c r="A147" s="3">
        <v>146</v>
      </c>
      <c r="B147" s="19" t="s">
        <v>775</v>
      </c>
      <c r="C147" s="17">
        <v>96202</v>
      </c>
      <c r="D147" s="18" t="s">
        <v>776</v>
      </c>
      <c r="E147" s="18" t="s">
        <v>777</v>
      </c>
      <c r="F147" s="19" t="s">
        <v>778</v>
      </c>
      <c r="G147" s="20" t="s">
        <v>779</v>
      </c>
      <c r="H147" s="18" t="s">
        <v>734</v>
      </c>
      <c r="I147" s="18" t="s">
        <v>723</v>
      </c>
      <c r="J147" s="21">
        <v>2961048</v>
      </c>
      <c r="K147" s="22" t="s">
        <v>25</v>
      </c>
      <c r="L147" s="21">
        <v>1000000</v>
      </c>
    </row>
    <row r="148" spans="1:12" ht="15" customHeight="1" x14ac:dyDescent="0.2">
      <c r="A148" s="3">
        <v>147</v>
      </c>
      <c r="B148" s="19" t="s">
        <v>780</v>
      </c>
      <c r="C148" s="17">
        <v>94866</v>
      </c>
      <c r="D148" s="18" t="s">
        <v>781</v>
      </c>
      <c r="E148" s="18" t="s">
        <v>782</v>
      </c>
      <c r="F148" s="19" t="s">
        <v>783</v>
      </c>
      <c r="G148" s="20" t="s">
        <v>784</v>
      </c>
      <c r="H148" s="18" t="s">
        <v>734</v>
      </c>
      <c r="I148" s="18" t="s">
        <v>723</v>
      </c>
      <c r="J148" s="21">
        <v>4880561</v>
      </c>
      <c r="K148" s="22" t="s">
        <v>25</v>
      </c>
      <c r="L148" s="21">
        <v>1000000</v>
      </c>
    </row>
    <row r="149" spans="1:12" ht="15" customHeight="1" x14ac:dyDescent="0.2">
      <c r="A149" s="3">
        <v>148</v>
      </c>
      <c r="B149" s="19" t="s">
        <v>785</v>
      </c>
      <c r="C149" s="17">
        <v>96990</v>
      </c>
      <c r="D149" s="18" t="s">
        <v>786</v>
      </c>
      <c r="E149" s="18" t="s">
        <v>787</v>
      </c>
      <c r="F149" s="19" t="s">
        <v>788</v>
      </c>
      <c r="G149" s="20" t="s">
        <v>789</v>
      </c>
      <c r="H149" s="18" t="s">
        <v>734</v>
      </c>
      <c r="I149" s="18" t="s">
        <v>723</v>
      </c>
      <c r="J149" s="21">
        <v>276074</v>
      </c>
      <c r="K149" s="22" t="s">
        <v>19</v>
      </c>
      <c r="L149" s="21">
        <v>138037</v>
      </c>
    </row>
    <row r="150" spans="1:12" ht="15" customHeight="1" x14ac:dyDescent="0.2">
      <c r="A150" s="3">
        <v>149</v>
      </c>
      <c r="B150" s="19" t="s">
        <v>790</v>
      </c>
      <c r="C150" s="17">
        <v>95544</v>
      </c>
      <c r="D150" s="18" t="s">
        <v>791</v>
      </c>
      <c r="E150" s="18" t="s">
        <v>792</v>
      </c>
      <c r="F150" s="19" t="s">
        <v>793</v>
      </c>
      <c r="G150" s="20" t="s">
        <v>794</v>
      </c>
      <c r="H150" s="18" t="s">
        <v>795</v>
      </c>
      <c r="I150" s="18" t="s">
        <v>723</v>
      </c>
      <c r="J150" s="21">
        <v>1123945</v>
      </c>
      <c r="K150" s="22" t="s">
        <v>19</v>
      </c>
      <c r="L150" s="21">
        <v>561972</v>
      </c>
    </row>
    <row r="151" spans="1:12" ht="15" customHeight="1" x14ac:dyDescent="0.2">
      <c r="A151" s="3">
        <v>150</v>
      </c>
      <c r="B151" s="19" t="s">
        <v>796</v>
      </c>
      <c r="C151" s="17">
        <v>95855</v>
      </c>
      <c r="D151" s="18" t="s">
        <v>797</v>
      </c>
      <c r="E151" s="18" t="s">
        <v>798</v>
      </c>
      <c r="F151" s="19" t="s">
        <v>799</v>
      </c>
      <c r="G151" s="20" t="s">
        <v>800</v>
      </c>
      <c r="H151" s="18" t="s">
        <v>795</v>
      </c>
      <c r="I151" s="18" t="s">
        <v>723</v>
      </c>
      <c r="J151" s="21">
        <v>3030614</v>
      </c>
      <c r="K151" s="22" t="s">
        <v>19</v>
      </c>
      <c r="L151" s="21">
        <v>1000000</v>
      </c>
    </row>
    <row r="152" spans="1:12" ht="15" customHeight="1" x14ac:dyDescent="0.2">
      <c r="A152" s="3">
        <v>151</v>
      </c>
      <c r="B152" s="19" t="s">
        <v>801</v>
      </c>
      <c r="C152" s="17">
        <v>97389</v>
      </c>
      <c r="D152" s="18" t="s">
        <v>802</v>
      </c>
      <c r="E152" s="18" t="s">
        <v>803</v>
      </c>
      <c r="F152" s="19" t="s">
        <v>804</v>
      </c>
      <c r="G152" s="20" t="s">
        <v>805</v>
      </c>
      <c r="H152" s="18" t="s">
        <v>795</v>
      </c>
      <c r="I152" s="18" t="s">
        <v>723</v>
      </c>
      <c r="J152" s="21">
        <v>977776</v>
      </c>
      <c r="K152" s="22" t="s">
        <v>19</v>
      </c>
      <c r="L152" s="21">
        <v>488888</v>
      </c>
    </row>
    <row r="153" spans="1:12" ht="15" customHeight="1" x14ac:dyDescent="0.2">
      <c r="A153" s="3">
        <v>152</v>
      </c>
      <c r="B153" s="19" t="s">
        <v>806</v>
      </c>
      <c r="C153" s="17">
        <v>95239</v>
      </c>
      <c r="D153" s="18" t="s">
        <v>807</v>
      </c>
      <c r="E153" s="18" t="s">
        <v>808</v>
      </c>
      <c r="F153" s="19" t="s">
        <v>809</v>
      </c>
      <c r="G153" s="20" t="s">
        <v>810</v>
      </c>
      <c r="H153" s="18" t="s">
        <v>795</v>
      </c>
      <c r="I153" s="18" t="s">
        <v>723</v>
      </c>
      <c r="J153" s="21">
        <v>2669617</v>
      </c>
      <c r="K153" s="22" t="s">
        <v>19</v>
      </c>
      <c r="L153" s="21">
        <v>1000000</v>
      </c>
    </row>
    <row r="154" spans="1:12" ht="15" customHeight="1" x14ac:dyDescent="0.2">
      <c r="A154" s="3">
        <v>153</v>
      </c>
      <c r="B154" s="19" t="s">
        <v>811</v>
      </c>
      <c r="C154" s="17">
        <v>96241</v>
      </c>
      <c r="D154" s="18" t="s">
        <v>812</v>
      </c>
      <c r="E154" s="18" t="s">
        <v>813</v>
      </c>
      <c r="F154" s="19" t="s">
        <v>814</v>
      </c>
      <c r="G154" s="20" t="s">
        <v>815</v>
      </c>
      <c r="H154" s="18" t="s">
        <v>795</v>
      </c>
      <c r="I154" s="18" t="s">
        <v>723</v>
      </c>
      <c r="J154" s="21">
        <v>2194708</v>
      </c>
      <c r="K154" s="22" t="s">
        <v>19</v>
      </c>
      <c r="L154" s="21">
        <v>1000000</v>
      </c>
    </row>
    <row r="155" spans="1:12" ht="15" customHeight="1" x14ac:dyDescent="0.2">
      <c r="A155" s="3">
        <v>154</v>
      </c>
      <c r="B155" s="19" t="s">
        <v>816</v>
      </c>
      <c r="C155" s="17">
        <v>96233</v>
      </c>
      <c r="D155" s="18" t="s">
        <v>817</v>
      </c>
      <c r="E155" s="18" t="s">
        <v>818</v>
      </c>
      <c r="F155" s="19" t="s">
        <v>819</v>
      </c>
      <c r="G155" s="20" t="s">
        <v>820</v>
      </c>
      <c r="H155" s="18" t="s">
        <v>795</v>
      </c>
      <c r="I155" s="18" t="s">
        <v>723</v>
      </c>
      <c r="J155" s="21">
        <v>1607558</v>
      </c>
      <c r="K155" s="22" t="s">
        <v>19</v>
      </c>
      <c r="L155" s="21">
        <v>803779</v>
      </c>
    </row>
    <row r="156" spans="1:12" ht="15" customHeight="1" x14ac:dyDescent="0.2">
      <c r="A156" s="3">
        <v>155</v>
      </c>
      <c r="B156" s="19" t="s">
        <v>821</v>
      </c>
      <c r="C156" s="17">
        <v>96239</v>
      </c>
      <c r="D156" s="18" t="s">
        <v>822</v>
      </c>
      <c r="E156" s="18" t="s">
        <v>823</v>
      </c>
      <c r="F156" s="19" t="s">
        <v>824</v>
      </c>
      <c r="G156" s="20" t="s">
        <v>825</v>
      </c>
      <c r="H156" s="18" t="s">
        <v>826</v>
      </c>
      <c r="I156" s="18" t="s">
        <v>723</v>
      </c>
      <c r="J156" s="21">
        <v>803982</v>
      </c>
      <c r="K156" s="22" t="s">
        <v>19</v>
      </c>
      <c r="L156" s="21">
        <v>401991</v>
      </c>
    </row>
    <row r="157" spans="1:12" ht="15" customHeight="1" x14ac:dyDescent="0.2">
      <c r="A157" s="3">
        <v>156</v>
      </c>
      <c r="B157" s="19" t="s">
        <v>827</v>
      </c>
      <c r="C157" s="17">
        <v>96858</v>
      </c>
      <c r="D157" s="18" t="s">
        <v>828</v>
      </c>
      <c r="E157" s="18" t="s">
        <v>829</v>
      </c>
      <c r="F157" s="19" t="s">
        <v>830</v>
      </c>
      <c r="G157" s="20" t="s">
        <v>831</v>
      </c>
      <c r="H157" s="18" t="s">
        <v>826</v>
      </c>
      <c r="I157" s="18" t="s">
        <v>723</v>
      </c>
      <c r="J157" s="21">
        <v>2616488</v>
      </c>
      <c r="K157" s="22" t="s">
        <v>25</v>
      </c>
      <c r="L157" s="21">
        <v>1000000</v>
      </c>
    </row>
    <row r="158" spans="1:12" ht="15" customHeight="1" x14ac:dyDescent="0.2">
      <c r="A158" s="3">
        <v>157</v>
      </c>
      <c r="B158" s="19" t="s">
        <v>832</v>
      </c>
      <c r="C158" s="17">
        <v>97298</v>
      </c>
      <c r="D158" s="18" t="s">
        <v>833</v>
      </c>
      <c r="E158" s="18" t="s">
        <v>834</v>
      </c>
      <c r="F158" s="19" t="s">
        <v>835</v>
      </c>
      <c r="G158" s="20" t="s">
        <v>836</v>
      </c>
      <c r="H158" s="18" t="s">
        <v>826</v>
      </c>
      <c r="I158" s="18" t="s">
        <v>723</v>
      </c>
      <c r="J158" s="21">
        <v>721756</v>
      </c>
      <c r="K158" s="22" t="s">
        <v>25</v>
      </c>
      <c r="L158" s="21">
        <v>360878</v>
      </c>
    </row>
    <row r="159" spans="1:12" ht="15" customHeight="1" x14ac:dyDescent="0.2">
      <c r="A159" s="3">
        <v>158</v>
      </c>
      <c r="B159" s="19" t="s">
        <v>837</v>
      </c>
      <c r="C159" s="17">
        <v>97639</v>
      </c>
      <c r="D159" s="18" t="s">
        <v>838</v>
      </c>
      <c r="E159" s="18" t="s">
        <v>839</v>
      </c>
      <c r="F159" s="19" t="s">
        <v>840</v>
      </c>
      <c r="G159" s="20" t="s">
        <v>841</v>
      </c>
      <c r="H159" s="18" t="s">
        <v>826</v>
      </c>
      <c r="I159" s="18" t="s">
        <v>723</v>
      </c>
      <c r="J159" s="21">
        <v>1382097</v>
      </c>
      <c r="K159" s="22" t="s">
        <v>25</v>
      </c>
      <c r="L159" s="21">
        <v>690000</v>
      </c>
    </row>
    <row r="160" spans="1:12" ht="15" customHeight="1" x14ac:dyDescent="0.2">
      <c r="A160" s="3">
        <v>159</v>
      </c>
      <c r="B160" s="19" t="s">
        <v>842</v>
      </c>
      <c r="C160" s="17">
        <v>95474</v>
      </c>
      <c r="D160" s="18" t="s">
        <v>843</v>
      </c>
      <c r="E160" s="18" t="s">
        <v>844</v>
      </c>
      <c r="F160" s="19" t="s">
        <v>845</v>
      </c>
      <c r="G160" s="20" t="s">
        <v>846</v>
      </c>
      <c r="H160" s="18" t="s">
        <v>826</v>
      </c>
      <c r="I160" s="18" t="s">
        <v>723</v>
      </c>
      <c r="J160" s="21">
        <v>406801</v>
      </c>
      <c r="K160" s="22" t="s">
        <v>19</v>
      </c>
      <c r="L160" s="21">
        <v>203400</v>
      </c>
    </row>
    <row r="161" spans="1:12" ht="15" customHeight="1" x14ac:dyDescent="0.2">
      <c r="A161" s="3">
        <v>160</v>
      </c>
      <c r="B161" s="19" t="s">
        <v>847</v>
      </c>
      <c r="C161" s="17">
        <v>96227</v>
      </c>
      <c r="D161" s="18" t="s">
        <v>848</v>
      </c>
      <c r="E161" s="18" t="s">
        <v>849</v>
      </c>
      <c r="F161" s="19" t="s">
        <v>850</v>
      </c>
      <c r="G161" s="20" t="s">
        <v>851</v>
      </c>
      <c r="H161" s="18" t="s">
        <v>826</v>
      </c>
      <c r="I161" s="18" t="s">
        <v>723</v>
      </c>
      <c r="J161" s="21">
        <v>1141039</v>
      </c>
      <c r="K161" s="22" t="s">
        <v>19</v>
      </c>
      <c r="L161" s="21">
        <v>570519</v>
      </c>
    </row>
    <row r="162" spans="1:12" ht="15" customHeight="1" x14ac:dyDescent="0.2">
      <c r="A162" s="3">
        <v>161</v>
      </c>
      <c r="B162" s="19" t="s">
        <v>852</v>
      </c>
      <c r="C162" s="17">
        <v>95536</v>
      </c>
      <c r="D162" s="18" t="s">
        <v>853</v>
      </c>
      <c r="E162" s="18" t="s">
        <v>854</v>
      </c>
      <c r="F162" s="19" t="s">
        <v>855</v>
      </c>
      <c r="G162" s="20" t="s">
        <v>856</v>
      </c>
      <c r="H162" s="18" t="s">
        <v>857</v>
      </c>
      <c r="I162" s="18" t="s">
        <v>723</v>
      </c>
      <c r="J162" s="21">
        <v>1824955</v>
      </c>
      <c r="K162" s="22" t="s">
        <v>19</v>
      </c>
      <c r="L162" s="21">
        <v>912477</v>
      </c>
    </row>
    <row r="163" spans="1:12" ht="15" customHeight="1" x14ac:dyDescent="0.2">
      <c r="A163" s="3">
        <v>162</v>
      </c>
      <c r="B163" s="19" t="s">
        <v>858</v>
      </c>
      <c r="C163" s="17">
        <v>93699</v>
      </c>
      <c r="D163" s="18" t="s">
        <v>859</v>
      </c>
      <c r="E163" s="18" t="s">
        <v>860</v>
      </c>
      <c r="F163" s="19" t="s">
        <v>861</v>
      </c>
      <c r="G163" s="20" t="s">
        <v>862</v>
      </c>
      <c r="H163" s="18" t="s">
        <v>857</v>
      </c>
      <c r="I163" s="18" t="s">
        <v>723</v>
      </c>
      <c r="J163" s="21">
        <v>3200000</v>
      </c>
      <c r="K163" s="22" t="s">
        <v>25</v>
      </c>
      <c r="L163" s="21">
        <v>800000</v>
      </c>
    </row>
    <row r="164" spans="1:12" ht="15" customHeight="1" x14ac:dyDescent="0.2">
      <c r="A164" s="3">
        <v>163</v>
      </c>
      <c r="B164" s="19" t="s">
        <v>863</v>
      </c>
      <c r="C164" s="17">
        <v>97365</v>
      </c>
      <c r="D164" s="18" t="s">
        <v>864</v>
      </c>
      <c r="E164" s="18" t="s">
        <v>865</v>
      </c>
      <c r="F164" s="19" t="s">
        <v>866</v>
      </c>
      <c r="G164" s="20" t="s">
        <v>867</v>
      </c>
      <c r="H164" s="18" t="s">
        <v>868</v>
      </c>
      <c r="I164" s="18" t="s">
        <v>869</v>
      </c>
      <c r="J164" s="21">
        <v>2418047</v>
      </c>
      <c r="K164" s="22" t="s">
        <v>19</v>
      </c>
      <c r="L164" s="21">
        <v>1000000</v>
      </c>
    </row>
    <row r="165" spans="1:12" ht="15" customHeight="1" x14ac:dyDescent="0.2">
      <c r="A165" s="3">
        <v>164</v>
      </c>
      <c r="B165" s="19" t="s">
        <v>870</v>
      </c>
      <c r="C165" s="17">
        <v>97615</v>
      </c>
      <c r="D165" s="18" t="s">
        <v>871</v>
      </c>
      <c r="E165" s="18" t="s">
        <v>872</v>
      </c>
      <c r="F165" s="19" t="s">
        <v>873</v>
      </c>
      <c r="G165" s="20" t="s">
        <v>874</v>
      </c>
      <c r="H165" s="18" t="s">
        <v>868</v>
      </c>
      <c r="I165" s="18" t="s">
        <v>869</v>
      </c>
      <c r="J165" s="21">
        <v>1217102</v>
      </c>
      <c r="K165" s="22" t="s">
        <v>19</v>
      </c>
      <c r="L165" s="21">
        <v>608550</v>
      </c>
    </row>
    <row r="166" spans="1:12" ht="15" customHeight="1" x14ac:dyDescent="0.2">
      <c r="A166" s="3">
        <v>165</v>
      </c>
      <c r="B166" s="19" t="s">
        <v>875</v>
      </c>
      <c r="C166" s="17">
        <v>97246</v>
      </c>
      <c r="D166" s="18" t="s">
        <v>876</v>
      </c>
      <c r="E166" s="18" t="s">
        <v>877</v>
      </c>
      <c r="F166" s="19" t="s">
        <v>878</v>
      </c>
      <c r="G166" s="20" t="s">
        <v>879</v>
      </c>
      <c r="H166" s="18" t="s">
        <v>868</v>
      </c>
      <c r="I166" s="18" t="s">
        <v>869</v>
      </c>
      <c r="J166" s="21">
        <v>645000</v>
      </c>
      <c r="K166" s="22" t="s">
        <v>19</v>
      </c>
      <c r="L166" s="21">
        <v>300000</v>
      </c>
    </row>
    <row r="167" spans="1:12" ht="15" customHeight="1" x14ac:dyDescent="0.2">
      <c r="A167" s="3">
        <v>166</v>
      </c>
      <c r="B167" s="19" t="s">
        <v>880</v>
      </c>
      <c r="C167" s="17">
        <v>96247</v>
      </c>
      <c r="D167" s="18" t="s">
        <v>881</v>
      </c>
      <c r="E167" s="18" t="s">
        <v>882</v>
      </c>
      <c r="F167" s="19" t="s">
        <v>883</v>
      </c>
      <c r="G167" s="20" t="s">
        <v>884</v>
      </c>
      <c r="H167" s="18" t="s">
        <v>868</v>
      </c>
      <c r="I167" s="18" t="s">
        <v>869</v>
      </c>
      <c r="J167" s="21">
        <v>2198918</v>
      </c>
      <c r="K167" s="22" t="s">
        <v>19</v>
      </c>
      <c r="L167" s="21">
        <v>1000000</v>
      </c>
    </row>
    <row r="168" spans="1:12" ht="15" customHeight="1" x14ac:dyDescent="0.2">
      <c r="A168" s="3">
        <v>167</v>
      </c>
      <c r="B168" s="19" t="s">
        <v>885</v>
      </c>
      <c r="C168" s="17">
        <v>96800</v>
      </c>
      <c r="D168" s="18" t="s">
        <v>886</v>
      </c>
      <c r="E168" s="18" t="s">
        <v>887</v>
      </c>
      <c r="F168" s="19" t="s">
        <v>888</v>
      </c>
      <c r="G168" s="20" t="s">
        <v>889</v>
      </c>
      <c r="H168" s="18" t="s">
        <v>868</v>
      </c>
      <c r="I168" s="18" t="s">
        <v>869</v>
      </c>
      <c r="J168" s="21">
        <v>797799</v>
      </c>
      <c r="K168" s="22" t="s">
        <v>19</v>
      </c>
      <c r="L168" s="21">
        <v>398899</v>
      </c>
    </row>
    <row r="169" spans="1:12" ht="15" customHeight="1" x14ac:dyDescent="0.2">
      <c r="A169" s="3">
        <v>168</v>
      </c>
      <c r="B169" s="19" t="s">
        <v>890</v>
      </c>
      <c r="C169" s="17">
        <v>95968</v>
      </c>
      <c r="D169" s="18" t="s">
        <v>891</v>
      </c>
      <c r="E169" s="18" t="s">
        <v>892</v>
      </c>
      <c r="F169" s="19" t="s">
        <v>893</v>
      </c>
      <c r="G169" s="20" t="s">
        <v>894</v>
      </c>
      <c r="H169" s="18" t="s">
        <v>868</v>
      </c>
      <c r="I169" s="18" t="s">
        <v>869</v>
      </c>
      <c r="J169" s="21">
        <v>1016365</v>
      </c>
      <c r="K169" s="22" t="s">
        <v>19</v>
      </c>
      <c r="L169" s="21">
        <v>508182</v>
      </c>
    </row>
    <row r="170" spans="1:12" ht="15" customHeight="1" x14ac:dyDescent="0.2">
      <c r="A170" s="3">
        <v>169</v>
      </c>
      <c r="B170" s="19" t="s">
        <v>895</v>
      </c>
      <c r="C170" s="17">
        <v>96702</v>
      </c>
      <c r="D170" s="18" t="s">
        <v>896</v>
      </c>
      <c r="E170" s="18" t="s">
        <v>897</v>
      </c>
      <c r="F170" s="19" t="s">
        <v>898</v>
      </c>
      <c r="G170" s="20" t="s">
        <v>899</v>
      </c>
      <c r="H170" s="18" t="s">
        <v>868</v>
      </c>
      <c r="I170" s="18" t="s">
        <v>869</v>
      </c>
      <c r="J170" s="21">
        <v>551419</v>
      </c>
      <c r="K170" s="22" t="s">
        <v>19</v>
      </c>
      <c r="L170" s="21">
        <v>275709</v>
      </c>
    </row>
    <row r="171" spans="1:12" ht="15" customHeight="1" x14ac:dyDescent="0.2">
      <c r="A171" s="3">
        <v>170</v>
      </c>
      <c r="B171" s="19" t="s">
        <v>900</v>
      </c>
      <c r="C171" s="17">
        <v>94876</v>
      </c>
      <c r="D171" s="18" t="s">
        <v>901</v>
      </c>
      <c r="E171" s="18" t="s">
        <v>902</v>
      </c>
      <c r="F171" s="19" t="s">
        <v>903</v>
      </c>
      <c r="G171" s="20" t="s">
        <v>904</v>
      </c>
      <c r="H171" s="18" t="s">
        <v>905</v>
      </c>
      <c r="I171" s="18" t="s">
        <v>869</v>
      </c>
      <c r="J171" s="21">
        <v>1123395</v>
      </c>
      <c r="K171" s="22" t="s">
        <v>19</v>
      </c>
      <c r="L171" s="21">
        <v>561697</v>
      </c>
    </row>
    <row r="172" spans="1:12" ht="15" customHeight="1" x14ac:dyDescent="0.2">
      <c r="A172" s="3">
        <v>171</v>
      </c>
      <c r="B172" s="19" t="s">
        <v>906</v>
      </c>
      <c r="C172" s="17">
        <v>96254</v>
      </c>
      <c r="D172" s="18" t="s">
        <v>907</v>
      </c>
      <c r="E172" s="18" t="s">
        <v>908</v>
      </c>
      <c r="F172" s="19" t="s">
        <v>909</v>
      </c>
      <c r="G172" s="20" t="s">
        <v>910</v>
      </c>
      <c r="H172" s="18" t="s">
        <v>905</v>
      </c>
      <c r="I172" s="18" t="s">
        <v>869</v>
      </c>
      <c r="J172" s="21">
        <v>507821</v>
      </c>
      <c r="K172" s="22" t="s">
        <v>19</v>
      </c>
      <c r="L172" s="21">
        <v>253910</v>
      </c>
    </row>
    <row r="173" spans="1:12" ht="15" customHeight="1" x14ac:dyDescent="0.2">
      <c r="A173" s="3">
        <v>172</v>
      </c>
      <c r="B173" s="19" t="s">
        <v>911</v>
      </c>
      <c r="C173" s="17">
        <v>97558</v>
      </c>
      <c r="D173" s="18" t="s">
        <v>912</v>
      </c>
      <c r="E173" s="18" t="s">
        <v>913</v>
      </c>
      <c r="F173" s="19" t="s">
        <v>914</v>
      </c>
      <c r="G173" s="20" t="s">
        <v>915</v>
      </c>
      <c r="H173" s="18" t="s">
        <v>905</v>
      </c>
      <c r="I173" s="18" t="s">
        <v>869</v>
      </c>
      <c r="J173" s="21">
        <v>804292</v>
      </c>
      <c r="K173" s="22" t="s">
        <v>19</v>
      </c>
      <c r="L173" s="21">
        <v>402146</v>
      </c>
    </row>
    <row r="174" spans="1:12" ht="15" customHeight="1" x14ac:dyDescent="0.2">
      <c r="A174" s="3">
        <v>173</v>
      </c>
      <c r="B174" s="19" t="s">
        <v>916</v>
      </c>
      <c r="C174" s="17">
        <v>96237</v>
      </c>
      <c r="D174" s="18" t="s">
        <v>917</v>
      </c>
      <c r="E174" s="18" t="s">
        <v>918</v>
      </c>
      <c r="F174" s="19" t="s">
        <v>919</v>
      </c>
      <c r="G174" s="20" t="s">
        <v>920</v>
      </c>
      <c r="H174" s="18" t="s">
        <v>905</v>
      </c>
      <c r="I174" s="18" t="s">
        <v>869</v>
      </c>
      <c r="J174" s="21">
        <v>1255624</v>
      </c>
      <c r="K174" s="22" t="s">
        <v>19</v>
      </c>
      <c r="L174" s="21">
        <v>627812</v>
      </c>
    </row>
    <row r="175" spans="1:12" ht="15" customHeight="1" x14ac:dyDescent="0.2">
      <c r="A175" s="3">
        <v>174</v>
      </c>
      <c r="B175" s="19" t="s">
        <v>921</v>
      </c>
      <c r="C175" s="17">
        <v>95062</v>
      </c>
      <c r="D175" s="18" t="s">
        <v>922</v>
      </c>
      <c r="E175" s="18" t="s">
        <v>923</v>
      </c>
      <c r="F175" s="19" t="s">
        <v>924</v>
      </c>
      <c r="G175" s="20" t="s">
        <v>925</v>
      </c>
      <c r="H175" s="18" t="s">
        <v>926</v>
      </c>
      <c r="I175" s="18" t="s">
        <v>869</v>
      </c>
      <c r="J175" s="21">
        <v>988183</v>
      </c>
      <c r="K175" s="22" t="s">
        <v>19</v>
      </c>
      <c r="L175" s="21">
        <v>494091</v>
      </c>
    </row>
    <row r="176" spans="1:12" ht="15" customHeight="1" x14ac:dyDescent="0.2">
      <c r="A176" s="3">
        <v>175</v>
      </c>
      <c r="B176" s="19" t="s">
        <v>927</v>
      </c>
      <c r="C176" s="17">
        <v>95759</v>
      </c>
      <c r="D176" s="18" t="s">
        <v>928</v>
      </c>
      <c r="E176" s="18" t="s">
        <v>929</v>
      </c>
      <c r="F176" s="19" t="s">
        <v>930</v>
      </c>
      <c r="G176" s="20" t="s">
        <v>931</v>
      </c>
      <c r="H176" s="18" t="s">
        <v>926</v>
      </c>
      <c r="I176" s="18" t="s">
        <v>869</v>
      </c>
      <c r="J176" s="21">
        <v>3401119</v>
      </c>
      <c r="K176" s="22" t="s">
        <v>19</v>
      </c>
      <c r="L176" s="21">
        <v>1000000</v>
      </c>
    </row>
    <row r="177" spans="1:12" ht="15" customHeight="1" x14ac:dyDescent="0.2">
      <c r="A177" s="3">
        <v>176</v>
      </c>
      <c r="B177" s="19" t="s">
        <v>932</v>
      </c>
      <c r="C177" s="17">
        <v>97221</v>
      </c>
      <c r="D177" s="18" t="s">
        <v>933</v>
      </c>
      <c r="E177" s="18" t="s">
        <v>934</v>
      </c>
      <c r="F177" s="19" t="s">
        <v>935</v>
      </c>
      <c r="G177" s="20" t="s">
        <v>936</v>
      </c>
      <c r="H177" s="18" t="s">
        <v>926</v>
      </c>
      <c r="I177" s="18" t="s">
        <v>869</v>
      </c>
      <c r="J177" s="21">
        <v>1815502</v>
      </c>
      <c r="K177" s="22" t="s">
        <v>19</v>
      </c>
      <c r="L177" s="21">
        <v>907751</v>
      </c>
    </row>
    <row r="178" spans="1:12" ht="15" customHeight="1" x14ac:dyDescent="0.2">
      <c r="A178" s="3">
        <v>177</v>
      </c>
      <c r="B178" s="19" t="s">
        <v>937</v>
      </c>
      <c r="C178" s="17">
        <v>96147</v>
      </c>
      <c r="D178" s="18" t="s">
        <v>938</v>
      </c>
      <c r="E178" s="18" t="s">
        <v>939</v>
      </c>
      <c r="F178" s="19" t="s">
        <v>940</v>
      </c>
      <c r="G178" s="20" t="s">
        <v>941</v>
      </c>
      <c r="H178" s="18" t="s">
        <v>926</v>
      </c>
      <c r="I178" s="18" t="s">
        <v>869</v>
      </c>
      <c r="J178" s="21">
        <v>939130</v>
      </c>
      <c r="K178" s="22" t="s">
        <v>19</v>
      </c>
      <c r="L178" s="21">
        <v>469565</v>
      </c>
    </row>
    <row r="179" spans="1:12" ht="15" customHeight="1" x14ac:dyDescent="0.2">
      <c r="A179" s="3">
        <v>178</v>
      </c>
      <c r="B179" s="19" t="s">
        <v>942</v>
      </c>
      <c r="C179" s="17">
        <v>95694</v>
      </c>
      <c r="D179" s="18" t="s">
        <v>943</v>
      </c>
      <c r="E179" s="18" t="s">
        <v>944</v>
      </c>
      <c r="F179" s="19" t="s">
        <v>945</v>
      </c>
      <c r="G179" s="20" t="s">
        <v>946</v>
      </c>
      <c r="H179" s="18" t="s">
        <v>947</v>
      </c>
      <c r="I179" s="18" t="s">
        <v>869</v>
      </c>
      <c r="J179" s="21">
        <v>4837724</v>
      </c>
      <c r="K179" s="22" t="s">
        <v>19</v>
      </c>
      <c r="L179" s="21">
        <v>1000000</v>
      </c>
    </row>
    <row r="180" spans="1:12" ht="15" customHeight="1" x14ac:dyDescent="0.2">
      <c r="A180" s="3">
        <v>179</v>
      </c>
      <c r="B180" s="19" t="s">
        <v>948</v>
      </c>
      <c r="C180" s="17">
        <v>97234</v>
      </c>
      <c r="D180" s="18" t="s">
        <v>949</v>
      </c>
      <c r="E180" s="18" t="s">
        <v>950</v>
      </c>
      <c r="F180" s="19" t="s">
        <v>951</v>
      </c>
      <c r="G180" s="20" t="s">
        <v>952</v>
      </c>
      <c r="H180" s="18" t="s">
        <v>947</v>
      </c>
      <c r="I180" s="18" t="s">
        <v>869</v>
      </c>
      <c r="J180" s="21">
        <v>1570000</v>
      </c>
      <c r="K180" s="22" t="s">
        <v>19</v>
      </c>
      <c r="L180" s="21">
        <v>785000</v>
      </c>
    </row>
    <row r="181" spans="1:12" ht="15" customHeight="1" x14ac:dyDescent="0.2">
      <c r="A181" s="3">
        <v>180</v>
      </c>
      <c r="B181" s="19" t="s">
        <v>953</v>
      </c>
      <c r="C181" s="17">
        <v>94836</v>
      </c>
      <c r="D181" s="18" t="s">
        <v>954</v>
      </c>
      <c r="E181" s="18" t="s">
        <v>955</v>
      </c>
      <c r="F181" s="19" t="s">
        <v>956</v>
      </c>
      <c r="G181" s="20" t="s">
        <v>957</v>
      </c>
      <c r="H181" s="18" t="s">
        <v>947</v>
      </c>
      <c r="I181" s="18" t="s">
        <v>869</v>
      </c>
      <c r="J181" s="21">
        <v>2231912</v>
      </c>
      <c r="K181" s="22" t="s">
        <v>19</v>
      </c>
      <c r="L181" s="21">
        <v>1000000</v>
      </c>
    </row>
    <row r="182" spans="1:12" ht="15" customHeight="1" x14ac:dyDescent="0.2">
      <c r="A182" s="3">
        <v>181</v>
      </c>
      <c r="B182" s="19" t="s">
        <v>958</v>
      </c>
      <c r="C182" s="17">
        <v>96314</v>
      </c>
      <c r="D182" s="18" t="s">
        <v>959</v>
      </c>
      <c r="E182" s="18" t="s">
        <v>960</v>
      </c>
      <c r="F182" s="19" t="s">
        <v>961</v>
      </c>
      <c r="G182" s="20" t="s">
        <v>962</v>
      </c>
      <c r="H182" s="18" t="s">
        <v>947</v>
      </c>
      <c r="I182" s="18" t="s">
        <v>869</v>
      </c>
      <c r="J182" s="21">
        <v>512226</v>
      </c>
      <c r="K182" s="22" t="s">
        <v>19</v>
      </c>
      <c r="L182" s="21">
        <v>256113</v>
      </c>
    </row>
    <row r="183" spans="1:12" ht="15" customHeight="1" x14ac:dyDescent="0.2">
      <c r="A183" s="3">
        <v>182</v>
      </c>
      <c r="B183" s="19" t="s">
        <v>963</v>
      </c>
      <c r="C183" s="17">
        <v>97418</v>
      </c>
      <c r="D183" s="18" t="s">
        <v>964</v>
      </c>
      <c r="E183" s="18" t="s">
        <v>965</v>
      </c>
      <c r="F183" s="19" t="s">
        <v>966</v>
      </c>
      <c r="G183" s="20" t="s">
        <v>967</v>
      </c>
      <c r="H183" s="18" t="s">
        <v>947</v>
      </c>
      <c r="I183" s="18" t="s">
        <v>869</v>
      </c>
      <c r="J183" s="21">
        <v>2303330</v>
      </c>
      <c r="K183" s="22" t="s">
        <v>19</v>
      </c>
      <c r="L183" s="21">
        <v>1000000</v>
      </c>
    </row>
    <row r="184" spans="1:12" ht="15" customHeight="1" x14ac:dyDescent="0.2">
      <c r="A184" s="3">
        <v>183</v>
      </c>
      <c r="B184" s="19" t="s">
        <v>968</v>
      </c>
      <c r="C184" s="17">
        <v>95169</v>
      </c>
      <c r="D184" s="18" t="s">
        <v>969</v>
      </c>
      <c r="E184" s="18" t="s">
        <v>970</v>
      </c>
      <c r="F184" s="19" t="s">
        <v>971</v>
      </c>
      <c r="G184" s="20" t="s">
        <v>972</v>
      </c>
      <c r="H184" s="18" t="s">
        <v>947</v>
      </c>
      <c r="I184" s="18" t="s">
        <v>869</v>
      </c>
      <c r="J184" s="21">
        <v>906304</v>
      </c>
      <c r="K184" s="22" t="s">
        <v>19</v>
      </c>
      <c r="L184" s="21">
        <v>453152</v>
      </c>
    </row>
    <row r="185" spans="1:12" ht="15" customHeight="1" x14ac:dyDescent="0.2">
      <c r="A185" s="3">
        <v>184</v>
      </c>
      <c r="B185" s="19" t="s">
        <v>973</v>
      </c>
      <c r="C185" s="17">
        <v>96940</v>
      </c>
      <c r="D185" s="18" t="s">
        <v>974</v>
      </c>
      <c r="E185" s="18" t="s">
        <v>975</v>
      </c>
      <c r="F185" s="19" t="s">
        <v>976</v>
      </c>
      <c r="G185" s="20" t="s">
        <v>977</v>
      </c>
      <c r="H185" s="18" t="s">
        <v>978</v>
      </c>
      <c r="I185" s="18" t="s">
        <v>979</v>
      </c>
      <c r="J185" s="21">
        <v>1458711</v>
      </c>
      <c r="K185" s="22" t="s">
        <v>19</v>
      </c>
      <c r="L185" s="21">
        <v>725000</v>
      </c>
    </row>
    <row r="186" spans="1:12" ht="15" customHeight="1" x14ac:dyDescent="0.2">
      <c r="A186" s="3">
        <v>185</v>
      </c>
      <c r="B186" s="19" t="s">
        <v>980</v>
      </c>
      <c r="C186" s="17">
        <v>95096</v>
      </c>
      <c r="D186" s="18" t="s">
        <v>981</v>
      </c>
      <c r="E186" s="18" t="s">
        <v>982</v>
      </c>
      <c r="F186" s="19" t="s">
        <v>983</v>
      </c>
      <c r="G186" s="20" t="s">
        <v>984</v>
      </c>
      <c r="H186" s="18" t="s">
        <v>978</v>
      </c>
      <c r="I186" s="18" t="s">
        <v>979</v>
      </c>
      <c r="J186" s="21">
        <v>1215176</v>
      </c>
      <c r="K186" s="22" t="s">
        <v>19</v>
      </c>
      <c r="L186" s="21">
        <v>600000</v>
      </c>
    </row>
    <row r="187" spans="1:12" ht="15" customHeight="1" x14ac:dyDescent="0.2">
      <c r="A187" s="3">
        <v>186</v>
      </c>
      <c r="B187" s="19" t="s">
        <v>985</v>
      </c>
      <c r="C187" s="17">
        <v>95190</v>
      </c>
      <c r="D187" s="18" t="s">
        <v>986</v>
      </c>
      <c r="E187" s="18" t="s">
        <v>987</v>
      </c>
      <c r="F187" s="19" t="s">
        <v>988</v>
      </c>
      <c r="G187" s="20" t="s">
        <v>989</v>
      </c>
      <c r="H187" s="18" t="s">
        <v>978</v>
      </c>
      <c r="I187" s="18" t="s">
        <v>979</v>
      </c>
      <c r="J187" s="21">
        <v>483323</v>
      </c>
      <c r="K187" s="22" t="s">
        <v>19</v>
      </c>
      <c r="L187" s="21">
        <v>241661</v>
      </c>
    </row>
    <row r="188" spans="1:12" ht="15" customHeight="1" x14ac:dyDescent="0.2">
      <c r="A188" s="3">
        <v>187</v>
      </c>
      <c r="B188" s="19" t="s">
        <v>990</v>
      </c>
      <c r="C188" s="17">
        <v>96446</v>
      </c>
      <c r="D188" s="18" t="s">
        <v>991</v>
      </c>
      <c r="E188" s="18" t="s">
        <v>992</v>
      </c>
      <c r="F188" s="19" t="s">
        <v>993</v>
      </c>
      <c r="G188" s="20" t="s">
        <v>994</v>
      </c>
      <c r="H188" s="18" t="s">
        <v>978</v>
      </c>
      <c r="I188" s="18" t="s">
        <v>979</v>
      </c>
      <c r="J188" s="21">
        <v>657606</v>
      </c>
      <c r="K188" s="22" t="s">
        <v>19</v>
      </c>
      <c r="L188" s="21">
        <v>328803</v>
      </c>
    </row>
    <row r="189" spans="1:12" ht="15" customHeight="1" x14ac:dyDescent="0.2">
      <c r="A189" s="3">
        <v>188</v>
      </c>
      <c r="B189" s="19" t="s">
        <v>995</v>
      </c>
      <c r="C189" s="17">
        <v>94822</v>
      </c>
      <c r="D189" s="18" t="s">
        <v>996</v>
      </c>
      <c r="E189" s="18" t="s">
        <v>997</v>
      </c>
      <c r="F189" s="19" t="s">
        <v>998</v>
      </c>
      <c r="G189" s="20" t="s">
        <v>999</v>
      </c>
      <c r="H189" s="18" t="s">
        <v>1000</v>
      </c>
      <c r="I189" s="18" t="s">
        <v>979</v>
      </c>
      <c r="J189" s="21">
        <v>2459615</v>
      </c>
      <c r="K189" s="22" t="s">
        <v>19</v>
      </c>
      <c r="L189" s="21">
        <v>1000000</v>
      </c>
    </row>
    <row r="190" spans="1:12" ht="15" customHeight="1" x14ac:dyDescent="0.2">
      <c r="A190" s="3">
        <v>189</v>
      </c>
      <c r="B190" s="19" t="s">
        <v>1001</v>
      </c>
      <c r="C190" s="17">
        <v>97623</v>
      </c>
      <c r="D190" s="18" t="s">
        <v>1002</v>
      </c>
      <c r="E190" s="18" t="s">
        <v>1003</v>
      </c>
      <c r="F190" s="19" t="s">
        <v>1004</v>
      </c>
      <c r="G190" s="20" t="s">
        <v>1005</v>
      </c>
      <c r="H190" s="18" t="s">
        <v>1000</v>
      </c>
      <c r="I190" s="18" t="s">
        <v>979</v>
      </c>
      <c r="J190" s="21">
        <v>1094474</v>
      </c>
      <c r="K190" s="22" t="s">
        <v>19</v>
      </c>
      <c r="L190" s="21">
        <v>547237</v>
      </c>
    </row>
    <row r="191" spans="1:12" ht="15" customHeight="1" x14ac:dyDescent="0.2">
      <c r="A191" s="3">
        <v>190</v>
      </c>
      <c r="B191" s="19" t="s">
        <v>1006</v>
      </c>
      <c r="C191" s="17">
        <v>95433</v>
      </c>
      <c r="D191" s="18" t="s">
        <v>1007</v>
      </c>
      <c r="E191" s="18" t="s">
        <v>1008</v>
      </c>
      <c r="F191" s="19" t="s">
        <v>1009</v>
      </c>
      <c r="G191" s="20" t="s">
        <v>1010</v>
      </c>
      <c r="H191" s="18" t="s">
        <v>1000</v>
      </c>
      <c r="I191" s="18" t="s">
        <v>979</v>
      </c>
      <c r="J191" s="21">
        <v>1151314</v>
      </c>
      <c r="K191" s="22" t="s">
        <v>19</v>
      </c>
      <c r="L191" s="21">
        <v>575657</v>
      </c>
    </row>
    <row r="192" spans="1:12" ht="15" customHeight="1" x14ac:dyDescent="0.2">
      <c r="A192" s="3">
        <v>191</v>
      </c>
      <c r="B192" s="19" t="s">
        <v>1011</v>
      </c>
      <c r="C192" s="17">
        <v>96570</v>
      </c>
      <c r="D192" s="18" t="s">
        <v>1012</v>
      </c>
      <c r="E192" s="18" t="s">
        <v>1013</v>
      </c>
      <c r="F192" s="19" t="s">
        <v>1014</v>
      </c>
      <c r="G192" s="20" t="s">
        <v>1015</v>
      </c>
      <c r="H192" s="18" t="s">
        <v>1000</v>
      </c>
      <c r="I192" s="18" t="s">
        <v>979</v>
      </c>
      <c r="J192" s="21">
        <v>536813</v>
      </c>
      <c r="K192" s="22" t="s">
        <v>19</v>
      </c>
      <c r="L192" s="21">
        <v>268406</v>
      </c>
    </row>
    <row r="193" spans="1:12" ht="15" customHeight="1" x14ac:dyDescent="0.2">
      <c r="A193" s="3">
        <v>192</v>
      </c>
      <c r="B193" s="19" t="s">
        <v>1016</v>
      </c>
      <c r="C193" s="17">
        <v>97355</v>
      </c>
      <c r="D193" s="18" t="s">
        <v>1017</v>
      </c>
      <c r="E193" s="18" t="s">
        <v>1018</v>
      </c>
      <c r="F193" s="19" t="s">
        <v>1019</v>
      </c>
      <c r="G193" s="20" t="s">
        <v>1020</v>
      </c>
      <c r="H193" s="18" t="s">
        <v>1021</v>
      </c>
      <c r="I193" s="18" t="s">
        <v>979</v>
      </c>
      <c r="J193" s="21">
        <v>1409446</v>
      </c>
      <c r="K193" s="22" t="s">
        <v>25</v>
      </c>
      <c r="L193" s="21">
        <v>704723</v>
      </c>
    </row>
    <row r="194" spans="1:12" ht="15" customHeight="1" x14ac:dyDescent="0.2">
      <c r="A194" s="3">
        <v>193</v>
      </c>
      <c r="B194" s="19" t="s">
        <v>1022</v>
      </c>
      <c r="C194" s="17">
        <v>96281</v>
      </c>
      <c r="D194" s="18" t="s">
        <v>1023</v>
      </c>
      <c r="E194" s="18" t="s">
        <v>1024</v>
      </c>
      <c r="F194" s="19" t="s">
        <v>1025</v>
      </c>
      <c r="G194" s="20" t="s">
        <v>1026</v>
      </c>
      <c r="H194" s="18" t="s">
        <v>1027</v>
      </c>
      <c r="I194" s="18" t="s">
        <v>979</v>
      </c>
      <c r="J194" s="21">
        <v>3429062</v>
      </c>
      <c r="K194" s="22" t="s">
        <v>25</v>
      </c>
      <c r="L194" s="21">
        <v>1000000</v>
      </c>
    </row>
    <row r="195" spans="1:12" ht="15" customHeight="1" x14ac:dyDescent="0.2">
      <c r="A195" s="3">
        <v>194</v>
      </c>
      <c r="B195" s="19" t="s">
        <v>1028</v>
      </c>
      <c r="C195" s="17">
        <v>95892</v>
      </c>
      <c r="D195" s="18" t="s">
        <v>1029</v>
      </c>
      <c r="E195" s="18" t="s">
        <v>1030</v>
      </c>
      <c r="F195" s="19" t="s">
        <v>1031</v>
      </c>
      <c r="G195" s="20" t="s">
        <v>1032</v>
      </c>
      <c r="H195" s="18" t="s">
        <v>1027</v>
      </c>
      <c r="I195" s="18" t="s">
        <v>979</v>
      </c>
      <c r="J195" s="21">
        <v>1267070</v>
      </c>
      <c r="K195" s="22" t="s">
        <v>19</v>
      </c>
      <c r="L195" s="21">
        <v>633535</v>
      </c>
    </row>
    <row r="196" spans="1:12" ht="15" customHeight="1" x14ac:dyDescent="0.2">
      <c r="A196" s="3">
        <v>195</v>
      </c>
      <c r="B196" s="19" t="s">
        <v>1033</v>
      </c>
      <c r="C196" s="17">
        <v>97638</v>
      </c>
      <c r="D196" s="18" t="s">
        <v>1034</v>
      </c>
      <c r="E196" s="18" t="s">
        <v>1035</v>
      </c>
      <c r="F196" s="19" t="s">
        <v>1036</v>
      </c>
      <c r="G196" s="20" t="s">
        <v>1037</v>
      </c>
      <c r="H196" s="18" t="s">
        <v>1038</v>
      </c>
      <c r="I196" s="18" t="s">
        <v>979</v>
      </c>
      <c r="J196" s="21">
        <v>2223324</v>
      </c>
      <c r="K196" s="22" t="s">
        <v>25</v>
      </c>
      <c r="L196" s="21">
        <v>1000000</v>
      </c>
    </row>
    <row r="197" spans="1:12" ht="15" customHeight="1" x14ac:dyDescent="0.2">
      <c r="A197" s="3">
        <v>196</v>
      </c>
      <c r="B197" s="19" t="s">
        <v>1039</v>
      </c>
      <c r="C197" s="17">
        <v>97036</v>
      </c>
      <c r="D197" s="18" t="s">
        <v>1040</v>
      </c>
      <c r="E197" s="18" t="s">
        <v>1041</v>
      </c>
      <c r="F197" s="19" t="s">
        <v>1042</v>
      </c>
      <c r="G197" s="20" t="s">
        <v>1043</v>
      </c>
      <c r="H197" s="18" t="s">
        <v>1038</v>
      </c>
      <c r="I197" s="18" t="s">
        <v>979</v>
      </c>
      <c r="J197" s="21">
        <v>2902825</v>
      </c>
      <c r="K197" s="22" t="s">
        <v>19</v>
      </c>
      <c r="L197" s="21">
        <v>1000000</v>
      </c>
    </row>
    <row r="198" spans="1:12" ht="15" customHeight="1" x14ac:dyDescent="0.2">
      <c r="A198" s="3">
        <v>197</v>
      </c>
      <c r="B198" s="19" t="s">
        <v>1044</v>
      </c>
      <c r="C198" s="17">
        <v>94671</v>
      </c>
      <c r="D198" s="18" t="s">
        <v>1045</v>
      </c>
      <c r="E198" s="18" t="s">
        <v>1046</v>
      </c>
      <c r="F198" s="19" t="s">
        <v>1047</v>
      </c>
      <c r="G198" s="20" t="s">
        <v>1048</v>
      </c>
      <c r="H198" s="18" t="s">
        <v>1038</v>
      </c>
      <c r="I198" s="18" t="s">
        <v>979</v>
      </c>
      <c r="J198" s="21">
        <v>801762</v>
      </c>
      <c r="K198" s="22" t="s">
        <v>19</v>
      </c>
      <c r="L198" s="21">
        <v>400881</v>
      </c>
    </row>
    <row r="199" spans="1:12" ht="15" customHeight="1" x14ac:dyDescent="0.2">
      <c r="A199" s="3">
        <v>198</v>
      </c>
      <c r="B199" s="19" t="s">
        <v>1049</v>
      </c>
      <c r="C199" s="17">
        <v>95677</v>
      </c>
      <c r="D199" s="18" t="s">
        <v>1050</v>
      </c>
      <c r="E199" s="18" t="s">
        <v>1051</v>
      </c>
      <c r="F199" s="19" t="s">
        <v>1052</v>
      </c>
      <c r="G199" s="20" t="s">
        <v>1053</v>
      </c>
      <c r="H199" s="18" t="s">
        <v>1038</v>
      </c>
      <c r="I199" s="18" t="s">
        <v>979</v>
      </c>
      <c r="J199" s="21">
        <v>3305877</v>
      </c>
      <c r="K199" s="22" t="s">
        <v>25</v>
      </c>
      <c r="L199" s="21">
        <v>1000000</v>
      </c>
    </row>
    <row r="200" spans="1:12" ht="15" customHeight="1" x14ac:dyDescent="0.2">
      <c r="A200" s="3">
        <v>199</v>
      </c>
      <c r="B200" s="19" t="s">
        <v>1054</v>
      </c>
      <c r="C200" s="17">
        <v>96685</v>
      </c>
      <c r="D200" s="18" t="s">
        <v>1055</v>
      </c>
      <c r="E200" s="18" t="s">
        <v>1056</v>
      </c>
      <c r="F200" s="19" t="s">
        <v>1057</v>
      </c>
      <c r="G200" s="20" t="s">
        <v>1058</v>
      </c>
      <c r="H200" s="18" t="s">
        <v>1038</v>
      </c>
      <c r="I200" s="18" t="s">
        <v>979</v>
      </c>
      <c r="J200" s="21">
        <v>957214</v>
      </c>
      <c r="K200" s="22" t="s">
        <v>19</v>
      </c>
      <c r="L200" s="21">
        <v>478607</v>
      </c>
    </row>
    <row r="201" spans="1:12" ht="15" customHeight="1" x14ac:dyDescent="0.2">
      <c r="A201" s="3">
        <v>200</v>
      </c>
      <c r="B201" s="19" t="s">
        <v>1059</v>
      </c>
      <c r="C201" s="17">
        <v>95072</v>
      </c>
      <c r="D201" s="18" t="s">
        <v>1060</v>
      </c>
      <c r="E201" s="18" t="s">
        <v>1061</v>
      </c>
      <c r="F201" s="19" t="s">
        <v>1062</v>
      </c>
      <c r="G201" s="20" t="s">
        <v>1063</v>
      </c>
      <c r="H201" s="18" t="s">
        <v>1038</v>
      </c>
      <c r="I201" s="18" t="s">
        <v>979</v>
      </c>
      <c r="J201" s="21">
        <v>1952033</v>
      </c>
      <c r="K201" s="22" t="s">
        <v>19</v>
      </c>
      <c r="L201" s="21">
        <v>976016</v>
      </c>
    </row>
    <row r="202" spans="1:12" ht="15" customHeight="1" x14ac:dyDescent="0.2">
      <c r="A202" s="3">
        <v>201</v>
      </c>
      <c r="B202" s="19" t="s">
        <v>1064</v>
      </c>
      <c r="C202" s="17">
        <v>95804</v>
      </c>
      <c r="D202" s="18" t="s">
        <v>1065</v>
      </c>
      <c r="E202" s="18" t="s">
        <v>1066</v>
      </c>
      <c r="F202" s="19" t="s">
        <v>1067</v>
      </c>
      <c r="G202" s="20" t="s">
        <v>1068</v>
      </c>
      <c r="H202" s="18" t="s">
        <v>1069</v>
      </c>
      <c r="I202" s="18" t="s">
        <v>1070</v>
      </c>
      <c r="J202" s="21">
        <v>1639380</v>
      </c>
      <c r="K202" s="22" t="s">
        <v>19</v>
      </c>
      <c r="L202" s="21">
        <v>819690</v>
      </c>
    </row>
    <row r="203" spans="1:12" ht="15" customHeight="1" x14ac:dyDescent="0.2">
      <c r="A203" s="3">
        <v>202</v>
      </c>
      <c r="B203" s="19" t="s">
        <v>1071</v>
      </c>
      <c r="C203" s="17">
        <v>95894</v>
      </c>
      <c r="D203" s="18" t="s">
        <v>1072</v>
      </c>
      <c r="E203" s="18" t="s">
        <v>1073</v>
      </c>
      <c r="F203" s="19" t="s">
        <v>1074</v>
      </c>
      <c r="G203" s="20" t="s">
        <v>1075</v>
      </c>
      <c r="H203" s="18" t="s">
        <v>1069</v>
      </c>
      <c r="I203" s="18" t="s">
        <v>1070</v>
      </c>
      <c r="J203" s="21">
        <v>1369889</v>
      </c>
      <c r="K203" s="22" t="s">
        <v>19</v>
      </c>
      <c r="L203" s="21">
        <v>684944</v>
      </c>
    </row>
    <row r="204" spans="1:12" ht="15" customHeight="1" x14ac:dyDescent="0.2">
      <c r="A204" s="3">
        <v>203</v>
      </c>
      <c r="B204" s="19" t="s">
        <v>1076</v>
      </c>
      <c r="C204" s="17">
        <v>97438</v>
      </c>
      <c r="D204" s="18" t="s">
        <v>1077</v>
      </c>
      <c r="E204" s="18" t="s">
        <v>1078</v>
      </c>
      <c r="F204" s="19" t="s">
        <v>1079</v>
      </c>
      <c r="G204" s="20" t="s">
        <v>1080</v>
      </c>
      <c r="H204" s="18" t="s">
        <v>1069</v>
      </c>
      <c r="I204" s="18" t="s">
        <v>1070</v>
      </c>
      <c r="J204" s="21">
        <v>526149</v>
      </c>
      <c r="K204" s="22" t="s">
        <v>19</v>
      </c>
      <c r="L204" s="21">
        <v>263000</v>
      </c>
    </row>
    <row r="205" spans="1:12" ht="15" customHeight="1" x14ac:dyDescent="0.2">
      <c r="A205" s="3">
        <v>204</v>
      </c>
      <c r="B205" s="19" t="s">
        <v>1081</v>
      </c>
      <c r="C205" s="17">
        <v>97098</v>
      </c>
      <c r="D205" s="18" t="s">
        <v>1082</v>
      </c>
      <c r="E205" s="18" t="s">
        <v>1083</v>
      </c>
      <c r="F205" s="19" t="s">
        <v>1084</v>
      </c>
      <c r="G205" s="20" t="s">
        <v>1085</v>
      </c>
      <c r="H205" s="18" t="s">
        <v>1069</v>
      </c>
      <c r="I205" s="18" t="s">
        <v>1070</v>
      </c>
      <c r="J205" s="21">
        <v>1992812</v>
      </c>
      <c r="K205" s="22" t="s">
        <v>19</v>
      </c>
      <c r="L205" s="21">
        <v>996406</v>
      </c>
    </row>
    <row r="206" spans="1:12" ht="15" customHeight="1" x14ac:dyDescent="0.2">
      <c r="A206" s="3">
        <v>205</v>
      </c>
      <c r="B206" s="19" t="s">
        <v>1086</v>
      </c>
      <c r="C206" s="17">
        <v>96359</v>
      </c>
      <c r="D206" s="18" t="s">
        <v>1087</v>
      </c>
      <c r="E206" s="18" t="s">
        <v>1088</v>
      </c>
      <c r="F206" s="19" t="s">
        <v>1089</v>
      </c>
      <c r="G206" s="20" t="s">
        <v>1090</v>
      </c>
      <c r="H206" s="18" t="s">
        <v>1069</v>
      </c>
      <c r="I206" s="18" t="s">
        <v>1070</v>
      </c>
      <c r="J206" s="21">
        <v>1046346</v>
      </c>
      <c r="K206" s="22" t="s">
        <v>19</v>
      </c>
      <c r="L206" s="21">
        <v>523000</v>
      </c>
    </row>
    <row r="207" spans="1:12" ht="15" customHeight="1" x14ac:dyDescent="0.2">
      <c r="A207" s="3">
        <v>206</v>
      </c>
      <c r="B207" s="19" t="s">
        <v>1091</v>
      </c>
      <c r="C207" s="17">
        <v>97239</v>
      </c>
      <c r="D207" s="18" t="s">
        <v>1092</v>
      </c>
      <c r="E207" s="18" t="s">
        <v>1093</v>
      </c>
      <c r="F207" s="19" t="s">
        <v>1094</v>
      </c>
      <c r="G207" s="20" t="s">
        <v>1095</v>
      </c>
      <c r="H207" s="18" t="s">
        <v>1069</v>
      </c>
      <c r="I207" s="18" t="s">
        <v>1070</v>
      </c>
      <c r="J207" s="21">
        <v>1884090</v>
      </c>
      <c r="K207" s="22" t="s">
        <v>19</v>
      </c>
      <c r="L207" s="21">
        <v>942045</v>
      </c>
    </row>
    <row r="208" spans="1:12" ht="15" customHeight="1" x14ac:dyDescent="0.2">
      <c r="A208" s="3">
        <v>207</v>
      </c>
      <c r="B208" s="19" t="s">
        <v>1096</v>
      </c>
      <c r="C208" s="17">
        <v>94722</v>
      </c>
      <c r="D208" s="18" t="s">
        <v>1097</v>
      </c>
      <c r="E208" s="18" t="s">
        <v>1098</v>
      </c>
      <c r="F208" s="19" t="s">
        <v>1099</v>
      </c>
      <c r="G208" s="20" t="s">
        <v>1100</v>
      </c>
      <c r="H208" s="18" t="s">
        <v>1069</v>
      </c>
      <c r="I208" s="18" t="s">
        <v>1070</v>
      </c>
      <c r="J208" s="21">
        <v>1624345</v>
      </c>
      <c r="K208" s="22" t="s">
        <v>19</v>
      </c>
      <c r="L208" s="21">
        <v>812172</v>
      </c>
    </row>
    <row r="209" spans="1:12" ht="15" customHeight="1" x14ac:dyDescent="0.2">
      <c r="A209" s="3">
        <v>208</v>
      </c>
      <c r="B209" s="19" t="s">
        <v>1101</v>
      </c>
      <c r="C209" s="17">
        <v>96292</v>
      </c>
      <c r="D209" s="18" t="s">
        <v>1102</v>
      </c>
      <c r="E209" s="18" t="s">
        <v>1103</v>
      </c>
      <c r="F209" s="19" t="s">
        <v>1104</v>
      </c>
      <c r="G209" s="20" t="s">
        <v>1105</v>
      </c>
      <c r="H209" s="18" t="s">
        <v>1069</v>
      </c>
      <c r="I209" s="18" t="s">
        <v>1070</v>
      </c>
      <c r="J209" s="21">
        <v>1420662</v>
      </c>
      <c r="K209" s="22" t="s">
        <v>19</v>
      </c>
      <c r="L209" s="21">
        <v>710331</v>
      </c>
    </row>
    <row r="210" spans="1:12" ht="15" customHeight="1" x14ac:dyDescent="0.2">
      <c r="A210" s="3">
        <v>209</v>
      </c>
      <c r="B210" s="19" t="s">
        <v>1106</v>
      </c>
      <c r="C210" s="17">
        <v>96213</v>
      </c>
      <c r="D210" s="18" t="s">
        <v>1107</v>
      </c>
      <c r="E210" s="18" t="s">
        <v>1108</v>
      </c>
      <c r="F210" s="19" t="s">
        <v>1109</v>
      </c>
      <c r="G210" s="20" t="s">
        <v>1110</v>
      </c>
      <c r="H210" s="18" t="s">
        <v>1069</v>
      </c>
      <c r="I210" s="18" t="s">
        <v>1070</v>
      </c>
      <c r="J210" s="21">
        <v>2001153</v>
      </c>
      <c r="K210" s="22" t="s">
        <v>19</v>
      </c>
      <c r="L210" s="21">
        <v>1000000</v>
      </c>
    </row>
    <row r="211" spans="1:12" ht="15" customHeight="1" x14ac:dyDescent="0.2">
      <c r="A211" s="3">
        <v>210</v>
      </c>
      <c r="B211" s="19" t="s">
        <v>1111</v>
      </c>
      <c r="C211" s="17">
        <v>95290</v>
      </c>
      <c r="D211" s="18" t="s">
        <v>1112</v>
      </c>
      <c r="E211" s="18" t="s">
        <v>1113</v>
      </c>
      <c r="F211" s="19" t="s">
        <v>1114</v>
      </c>
      <c r="G211" s="20" t="s">
        <v>1115</v>
      </c>
      <c r="H211" s="18" t="s">
        <v>1069</v>
      </c>
      <c r="I211" s="18" t="s">
        <v>1070</v>
      </c>
      <c r="J211" s="21">
        <v>670005</v>
      </c>
      <c r="K211" s="22" t="s">
        <v>19</v>
      </c>
      <c r="L211" s="21">
        <v>335000</v>
      </c>
    </row>
    <row r="212" spans="1:12" ht="15" customHeight="1" x14ac:dyDescent="0.2">
      <c r="A212" s="3">
        <v>211</v>
      </c>
      <c r="B212" s="19" t="s">
        <v>1116</v>
      </c>
      <c r="C212" s="17">
        <v>94718</v>
      </c>
      <c r="D212" s="18" t="s">
        <v>1117</v>
      </c>
      <c r="E212" s="18" t="s">
        <v>1118</v>
      </c>
      <c r="F212" s="19" t="s">
        <v>1119</v>
      </c>
      <c r="G212" s="20" t="s">
        <v>1120</v>
      </c>
      <c r="H212" s="18" t="s">
        <v>1069</v>
      </c>
      <c r="I212" s="18" t="s">
        <v>1070</v>
      </c>
      <c r="J212" s="21">
        <v>1234947</v>
      </c>
      <c r="K212" s="22" t="s">
        <v>19</v>
      </c>
      <c r="L212" s="21">
        <v>617473</v>
      </c>
    </row>
    <row r="213" spans="1:12" ht="15" customHeight="1" x14ac:dyDescent="0.2">
      <c r="A213" s="3">
        <v>212</v>
      </c>
      <c r="B213" s="19" t="s">
        <v>1121</v>
      </c>
      <c r="C213" s="17">
        <v>96295</v>
      </c>
      <c r="D213" s="18" t="s">
        <v>1122</v>
      </c>
      <c r="E213" s="18" t="s">
        <v>1123</v>
      </c>
      <c r="F213" s="19" t="s">
        <v>1124</v>
      </c>
      <c r="G213" s="20" t="s">
        <v>1125</v>
      </c>
      <c r="H213" s="18" t="s">
        <v>1069</v>
      </c>
      <c r="I213" s="18" t="s">
        <v>1070</v>
      </c>
      <c r="J213" s="21">
        <v>725698</v>
      </c>
      <c r="K213" s="22" t="s">
        <v>19</v>
      </c>
      <c r="L213" s="21">
        <v>362849</v>
      </c>
    </row>
    <row r="214" spans="1:12" ht="15" customHeight="1" x14ac:dyDescent="0.2">
      <c r="A214" s="3">
        <v>213</v>
      </c>
      <c r="B214" s="19" t="s">
        <v>1126</v>
      </c>
      <c r="C214" s="17">
        <v>96691</v>
      </c>
      <c r="D214" s="18" t="s">
        <v>1127</v>
      </c>
      <c r="E214" s="18" t="s">
        <v>1128</v>
      </c>
      <c r="F214" s="19" t="s">
        <v>1129</v>
      </c>
      <c r="G214" s="20" t="s">
        <v>1130</v>
      </c>
      <c r="H214" s="18" t="s">
        <v>1069</v>
      </c>
      <c r="I214" s="18" t="s">
        <v>1070</v>
      </c>
      <c r="J214" s="21">
        <v>3021028</v>
      </c>
      <c r="K214" s="22" t="s">
        <v>19</v>
      </c>
      <c r="L214" s="21">
        <v>1000000</v>
      </c>
    </row>
    <row r="215" spans="1:12" ht="15" customHeight="1" x14ac:dyDescent="0.2">
      <c r="A215" s="3">
        <v>214</v>
      </c>
      <c r="B215" s="19" t="s">
        <v>1131</v>
      </c>
      <c r="C215" s="17">
        <v>95126</v>
      </c>
      <c r="D215" s="18" t="s">
        <v>1132</v>
      </c>
      <c r="E215" s="18" t="s">
        <v>1133</v>
      </c>
      <c r="F215" s="19" t="s">
        <v>1134</v>
      </c>
      <c r="G215" s="20" t="s">
        <v>1135</v>
      </c>
      <c r="H215" s="18" t="s">
        <v>1069</v>
      </c>
      <c r="I215" s="18" t="s">
        <v>1070</v>
      </c>
      <c r="J215" s="21">
        <v>2351702</v>
      </c>
      <c r="K215" s="22" t="s">
        <v>19</v>
      </c>
      <c r="L215" s="21">
        <v>1000000</v>
      </c>
    </row>
    <row r="216" spans="1:12" ht="15" customHeight="1" x14ac:dyDescent="0.2">
      <c r="A216" s="3">
        <v>215</v>
      </c>
      <c r="B216" s="19" t="s">
        <v>1136</v>
      </c>
      <c r="C216" s="17">
        <v>96482</v>
      </c>
      <c r="D216" s="18" t="s">
        <v>1137</v>
      </c>
      <c r="E216" s="18" t="s">
        <v>1138</v>
      </c>
      <c r="F216" s="19" t="s">
        <v>1139</v>
      </c>
      <c r="G216" s="20" t="s">
        <v>1140</v>
      </c>
      <c r="H216" s="18" t="s">
        <v>1069</v>
      </c>
      <c r="I216" s="18" t="s">
        <v>1070</v>
      </c>
      <c r="J216" s="21">
        <v>2223468</v>
      </c>
      <c r="K216" s="22" t="s">
        <v>19</v>
      </c>
      <c r="L216" s="21">
        <v>1000000</v>
      </c>
    </row>
    <row r="217" spans="1:12" ht="15" customHeight="1" x14ac:dyDescent="0.2">
      <c r="A217" s="3">
        <v>216</v>
      </c>
      <c r="B217" s="19" t="s">
        <v>1141</v>
      </c>
      <c r="C217" s="17">
        <v>95870</v>
      </c>
      <c r="D217" s="18" t="s">
        <v>1142</v>
      </c>
      <c r="E217" s="18" t="s">
        <v>1143</v>
      </c>
      <c r="F217" s="19" t="s">
        <v>1144</v>
      </c>
      <c r="G217" s="20" t="s">
        <v>1145</v>
      </c>
      <c r="H217" s="18" t="s">
        <v>1069</v>
      </c>
      <c r="I217" s="18" t="s">
        <v>1070</v>
      </c>
      <c r="J217" s="21">
        <v>2121328</v>
      </c>
      <c r="K217" s="22" t="s">
        <v>19</v>
      </c>
      <c r="L217" s="21">
        <v>1000000</v>
      </c>
    </row>
    <row r="218" spans="1:12" ht="15" customHeight="1" x14ac:dyDescent="0.2">
      <c r="A218" s="3">
        <v>217</v>
      </c>
      <c r="B218" s="19" t="s">
        <v>1146</v>
      </c>
      <c r="C218" s="17">
        <v>97260</v>
      </c>
      <c r="D218" s="18" t="s">
        <v>1147</v>
      </c>
      <c r="E218" s="18" t="s">
        <v>1148</v>
      </c>
      <c r="F218" s="19" t="s">
        <v>1149</v>
      </c>
      <c r="G218" s="20" t="s">
        <v>1150</v>
      </c>
      <c r="H218" s="18" t="s">
        <v>1069</v>
      </c>
      <c r="I218" s="18" t="s">
        <v>1070</v>
      </c>
      <c r="J218" s="21">
        <v>1523093</v>
      </c>
      <c r="K218" s="22" t="s">
        <v>19</v>
      </c>
      <c r="L218" s="21">
        <v>761546</v>
      </c>
    </row>
    <row r="219" spans="1:12" ht="15" customHeight="1" x14ac:dyDescent="0.2">
      <c r="A219" s="3">
        <v>218</v>
      </c>
      <c r="B219" s="19" t="s">
        <v>1151</v>
      </c>
      <c r="C219" s="17">
        <v>97410</v>
      </c>
      <c r="D219" s="18" t="s">
        <v>1152</v>
      </c>
      <c r="E219" s="18" t="s">
        <v>1153</v>
      </c>
      <c r="F219" s="19" t="s">
        <v>1154</v>
      </c>
      <c r="G219" s="20" t="s">
        <v>1155</v>
      </c>
      <c r="H219" s="18" t="s">
        <v>1069</v>
      </c>
      <c r="I219" s="18" t="s">
        <v>1070</v>
      </c>
      <c r="J219" s="21">
        <v>967954</v>
      </c>
      <c r="K219" s="22" t="s">
        <v>25</v>
      </c>
      <c r="L219" s="21">
        <v>483977</v>
      </c>
    </row>
    <row r="220" spans="1:12" ht="15" customHeight="1" x14ac:dyDescent="0.2">
      <c r="A220" s="3">
        <v>219</v>
      </c>
      <c r="B220" s="19" t="s">
        <v>1156</v>
      </c>
      <c r="C220" s="17">
        <v>94098</v>
      </c>
      <c r="D220" s="18" t="s">
        <v>1157</v>
      </c>
      <c r="E220" s="18" t="s">
        <v>1158</v>
      </c>
      <c r="F220" s="19" t="s">
        <v>1159</v>
      </c>
      <c r="G220" s="20" t="s">
        <v>1160</v>
      </c>
      <c r="H220" s="18" t="s">
        <v>1161</v>
      </c>
      <c r="I220" s="18" t="s">
        <v>1070</v>
      </c>
      <c r="J220" s="21">
        <v>3000397</v>
      </c>
      <c r="K220" s="22" t="s">
        <v>25</v>
      </c>
      <c r="L220" s="21">
        <v>1000000</v>
      </c>
    </row>
    <row r="221" spans="1:12" ht="15" customHeight="1" x14ac:dyDescent="0.2">
      <c r="A221" s="3">
        <v>220</v>
      </c>
      <c r="B221" s="19" t="s">
        <v>1162</v>
      </c>
      <c r="C221" s="17">
        <v>96490</v>
      </c>
      <c r="D221" s="18" t="s">
        <v>1163</v>
      </c>
      <c r="E221" s="18" t="s">
        <v>1164</v>
      </c>
      <c r="F221" s="19" t="s">
        <v>1165</v>
      </c>
      <c r="G221" s="20" t="s">
        <v>1166</v>
      </c>
      <c r="H221" s="18" t="s">
        <v>1161</v>
      </c>
      <c r="I221" s="18" t="s">
        <v>1070</v>
      </c>
      <c r="J221" s="21">
        <v>1521145</v>
      </c>
      <c r="K221" s="22" t="s">
        <v>19</v>
      </c>
      <c r="L221" s="21">
        <v>760572</v>
      </c>
    </row>
    <row r="222" spans="1:12" ht="15" customHeight="1" x14ac:dyDescent="0.2">
      <c r="A222" s="3">
        <v>221</v>
      </c>
      <c r="B222" s="19" t="s">
        <v>1167</v>
      </c>
      <c r="C222" s="17">
        <v>96669</v>
      </c>
      <c r="D222" s="18" t="s">
        <v>1168</v>
      </c>
      <c r="E222" s="18" t="s">
        <v>1169</v>
      </c>
      <c r="F222" s="19" t="s">
        <v>1170</v>
      </c>
      <c r="G222" s="20" t="s">
        <v>1171</v>
      </c>
      <c r="H222" s="18" t="s">
        <v>1161</v>
      </c>
      <c r="I222" s="18" t="s">
        <v>1070</v>
      </c>
      <c r="J222" s="21">
        <v>1318828</v>
      </c>
      <c r="K222" s="22" t="s">
        <v>19</v>
      </c>
      <c r="L222" s="21">
        <v>659414</v>
      </c>
    </row>
    <row r="223" spans="1:12" ht="15" customHeight="1" x14ac:dyDescent="0.2">
      <c r="A223" s="3">
        <v>222</v>
      </c>
      <c r="B223" s="19" t="s">
        <v>1172</v>
      </c>
      <c r="C223" s="17">
        <v>95554</v>
      </c>
      <c r="D223" s="18" t="s">
        <v>1173</v>
      </c>
      <c r="E223" s="18" t="s">
        <v>1174</v>
      </c>
      <c r="F223" s="19" t="s">
        <v>1175</v>
      </c>
      <c r="G223" s="20" t="s">
        <v>1176</v>
      </c>
      <c r="H223" s="18" t="s">
        <v>1161</v>
      </c>
      <c r="I223" s="18" t="s">
        <v>1070</v>
      </c>
      <c r="J223" s="21">
        <v>620482</v>
      </c>
      <c r="K223" s="22" t="s">
        <v>19</v>
      </c>
      <c r="L223" s="21">
        <v>310241</v>
      </c>
    </row>
    <row r="224" spans="1:12" ht="15" customHeight="1" x14ac:dyDescent="0.2">
      <c r="A224" s="3">
        <v>223</v>
      </c>
      <c r="B224" s="19" t="s">
        <v>1177</v>
      </c>
      <c r="C224" s="17">
        <v>96914</v>
      </c>
      <c r="D224" s="18" t="s">
        <v>1178</v>
      </c>
      <c r="E224" s="18" t="s">
        <v>1179</v>
      </c>
      <c r="F224" s="19" t="s">
        <v>1180</v>
      </c>
      <c r="G224" s="20" t="s">
        <v>1181</v>
      </c>
      <c r="H224" s="18" t="s">
        <v>1161</v>
      </c>
      <c r="I224" s="18" t="s">
        <v>1070</v>
      </c>
      <c r="J224" s="21">
        <v>2394130</v>
      </c>
      <c r="K224" s="22" t="s">
        <v>19</v>
      </c>
      <c r="L224" s="21">
        <v>1000000</v>
      </c>
    </row>
    <row r="225" spans="1:12" ht="15" customHeight="1" x14ac:dyDescent="0.2">
      <c r="A225" s="3">
        <v>224</v>
      </c>
      <c r="B225" s="19" t="s">
        <v>1182</v>
      </c>
      <c r="C225" s="17">
        <v>93756</v>
      </c>
      <c r="D225" s="18" t="s">
        <v>1183</v>
      </c>
      <c r="E225" s="18" t="s">
        <v>1184</v>
      </c>
      <c r="F225" s="19" t="s">
        <v>1185</v>
      </c>
      <c r="G225" s="20" t="s">
        <v>1186</v>
      </c>
      <c r="H225" s="18" t="s">
        <v>1161</v>
      </c>
      <c r="I225" s="18" t="s">
        <v>1070</v>
      </c>
      <c r="J225" s="21">
        <v>2880684</v>
      </c>
      <c r="K225" s="22" t="s">
        <v>25</v>
      </c>
      <c r="L225" s="21">
        <v>1000000</v>
      </c>
    </row>
    <row r="226" spans="1:12" ht="15" customHeight="1" x14ac:dyDescent="0.2">
      <c r="A226" s="3">
        <v>225</v>
      </c>
      <c r="B226" s="19" t="s">
        <v>1187</v>
      </c>
      <c r="C226" s="17">
        <v>97669</v>
      </c>
      <c r="D226" s="18" t="s">
        <v>1188</v>
      </c>
      <c r="E226" s="18" t="s">
        <v>1189</v>
      </c>
      <c r="F226" s="19" t="s">
        <v>1190</v>
      </c>
      <c r="G226" s="20" t="s">
        <v>1191</v>
      </c>
      <c r="H226" s="18" t="s">
        <v>1161</v>
      </c>
      <c r="I226" s="18" t="s">
        <v>1070</v>
      </c>
      <c r="J226" s="21">
        <v>4982763</v>
      </c>
      <c r="K226" s="22" t="s">
        <v>19</v>
      </c>
      <c r="L226" s="21">
        <v>1000000</v>
      </c>
    </row>
    <row r="227" spans="1:12" ht="15" customHeight="1" x14ac:dyDescent="0.2">
      <c r="A227" s="3">
        <v>226</v>
      </c>
      <c r="B227" s="19" t="s">
        <v>1192</v>
      </c>
      <c r="C227" s="17">
        <v>96813</v>
      </c>
      <c r="D227" s="18" t="s">
        <v>1193</v>
      </c>
      <c r="E227" s="18" t="s">
        <v>1194</v>
      </c>
      <c r="F227" s="19" t="s">
        <v>1195</v>
      </c>
      <c r="G227" s="20" t="s">
        <v>1196</v>
      </c>
      <c r="H227" s="18" t="s">
        <v>1161</v>
      </c>
      <c r="I227" s="18" t="s">
        <v>1070</v>
      </c>
      <c r="J227" s="21">
        <v>1457078</v>
      </c>
      <c r="K227" s="22" t="s">
        <v>25</v>
      </c>
      <c r="L227" s="21">
        <v>728539</v>
      </c>
    </row>
    <row r="228" spans="1:12" ht="15" customHeight="1" x14ac:dyDescent="0.2">
      <c r="A228" s="3">
        <v>227</v>
      </c>
      <c r="B228" s="19" t="s">
        <v>1197</v>
      </c>
      <c r="C228" s="17">
        <v>95823</v>
      </c>
      <c r="D228" s="18" t="s">
        <v>1198</v>
      </c>
      <c r="E228" s="18" t="s">
        <v>1199</v>
      </c>
      <c r="F228" s="19" t="s">
        <v>1200</v>
      </c>
      <c r="G228" s="20" t="s">
        <v>774</v>
      </c>
      <c r="H228" s="18" t="s">
        <v>1161</v>
      </c>
      <c r="I228" s="18" t="s">
        <v>1070</v>
      </c>
      <c r="J228" s="21">
        <v>1991211</v>
      </c>
      <c r="K228" s="22" t="s">
        <v>19</v>
      </c>
      <c r="L228" s="21">
        <v>995605</v>
      </c>
    </row>
    <row r="229" spans="1:12" ht="15" customHeight="1" x14ac:dyDescent="0.2">
      <c r="A229" s="3">
        <v>228</v>
      </c>
      <c r="B229" s="19" t="s">
        <v>1201</v>
      </c>
      <c r="C229" s="17">
        <v>95706</v>
      </c>
      <c r="D229" s="18" t="s">
        <v>1202</v>
      </c>
      <c r="E229" s="18" t="s">
        <v>1203</v>
      </c>
      <c r="F229" s="19" t="s">
        <v>1204</v>
      </c>
      <c r="G229" s="20" t="s">
        <v>1205</v>
      </c>
      <c r="H229" s="18" t="s">
        <v>1206</v>
      </c>
      <c r="I229" s="18" t="s">
        <v>1070</v>
      </c>
      <c r="J229" s="21">
        <v>2169500</v>
      </c>
      <c r="K229" s="22" t="s">
        <v>25</v>
      </c>
      <c r="L229" s="21">
        <v>1000000</v>
      </c>
    </row>
    <row r="230" spans="1:12" ht="15" customHeight="1" x14ac:dyDescent="0.2">
      <c r="A230" s="3">
        <v>229</v>
      </c>
      <c r="B230" s="19" t="s">
        <v>1207</v>
      </c>
      <c r="C230" s="17">
        <v>95708</v>
      </c>
      <c r="D230" s="18" t="s">
        <v>1208</v>
      </c>
      <c r="E230" s="18" t="s">
        <v>1209</v>
      </c>
      <c r="F230" s="19" t="s">
        <v>1210</v>
      </c>
      <c r="G230" s="20" t="s">
        <v>1211</v>
      </c>
      <c r="H230" s="18" t="s">
        <v>1206</v>
      </c>
      <c r="I230" s="18" t="s">
        <v>1070</v>
      </c>
      <c r="J230" s="21">
        <v>2071732</v>
      </c>
      <c r="K230" s="22" t="s">
        <v>25</v>
      </c>
      <c r="L230" s="21">
        <v>1000000</v>
      </c>
    </row>
    <row r="231" spans="1:12" ht="15" customHeight="1" x14ac:dyDescent="0.2">
      <c r="A231" s="3">
        <v>230</v>
      </c>
      <c r="B231" s="19" t="s">
        <v>1212</v>
      </c>
      <c r="C231" s="17">
        <v>96751</v>
      </c>
      <c r="D231" s="18" t="s">
        <v>1213</v>
      </c>
      <c r="E231" s="18" t="s">
        <v>1214</v>
      </c>
      <c r="F231" s="19" t="s">
        <v>1215</v>
      </c>
      <c r="G231" s="20" t="s">
        <v>1216</v>
      </c>
      <c r="H231" s="18" t="s">
        <v>1206</v>
      </c>
      <c r="I231" s="18" t="s">
        <v>1070</v>
      </c>
      <c r="J231" s="21">
        <v>907509</v>
      </c>
      <c r="K231" s="22" t="s">
        <v>19</v>
      </c>
      <c r="L231" s="21">
        <v>453754</v>
      </c>
    </row>
    <row r="232" spans="1:12" ht="15" customHeight="1" x14ac:dyDescent="0.2">
      <c r="A232" s="3">
        <v>231</v>
      </c>
      <c r="B232" s="19" t="s">
        <v>1217</v>
      </c>
      <c r="C232" s="17">
        <v>94258</v>
      </c>
      <c r="D232" s="18" t="s">
        <v>1218</v>
      </c>
      <c r="E232" s="18" t="s">
        <v>1219</v>
      </c>
      <c r="F232" s="19" t="s">
        <v>1220</v>
      </c>
      <c r="G232" s="20" t="s">
        <v>1221</v>
      </c>
      <c r="H232" s="18" t="s">
        <v>1206</v>
      </c>
      <c r="I232" s="18" t="s">
        <v>1070</v>
      </c>
      <c r="J232" s="21">
        <v>3736000</v>
      </c>
      <c r="K232" s="22" t="s">
        <v>19</v>
      </c>
      <c r="L232" s="21">
        <v>1000000</v>
      </c>
    </row>
    <row r="233" spans="1:12" ht="15" customHeight="1" x14ac:dyDescent="0.2">
      <c r="A233" s="3">
        <v>232</v>
      </c>
      <c r="B233" s="19" t="s">
        <v>1222</v>
      </c>
      <c r="C233" s="17">
        <v>95707</v>
      </c>
      <c r="D233" s="18" t="s">
        <v>1223</v>
      </c>
      <c r="E233" s="18" t="s">
        <v>1224</v>
      </c>
      <c r="F233" s="19" t="s">
        <v>1225</v>
      </c>
      <c r="G233" s="20" t="s">
        <v>1226</v>
      </c>
      <c r="H233" s="18" t="s">
        <v>1206</v>
      </c>
      <c r="I233" s="18" t="s">
        <v>1070</v>
      </c>
      <c r="J233" s="21">
        <v>1512763</v>
      </c>
      <c r="K233" s="22" t="s">
        <v>25</v>
      </c>
      <c r="L233" s="21">
        <v>756381</v>
      </c>
    </row>
    <row r="234" spans="1:12" ht="15" customHeight="1" x14ac:dyDescent="0.2">
      <c r="A234" s="3">
        <v>233</v>
      </c>
      <c r="B234" s="19" t="s">
        <v>1227</v>
      </c>
      <c r="C234" s="17">
        <v>96770</v>
      </c>
      <c r="D234" s="18" t="s">
        <v>1228</v>
      </c>
      <c r="E234" s="18" t="s">
        <v>1229</v>
      </c>
      <c r="F234" s="19" t="s">
        <v>1230</v>
      </c>
      <c r="G234" s="20" t="s">
        <v>1231</v>
      </c>
      <c r="H234" s="18" t="s">
        <v>1206</v>
      </c>
      <c r="I234" s="18" t="s">
        <v>1070</v>
      </c>
      <c r="J234" s="21">
        <v>894716</v>
      </c>
      <c r="K234" s="22" t="s">
        <v>25</v>
      </c>
      <c r="L234" s="21">
        <v>447358</v>
      </c>
    </row>
    <row r="235" spans="1:12" ht="15" customHeight="1" x14ac:dyDescent="0.2">
      <c r="A235" s="3">
        <v>234</v>
      </c>
      <c r="B235" s="19" t="s">
        <v>1232</v>
      </c>
      <c r="C235" s="17">
        <v>96199</v>
      </c>
      <c r="D235" s="18" t="s">
        <v>1233</v>
      </c>
      <c r="E235" s="18" t="s">
        <v>1234</v>
      </c>
      <c r="F235" s="19" t="s">
        <v>1235</v>
      </c>
      <c r="G235" s="20" t="s">
        <v>1236</v>
      </c>
      <c r="H235" s="18" t="s">
        <v>1206</v>
      </c>
      <c r="I235" s="18" t="s">
        <v>1070</v>
      </c>
      <c r="J235" s="21">
        <v>1952048</v>
      </c>
      <c r="K235" s="22" t="s">
        <v>25</v>
      </c>
      <c r="L235" s="21">
        <v>976024</v>
      </c>
    </row>
    <row r="236" spans="1:12" ht="15" customHeight="1" x14ac:dyDescent="0.2">
      <c r="A236" s="3">
        <v>235</v>
      </c>
      <c r="B236" s="19" t="s">
        <v>1237</v>
      </c>
      <c r="C236" s="17">
        <v>96842</v>
      </c>
      <c r="D236" s="18" t="s">
        <v>1238</v>
      </c>
      <c r="E236" s="18" t="s">
        <v>1239</v>
      </c>
      <c r="F236" s="19" t="s">
        <v>1240</v>
      </c>
      <c r="G236" s="20" t="s">
        <v>1241</v>
      </c>
      <c r="H236" s="18" t="s">
        <v>1206</v>
      </c>
      <c r="I236" s="18" t="s">
        <v>1070</v>
      </c>
      <c r="J236" s="21">
        <v>2684306</v>
      </c>
      <c r="K236" s="22" t="s">
        <v>25</v>
      </c>
      <c r="L236" s="21">
        <v>1000000</v>
      </c>
    </row>
    <row r="237" spans="1:12" ht="15" customHeight="1" x14ac:dyDescent="0.2">
      <c r="A237" s="3">
        <v>236</v>
      </c>
      <c r="B237" s="19" t="s">
        <v>1242</v>
      </c>
      <c r="C237" s="17">
        <v>96788</v>
      </c>
      <c r="D237" s="18" t="s">
        <v>1243</v>
      </c>
      <c r="E237" s="18" t="s">
        <v>1244</v>
      </c>
      <c r="F237" s="19" t="s">
        <v>1245</v>
      </c>
      <c r="G237" s="20" t="s">
        <v>1246</v>
      </c>
      <c r="H237" s="18" t="s">
        <v>1206</v>
      </c>
      <c r="I237" s="18" t="s">
        <v>1070</v>
      </c>
      <c r="J237" s="21">
        <v>1084805</v>
      </c>
      <c r="K237" s="22" t="s">
        <v>19</v>
      </c>
      <c r="L237" s="21">
        <v>542402</v>
      </c>
    </row>
    <row r="238" spans="1:12" ht="15" customHeight="1" x14ac:dyDescent="0.2">
      <c r="A238" s="3">
        <v>237</v>
      </c>
      <c r="B238" s="19" t="s">
        <v>1247</v>
      </c>
      <c r="C238" s="17">
        <v>96226</v>
      </c>
      <c r="D238" s="18" t="s">
        <v>1248</v>
      </c>
      <c r="E238" s="18" t="s">
        <v>1249</v>
      </c>
      <c r="F238" s="19" t="s">
        <v>1250</v>
      </c>
      <c r="G238" s="20" t="s">
        <v>1251</v>
      </c>
      <c r="H238" s="18" t="s">
        <v>1206</v>
      </c>
      <c r="I238" s="18" t="s">
        <v>1070</v>
      </c>
      <c r="J238" s="21">
        <v>2307288</v>
      </c>
      <c r="K238" s="22" t="s">
        <v>19</v>
      </c>
      <c r="L238" s="21">
        <v>1000000</v>
      </c>
    </row>
    <row r="239" spans="1:12" ht="15" customHeight="1" x14ac:dyDescent="0.2">
      <c r="A239" s="3">
        <v>238</v>
      </c>
      <c r="B239" s="19" t="s">
        <v>1252</v>
      </c>
      <c r="C239" s="17">
        <v>94725</v>
      </c>
      <c r="D239" s="18" t="s">
        <v>1253</v>
      </c>
      <c r="E239" s="18" t="s">
        <v>1254</v>
      </c>
      <c r="F239" s="19" t="s">
        <v>1255</v>
      </c>
      <c r="G239" s="20" t="s">
        <v>1256</v>
      </c>
      <c r="H239" s="18" t="s">
        <v>1206</v>
      </c>
      <c r="I239" s="18" t="s">
        <v>1070</v>
      </c>
      <c r="J239" s="21">
        <v>2074101</v>
      </c>
      <c r="K239" s="22" t="s">
        <v>25</v>
      </c>
      <c r="L239" s="21">
        <v>987387</v>
      </c>
    </row>
    <row r="240" spans="1:12" ht="15" customHeight="1" x14ac:dyDescent="0.2">
      <c r="A240" s="3">
        <v>239</v>
      </c>
      <c r="B240" s="19" t="s">
        <v>1257</v>
      </c>
      <c r="C240" s="17">
        <v>95765</v>
      </c>
      <c r="D240" s="18" t="s">
        <v>1258</v>
      </c>
      <c r="E240" s="18" t="s">
        <v>1259</v>
      </c>
      <c r="F240" s="19" t="s">
        <v>1260</v>
      </c>
      <c r="G240" s="20" t="s">
        <v>1261</v>
      </c>
      <c r="H240" s="18" t="s">
        <v>1262</v>
      </c>
      <c r="I240" s="18" t="s">
        <v>1070</v>
      </c>
      <c r="J240" s="21">
        <v>770456</v>
      </c>
      <c r="K240" s="22" t="s">
        <v>19</v>
      </c>
      <c r="L240" s="21">
        <v>385228</v>
      </c>
    </row>
    <row r="241" spans="1:12" ht="15" customHeight="1" x14ac:dyDescent="0.2">
      <c r="A241" s="3">
        <v>240</v>
      </c>
      <c r="B241" s="19" t="s">
        <v>1263</v>
      </c>
      <c r="C241" s="17">
        <v>94154</v>
      </c>
      <c r="D241" s="18" t="s">
        <v>1264</v>
      </c>
      <c r="E241" s="18" t="s">
        <v>1265</v>
      </c>
      <c r="F241" s="19" t="s">
        <v>1266</v>
      </c>
      <c r="G241" s="20" t="s">
        <v>1267</v>
      </c>
      <c r="H241" s="18" t="s">
        <v>1262</v>
      </c>
      <c r="I241" s="18" t="s">
        <v>1070</v>
      </c>
      <c r="J241" s="21">
        <v>1729647</v>
      </c>
      <c r="K241" s="22" t="s">
        <v>25</v>
      </c>
      <c r="L241" s="21">
        <v>864823</v>
      </c>
    </row>
    <row r="242" spans="1:12" ht="15" customHeight="1" x14ac:dyDescent="0.2">
      <c r="A242" s="3">
        <v>241</v>
      </c>
      <c r="B242" s="19" t="s">
        <v>1268</v>
      </c>
      <c r="C242" s="17">
        <v>96995</v>
      </c>
      <c r="D242" s="18" t="s">
        <v>1269</v>
      </c>
      <c r="E242" s="18" t="s">
        <v>1270</v>
      </c>
      <c r="F242" s="19" t="s">
        <v>1271</v>
      </c>
      <c r="G242" s="20" t="s">
        <v>1272</v>
      </c>
      <c r="H242" s="18" t="s">
        <v>1262</v>
      </c>
      <c r="I242" s="18" t="s">
        <v>1070</v>
      </c>
      <c r="J242" s="21">
        <v>3237664</v>
      </c>
      <c r="K242" s="22" t="s">
        <v>25</v>
      </c>
      <c r="L242" s="21">
        <v>1000000</v>
      </c>
    </row>
    <row r="243" spans="1:12" ht="15" customHeight="1" x14ac:dyDescent="0.2">
      <c r="A243" s="3">
        <v>242</v>
      </c>
      <c r="B243" s="19" t="s">
        <v>1273</v>
      </c>
      <c r="C243" s="17">
        <v>95477</v>
      </c>
      <c r="D243" s="18" t="s">
        <v>1274</v>
      </c>
      <c r="E243" s="18" t="s">
        <v>1275</v>
      </c>
      <c r="F243" s="19" t="s">
        <v>1276</v>
      </c>
      <c r="G243" s="20" t="s">
        <v>1277</v>
      </c>
      <c r="H243" s="18" t="s">
        <v>1262</v>
      </c>
      <c r="I243" s="18" t="s">
        <v>1070</v>
      </c>
      <c r="J243" s="21">
        <v>1563808</v>
      </c>
      <c r="K243" s="22" t="s">
        <v>25</v>
      </c>
      <c r="L243" s="21">
        <v>689971</v>
      </c>
    </row>
    <row r="244" spans="1:12" ht="15" customHeight="1" x14ac:dyDescent="0.2">
      <c r="A244" s="3">
        <v>243</v>
      </c>
      <c r="B244" s="19" t="s">
        <v>1278</v>
      </c>
      <c r="C244" s="17">
        <v>97330</v>
      </c>
      <c r="D244" s="18" t="s">
        <v>1279</v>
      </c>
      <c r="E244" s="18" t="s">
        <v>1280</v>
      </c>
      <c r="F244" s="19" t="s">
        <v>1281</v>
      </c>
      <c r="G244" s="20" t="s">
        <v>1282</v>
      </c>
      <c r="H244" s="18" t="s">
        <v>1262</v>
      </c>
      <c r="I244" s="18" t="s">
        <v>1070</v>
      </c>
      <c r="J244" s="21">
        <v>2211304</v>
      </c>
      <c r="K244" s="22" t="s">
        <v>25</v>
      </c>
      <c r="L244" s="21">
        <v>1000000</v>
      </c>
    </row>
    <row r="245" spans="1:12" ht="15" customHeight="1" x14ac:dyDescent="0.2">
      <c r="A245" s="3">
        <v>244</v>
      </c>
      <c r="B245" s="19" t="s">
        <v>1283</v>
      </c>
      <c r="C245" s="17">
        <v>96805</v>
      </c>
      <c r="D245" s="18" t="s">
        <v>1284</v>
      </c>
      <c r="E245" s="18" t="s">
        <v>1285</v>
      </c>
      <c r="F245" s="19" t="s">
        <v>1286</v>
      </c>
      <c r="G245" s="20" t="s">
        <v>1287</v>
      </c>
      <c r="H245" s="18" t="s">
        <v>1262</v>
      </c>
      <c r="I245" s="18" t="s">
        <v>1070</v>
      </c>
      <c r="J245" s="21">
        <v>4482261</v>
      </c>
      <c r="K245" s="22" t="s">
        <v>25</v>
      </c>
      <c r="L245" s="21">
        <v>1000000</v>
      </c>
    </row>
    <row r="246" spans="1:12" ht="15" customHeight="1" x14ac:dyDescent="0.2">
      <c r="A246" s="3">
        <v>245</v>
      </c>
      <c r="B246" s="19" t="s">
        <v>1288</v>
      </c>
      <c r="C246" s="17">
        <v>96841</v>
      </c>
      <c r="D246" s="18" t="s">
        <v>1289</v>
      </c>
      <c r="E246" s="18" t="s">
        <v>1290</v>
      </c>
      <c r="F246" s="19" t="s">
        <v>1291</v>
      </c>
      <c r="G246" s="20" t="s">
        <v>1292</v>
      </c>
      <c r="H246" s="18" t="s">
        <v>1262</v>
      </c>
      <c r="I246" s="18" t="s">
        <v>1070</v>
      </c>
      <c r="J246" s="21">
        <v>1799834</v>
      </c>
      <c r="K246" s="22" t="s">
        <v>19</v>
      </c>
      <c r="L246" s="21">
        <v>899917</v>
      </c>
    </row>
    <row r="247" spans="1:12" ht="15" customHeight="1" x14ac:dyDescent="0.2">
      <c r="A247" s="3">
        <v>246</v>
      </c>
      <c r="B247" s="19" t="s">
        <v>1293</v>
      </c>
      <c r="C247" s="17">
        <v>95702</v>
      </c>
      <c r="D247" s="18" t="s">
        <v>1294</v>
      </c>
      <c r="E247" s="18" t="s">
        <v>1295</v>
      </c>
      <c r="F247" s="19" t="s">
        <v>1296</v>
      </c>
      <c r="G247" s="20" t="s">
        <v>1297</v>
      </c>
      <c r="H247" s="18" t="s">
        <v>1298</v>
      </c>
      <c r="I247" s="18" t="s">
        <v>1070</v>
      </c>
      <c r="J247" s="21">
        <v>1284019</v>
      </c>
      <c r="K247" s="22" t="s">
        <v>19</v>
      </c>
      <c r="L247" s="21">
        <v>642009</v>
      </c>
    </row>
    <row r="248" spans="1:12" ht="15" customHeight="1" x14ac:dyDescent="0.2">
      <c r="A248" s="3">
        <v>247</v>
      </c>
      <c r="B248" s="19" t="s">
        <v>1299</v>
      </c>
      <c r="C248" s="17">
        <v>96561</v>
      </c>
      <c r="D248" s="18" t="s">
        <v>1300</v>
      </c>
      <c r="E248" s="18" t="s">
        <v>1301</v>
      </c>
      <c r="F248" s="19" t="s">
        <v>1302</v>
      </c>
      <c r="G248" s="20" t="s">
        <v>1303</v>
      </c>
      <c r="H248" s="18" t="s">
        <v>1298</v>
      </c>
      <c r="I248" s="18" t="s">
        <v>1070</v>
      </c>
      <c r="J248" s="21">
        <v>1682125</v>
      </c>
      <c r="K248" s="22" t="s">
        <v>25</v>
      </c>
      <c r="L248" s="21">
        <v>841062</v>
      </c>
    </row>
    <row r="249" spans="1:12" ht="15" customHeight="1" x14ac:dyDescent="0.2">
      <c r="A249" s="3">
        <v>248</v>
      </c>
      <c r="B249" s="19" t="s">
        <v>1304</v>
      </c>
      <c r="C249" s="17">
        <v>94417</v>
      </c>
      <c r="D249" s="18" t="s">
        <v>1305</v>
      </c>
      <c r="E249" s="18" t="s">
        <v>1306</v>
      </c>
      <c r="F249" s="19" t="s">
        <v>1307</v>
      </c>
      <c r="G249" s="20" t="s">
        <v>1308</v>
      </c>
      <c r="H249" s="18" t="s">
        <v>1298</v>
      </c>
      <c r="I249" s="18" t="s">
        <v>1070</v>
      </c>
      <c r="J249" s="21">
        <v>1026822</v>
      </c>
      <c r="K249" s="22" t="s">
        <v>19</v>
      </c>
      <c r="L249" s="21">
        <v>513411</v>
      </c>
    </row>
    <row r="250" spans="1:12" ht="15" customHeight="1" x14ac:dyDescent="0.2">
      <c r="A250" s="3">
        <v>249</v>
      </c>
      <c r="B250" s="19" t="s">
        <v>1309</v>
      </c>
      <c r="C250" s="17">
        <v>97341</v>
      </c>
      <c r="D250" s="18" t="s">
        <v>1310</v>
      </c>
      <c r="E250" s="18" t="s">
        <v>1311</v>
      </c>
      <c r="F250" s="19" t="s">
        <v>1312</v>
      </c>
      <c r="G250" s="20" t="s">
        <v>1313</v>
      </c>
      <c r="H250" s="18" t="s">
        <v>1298</v>
      </c>
      <c r="I250" s="18" t="s">
        <v>1070</v>
      </c>
      <c r="J250" s="21">
        <v>7896340</v>
      </c>
      <c r="K250" s="22" t="s">
        <v>25</v>
      </c>
      <c r="L250" s="21">
        <v>927254</v>
      </c>
    </row>
    <row r="251" spans="1:12" ht="15" customHeight="1" x14ac:dyDescent="0.2">
      <c r="A251" s="3">
        <v>250</v>
      </c>
      <c r="B251" s="19" t="s">
        <v>1314</v>
      </c>
      <c r="C251" s="17">
        <v>94129</v>
      </c>
      <c r="D251" s="18" t="s">
        <v>1315</v>
      </c>
      <c r="E251" s="18" t="s">
        <v>1316</v>
      </c>
      <c r="F251" s="19" t="s">
        <v>1317</v>
      </c>
      <c r="G251" s="20" t="s">
        <v>1318</v>
      </c>
      <c r="H251" s="18" t="s">
        <v>1298</v>
      </c>
      <c r="I251" s="18" t="s">
        <v>1070</v>
      </c>
      <c r="J251" s="21">
        <v>715237</v>
      </c>
      <c r="K251" s="22" t="s">
        <v>19</v>
      </c>
      <c r="L251" s="21">
        <v>357618</v>
      </c>
    </row>
    <row r="252" spans="1:12" ht="15" customHeight="1" x14ac:dyDescent="0.2">
      <c r="A252" s="3">
        <v>251</v>
      </c>
      <c r="B252" s="19" t="s">
        <v>1319</v>
      </c>
      <c r="C252" s="17">
        <v>95162</v>
      </c>
      <c r="D252" s="18" t="s">
        <v>1320</v>
      </c>
      <c r="E252" s="18" t="s">
        <v>1321</v>
      </c>
      <c r="F252" s="19" t="s">
        <v>1322</v>
      </c>
      <c r="G252" s="20" t="s">
        <v>1323</v>
      </c>
      <c r="H252" s="18" t="s">
        <v>1324</v>
      </c>
      <c r="I252" s="18" t="s">
        <v>1070</v>
      </c>
      <c r="J252" s="21">
        <v>650657</v>
      </c>
      <c r="K252" s="22" t="s">
        <v>25</v>
      </c>
      <c r="L252" s="21">
        <v>325328</v>
      </c>
    </row>
    <row r="253" spans="1:12" ht="15" customHeight="1" x14ac:dyDescent="0.2">
      <c r="A253" s="3">
        <v>252</v>
      </c>
      <c r="B253" s="19" t="s">
        <v>1325</v>
      </c>
      <c r="C253" s="17">
        <v>94828</v>
      </c>
      <c r="D253" s="18" t="s">
        <v>1326</v>
      </c>
      <c r="E253" s="18" t="s">
        <v>1327</v>
      </c>
      <c r="F253" s="19" t="s">
        <v>1328</v>
      </c>
      <c r="G253" s="20" t="s">
        <v>1329</v>
      </c>
      <c r="H253" s="18" t="s">
        <v>1324</v>
      </c>
      <c r="I253" s="18" t="s">
        <v>1070</v>
      </c>
      <c r="J253" s="21">
        <v>1779087</v>
      </c>
      <c r="K253" s="22" t="s">
        <v>19</v>
      </c>
      <c r="L253" s="21">
        <v>889543</v>
      </c>
    </row>
    <row r="254" spans="1:12" ht="15" customHeight="1" x14ac:dyDescent="0.2">
      <c r="A254" s="3">
        <v>253</v>
      </c>
      <c r="B254" s="19" t="s">
        <v>1330</v>
      </c>
      <c r="C254" s="17">
        <v>97122</v>
      </c>
      <c r="D254" s="18" t="s">
        <v>1331</v>
      </c>
      <c r="E254" s="18" t="s">
        <v>1332</v>
      </c>
      <c r="F254" s="19" t="s">
        <v>1333</v>
      </c>
      <c r="G254" s="20" t="s">
        <v>1334</v>
      </c>
      <c r="H254" s="18" t="s">
        <v>1324</v>
      </c>
      <c r="I254" s="18" t="s">
        <v>1070</v>
      </c>
      <c r="J254" s="21">
        <v>1645600</v>
      </c>
      <c r="K254" s="22" t="s">
        <v>25</v>
      </c>
      <c r="L254" s="21">
        <v>822800</v>
      </c>
    </row>
    <row r="255" spans="1:12" ht="15" customHeight="1" x14ac:dyDescent="0.2">
      <c r="A255" s="3">
        <v>254</v>
      </c>
      <c r="B255" s="19" t="s">
        <v>1335</v>
      </c>
      <c r="C255" s="17">
        <v>94830</v>
      </c>
      <c r="D255" s="18" t="s">
        <v>1336</v>
      </c>
      <c r="E255" s="18" t="s">
        <v>1337</v>
      </c>
      <c r="F255" s="19" t="s">
        <v>1338</v>
      </c>
      <c r="G255" s="20" t="s">
        <v>1339</v>
      </c>
      <c r="H255" s="18" t="s">
        <v>1324</v>
      </c>
      <c r="I255" s="18" t="s">
        <v>1070</v>
      </c>
      <c r="J255" s="21">
        <v>1722384</v>
      </c>
      <c r="K255" s="22" t="s">
        <v>19</v>
      </c>
      <c r="L255" s="21">
        <v>861192</v>
      </c>
    </row>
    <row r="256" spans="1:12" ht="15" customHeight="1" x14ac:dyDescent="0.2">
      <c r="A256" s="3">
        <v>255</v>
      </c>
      <c r="B256" s="19" t="s">
        <v>1340</v>
      </c>
      <c r="C256" s="17">
        <v>96283</v>
      </c>
      <c r="D256" s="18" t="s">
        <v>1341</v>
      </c>
      <c r="E256" s="18" t="s">
        <v>1342</v>
      </c>
      <c r="F256" s="19" t="s">
        <v>1343</v>
      </c>
      <c r="G256" s="20" t="s">
        <v>1344</v>
      </c>
      <c r="H256" s="18" t="s">
        <v>1324</v>
      </c>
      <c r="I256" s="18" t="s">
        <v>1070</v>
      </c>
      <c r="J256" s="21">
        <v>1464486</v>
      </c>
      <c r="K256" s="22" t="s">
        <v>19</v>
      </c>
      <c r="L256" s="21">
        <v>700000</v>
      </c>
    </row>
    <row r="257" spans="1:12" ht="15" customHeight="1" x14ac:dyDescent="0.2">
      <c r="A257" s="3">
        <v>256</v>
      </c>
      <c r="B257" s="19" t="s">
        <v>1345</v>
      </c>
      <c r="C257" s="17">
        <v>96644</v>
      </c>
      <c r="D257" s="18" t="s">
        <v>1346</v>
      </c>
      <c r="E257" s="18" t="s">
        <v>1347</v>
      </c>
      <c r="F257" s="19" t="s">
        <v>1348</v>
      </c>
      <c r="G257" s="20" t="s">
        <v>1349</v>
      </c>
      <c r="H257" s="18" t="s">
        <v>1350</v>
      </c>
      <c r="I257" s="18" t="s">
        <v>1070</v>
      </c>
      <c r="J257" s="21">
        <v>1746784</v>
      </c>
      <c r="K257" s="22" t="s">
        <v>25</v>
      </c>
      <c r="L257" s="21">
        <v>873392</v>
      </c>
    </row>
    <row r="258" spans="1:12" ht="15" customHeight="1" x14ac:dyDescent="0.2">
      <c r="A258" s="3">
        <v>257</v>
      </c>
      <c r="B258" s="19" t="s">
        <v>1351</v>
      </c>
      <c r="C258" s="17">
        <v>95824</v>
      </c>
      <c r="D258" s="18" t="s">
        <v>1352</v>
      </c>
      <c r="E258" s="18" t="s">
        <v>1353</v>
      </c>
      <c r="F258" s="19" t="s">
        <v>1354</v>
      </c>
      <c r="G258" s="20" t="s">
        <v>1355</v>
      </c>
      <c r="H258" s="18" t="s">
        <v>1350</v>
      </c>
      <c r="I258" s="18" t="s">
        <v>1070</v>
      </c>
      <c r="J258" s="21">
        <v>403548</v>
      </c>
      <c r="K258" s="22" t="s">
        <v>19</v>
      </c>
      <c r="L258" s="21">
        <v>201774</v>
      </c>
    </row>
    <row r="259" spans="1:12" ht="15" customHeight="1" x14ac:dyDescent="0.2">
      <c r="A259" s="3">
        <v>258</v>
      </c>
      <c r="B259" s="19" t="s">
        <v>1356</v>
      </c>
      <c r="C259" s="17">
        <v>95165</v>
      </c>
      <c r="D259" s="18" t="s">
        <v>1357</v>
      </c>
      <c r="E259" s="18" t="s">
        <v>1358</v>
      </c>
      <c r="F259" s="19" t="s">
        <v>1359</v>
      </c>
      <c r="G259" s="20" t="s">
        <v>1360</v>
      </c>
      <c r="H259" s="18" t="s">
        <v>1361</v>
      </c>
      <c r="I259" s="18" t="s">
        <v>1070</v>
      </c>
      <c r="J259" s="21">
        <v>465195</v>
      </c>
      <c r="K259" s="22" t="s">
        <v>19</v>
      </c>
      <c r="L259" s="21">
        <v>232597</v>
      </c>
    </row>
    <row r="260" spans="1:12" ht="15" customHeight="1" x14ac:dyDescent="0.2">
      <c r="A260" s="3">
        <v>259</v>
      </c>
      <c r="B260" s="19" t="s">
        <v>1362</v>
      </c>
      <c r="C260" s="17">
        <v>93818</v>
      </c>
      <c r="D260" s="18" t="s">
        <v>1363</v>
      </c>
      <c r="E260" s="18" t="s">
        <v>1364</v>
      </c>
      <c r="F260" s="19" t="s">
        <v>1365</v>
      </c>
      <c r="G260" s="20" t="s">
        <v>1366</v>
      </c>
      <c r="H260" s="18" t="s">
        <v>1361</v>
      </c>
      <c r="I260" s="18" t="s">
        <v>1070</v>
      </c>
      <c r="J260" s="21">
        <v>1145459</v>
      </c>
      <c r="K260" s="22" t="s">
        <v>19</v>
      </c>
      <c r="L260" s="21">
        <v>572729</v>
      </c>
    </row>
    <row r="261" spans="1:12" ht="15" customHeight="1" x14ac:dyDescent="0.2">
      <c r="A261" s="3">
        <v>260</v>
      </c>
      <c r="B261" s="19" t="s">
        <v>1367</v>
      </c>
      <c r="C261" s="17">
        <v>97263</v>
      </c>
      <c r="D261" s="18" t="s">
        <v>1368</v>
      </c>
      <c r="E261" s="18" t="s">
        <v>1369</v>
      </c>
      <c r="F261" s="19" t="s">
        <v>1370</v>
      </c>
      <c r="G261" s="20" t="s">
        <v>1371</v>
      </c>
      <c r="H261" s="18" t="s">
        <v>1361</v>
      </c>
      <c r="I261" s="18" t="s">
        <v>1070</v>
      </c>
      <c r="J261" s="21">
        <v>2112752</v>
      </c>
      <c r="K261" s="22" t="s">
        <v>19</v>
      </c>
      <c r="L261" s="21">
        <v>1000000</v>
      </c>
    </row>
    <row r="262" spans="1:12" ht="15" customHeight="1" x14ac:dyDescent="0.2">
      <c r="A262" s="3">
        <v>261</v>
      </c>
      <c r="B262" s="19" t="s">
        <v>1372</v>
      </c>
      <c r="C262" s="17">
        <v>93771</v>
      </c>
      <c r="D262" s="18" t="s">
        <v>1373</v>
      </c>
      <c r="E262" s="18" t="s">
        <v>1374</v>
      </c>
      <c r="F262" s="19" t="s">
        <v>1375</v>
      </c>
      <c r="G262" s="20" t="s">
        <v>1376</v>
      </c>
      <c r="H262" s="18" t="s">
        <v>1361</v>
      </c>
      <c r="I262" s="18" t="s">
        <v>1070</v>
      </c>
      <c r="J262" s="21">
        <v>1930586</v>
      </c>
      <c r="K262" s="22" t="s">
        <v>19</v>
      </c>
      <c r="L262" s="21">
        <v>965293</v>
      </c>
    </row>
    <row r="263" spans="1:12" ht="15" customHeight="1" x14ac:dyDescent="0.2">
      <c r="A263" s="3">
        <v>262</v>
      </c>
      <c r="B263" s="19" t="s">
        <v>1377</v>
      </c>
      <c r="C263" s="17">
        <v>95068</v>
      </c>
      <c r="D263" s="18" t="s">
        <v>1378</v>
      </c>
      <c r="E263" s="18" t="s">
        <v>1379</v>
      </c>
      <c r="F263" s="19" t="s">
        <v>1380</v>
      </c>
      <c r="G263" s="20" t="s">
        <v>1381</v>
      </c>
      <c r="H263" s="18" t="s">
        <v>1361</v>
      </c>
      <c r="I263" s="18" t="s">
        <v>1070</v>
      </c>
      <c r="J263" s="21">
        <v>1468961</v>
      </c>
      <c r="K263" s="22" t="s">
        <v>19</v>
      </c>
      <c r="L263" s="21">
        <v>734480</v>
      </c>
    </row>
    <row r="264" spans="1:12" ht="15" customHeight="1" x14ac:dyDescent="0.2">
      <c r="A264" s="3">
        <v>263</v>
      </c>
      <c r="B264" s="19" t="s">
        <v>1382</v>
      </c>
      <c r="C264" s="17">
        <v>93754</v>
      </c>
      <c r="D264" s="18" t="s">
        <v>1383</v>
      </c>
      <c r="E264" s="18" t="s">
        <v>1384</v>
      </c>
      <c r="F264" s="19" t="s">
        <v>1385</v>
      </c>
      <c r="G264" s="20" t="s">
        <v>1386</v>
      </c>
      <c r="H264" s="18" t="s">
        <v>1387</v>
      </c>
      <c r="I264" s="18" t="s">
        <v>1070</v>
      </c>
      <c r="J264" s="21">
        <v>454739</v>
      </c>
      <c r="K264" s="22" t="s">
        <v>25</v>
      </c>
      <c r="L264" s="21">
        <v>227369</v>
      </c>
    </row>
    <row r="265" spans="1:12" ht="15" customHeight="1" x14ac:dyDescent="0.2">
      <c r="A265" s="3">
        <v>264</v>
      </c>
      <c r="B265" s="19" t="s">
        <v>1388</v>
      </c>
      <c r="C265" s="17">
        <v>96764</v>
      </c>
      <c r="D265" s="18" t="s">
        <v>1389</v>
      </c>
      <c r="E265" s="18" t="s">
        <v>1390</v>
      </c>
      <c r="F265" s="19" t="s">
        <v>1391</v>
      </c>
      <c r="G265" s="20" t="s">
        <v>1392</v>
      </c>
      <c r="H265" s="18" t="s">
        <v>1387</v>
      </c>
      <c r="I265" s="18" t="s">
        <v>1070</v>
      </c>
      <c r="J265" s="21">
        <v>2387205</v>
      </c>
      <c r="K265" s="22" t="s">
        <v>25</v>
      </c>
      <c r="L265" s="21">
        <v>1000000</v>
      </c>
    </row>
    <row r="266" spans="1:12" ht="15" customHeight="1" x14ac:dyDescent="0.2">
      <c r="A266" s="3">
        <v>265</v>
      </c>
      <c r="B266" s="19" t="s">
        <v>1393</v>
      </c>
      <c r="C266" s="17">
        <v>96795</v>
      </c>
      <c r="D266" s="18" t="s">
        <v>1394</v>
      </c>
      <c r="E266" s="18" t="s">
        <v>1395</v>
      </c>
      <c r="F266" s="19" t="s">
        <v>1396</v>
      </c>
      <c r="G266" s="20" t="s">
        <v>1397</v>
      </c>
      <c r="H266" s="18" t="s">
        <v>1387</v>
      </c>
      <c r="I266" s="18" t="s">
        <v>1070</v>
      </c>
      <c r="J266" s="21">
        <v>601231</v>
      </c>
      <c r="K266" s="22" t="s">
        <v>19</v>
      </c>
      <c r="L266" s="21">
        <v>300615</v>
      </c>
    </row>
    <row r="267" spans="1:12" ht="15" customHeight="1" x14ac:dyDescent="0.2">
      <c r="A267" s="3">
        <v>266</v>
      </c>
      <c r="B267" s="19" t="s">
        <v>1398</v>
      </c>
      <c r="C267" s="17">
        <v>95884</v>
      </c>
      <c r="D267" s="18" t="s">
        <v>1399</v>
      </c>
      <c r="E267" s="18" t="s">
        <v>1400</v>
      </c>
      <c r="F267" s="19" t="s">
        <v>1401</v>
      </c>
      <c r="G267" s="20" t="s">
        <v>1402</v>
      </c>
      <c r="H267" s="18" t="s">
        <v>1387</v>
      </c>
      <c r="I267" s="18" t="s">
        <v>1070</v>
      </c>
      <c r="J267" s="21">
        <v>2035760</v>
      </c>
      <c r="K267" s="22" t="s">
        <v>19</v>
      </c>
      <c r="L267" s="21">
        <v>1000000</v>
      </c>
    </row>
    <row r="268" spans="1:12" ht="15" customHeight="1" x14ac:dyDescent="0.2">
      <c r="A268" s="3">
        <v>267</v>
      </c>
      <c r="B268" s="19" t="s">
        <v>1403</v>
      </c>
      <c r="C268" s="17">
        <v>96373</v>
      </c>
      <c r="D268" s="18" t="s">
        <v>1404</v>
      </c>
      <c r="E268" s="18" t="s">
        <v>1405</v>
      </c>
      <c r="F268" s="19" t="s">
        <v>1406</v>
      </c>
      <c r="G268" s="20" t="s">
        <v>1407</v>
      </c>
      <c r="H268" s="18" t="s">
        <v>1408</v>
      </c>
      <c r="I268" s="18" t="s">
        <v>1070</v>
      </c>
      <c r="J268" s="21">
        <v>2243872</v>
      </c>
      <c r="K268" s="22" t="s">
        <v>19</v>
      </c>
      <c r="L268" s="21">
        <v>800000</v>
      </c>
    </row>
    <row r="269" spans="1:12" ht="15" customHeight="1" x14ac:dyDescent="0.2">
      <c r="A269" s="3">
        <v>268</v>
      </c>
      <c r="B269" s="19" t="s">
        <v>1409</v>
      </c>
      <c r="C269" s="17">
        <v>97677</v>
      </c>
      <c r="D269" s="18" t="s">
        <v>1410</v>
      </c>
      <c r="E269" s="18" t="s">
        <v>1411</v>
      </c>
      <c r="F269" s="19" t="s">
        <v>1412</v>
      </c>
      <c r="G269" s="20" t="s">
        <v>1413</v>
      </c>
      <c r="H269" s="18" t="s">
        <v>1408</v>
      </c>
      <c r="I269" s="18" t="s">
        <v>1070</v>
      </c>
      <c r="J269" s="21">
        <v>821600</v>
      </c>
      <c r="K269" s="22" t="s">
        <v>19</v>
      </c>
      <c r="L269" s="21">
        <v>410800</v>
      </c>
    </row>
    <row r="270" spans="1:12" ht="15" customHeight="1" x14ac:dyDescent="0.2">
      <c r="A270" s="3">
        <v>269</v>
      </c>
      <c r="B270" s="19" t="s">
        <v>1414</v>
      </c>
      <c r="C270" s="17">
        <v>94823</v>
      </c>
      <c r="D270" s="18" t="s">
        <v>1415</v>
      </c>
      <c r="E270" s="18" t="s">
        <v>1416</v>
      </c>
      <c r="F270" s="19" t="s">
        <v>1417</v>
      </c>
      <c r="G270" s="20" t="s">
        <v>1418</v>
      </c>
      <c r="H270" s="18" t="s">
        <v>1419</v>
      </c>
      <c r="I270" s="18" t="s">
        <v>1070</v>
      </c>
      <c r="J270" s="21">
        <v>1432459</v>
      </c>
      <c r="K270" s="22" t="s">
        <v>25</v>
      </c>
      <c r="L270" s="21">
        <v>716229</v>
      </c>
    </row>
    <row r="271" spans="1:12" ht="15" customHeight="1" x14ac:dyDescent="0.2">
      <c r="A271" s="3">
        <v>270</v>
      </c>
      <c r="B271" s="19" t="s">
        <v>1420</v>
      </c>
      <c r="C271" s="17">
        <v>93972</v>
      </c>
      <c r="D271" s="18" t="s">
        <v>1421</v>
      </c>
      <c r="E271" s="18" t="s">
        <v>1422</v>
      </c>
      <c r="F271" s="19" t="s">
        <v>1423</v>
      </c>
      <c r="G271" s="20" t="s">
        <v>1424</v>
      </c>
      <c r="H271" s="18" t="s">
        <v>1419</v>
      </c>
      <c r="I271" s="18" t="s">
        <v>1070</v>
      </c>
      <c r="J271" s="21">
        <v>2688605</v>
      </c>
      <c r="K271" s="22" t="s">
        <v>19</v>
      </c>
      <c r="L271" s="21">
        <v>1000000</v>
      </c>
    </row>
    <row r="272" spans="1:12" ht="15" customHeight="1" x14ac:dyDescent="0.2">
      <c r="A272" s="3">
        <v>271</v>
      </c>
      <c r="B272" s="19" t="s">
        <v>1425</v>
      </c>
      <c r="C272" s="17">
        <v>97238</v>
      </c>
      <c r="D272" s="18" t="s">
        <v>1426</v>
      </c>
      <c r="E272" s="18" t="s">
        <v>1427</v>
      </c>
      <c r="F272" s="19" t="s">
        <v>1428</v>
      </c>
      <c r="G272" s="20" t="s">
        <v>367</v>
      </c>
      <c r="H272" s="18" t="s">
        <v>1429</v>
      </c>
      <c r="I272" s="18" t="s">
        <v>1070</v>
      </c>
      <c r="J272" s="21">
        <v>1286221</v>
      </c>
      <c r="K272" s="22" t="s">
        <v>19</v>
      </c>
      <c r="L272" s="21">
        <v>643110</v>
      </c>
    </row>
    <row r="273" spans="1:12" ht="15" customHeight="1" x14ac:dyDescent="0.2">
      <c r="A273" s="3">
        <v>272</v>
      </c>
      <c r="B273" s="19" t="s">
        <v>1430</v>
      </c>
      <c r="C273" s="17">
        <v>97198</v>
      </c>
      <c r="D273" s="18" t="s">
        <v>1431</v>
      </c>
      <c r="E273" s="18" t="s">
        <v>1432</v>
      </c>
      <c r="F273" s="19" t="s">
        <v>1433</v>
      </c>
      <c r="G273" s="20" t="s">
        <v>1434</v>
      </c>
      <c r="H273" s="18" t="s">
        <v>1429</v>
      </c>
      <c r="I273" s="18" t="s">
        <v>1070</v>
      </c>
      <c r="J273" s="21">
        <v>442346</v>
      </c>
      <c r="K273" s="22" t="s">
        <v>19</v>
      </c>
      <c r="L273" s="21">
        <v>221173</v>
      </c>
    </row>
    <row r="274" spans="1:12" ht="15" customHeight="1" x14ac:dyDescent="0.2">
      <c r="A274" s="3">
        <v>273</v>
      </c>
      <c r="B274" s="19" t="s">
        <v>1435</v>
      </c>
      <c r="C274" s="17">
        <v>95191</v>
      </c>
      <c r="D274" s="18" t="s">
        <v>1436</v>
      </c>
      <c r="E274" s="18" t="s">
        <v>1437</v>
      </c>
      <c r="F274" s="19" t="s">
        <v>1438</v>
      </c>
      <c r="G274" s="20" t="s">
        <v>1439</v>
      </c>
      <c r="H274" s="18" t="s">
        <v>1440</v>
      </c>
      <c r="I274" s="18" t="s">
        <v>1441</v>
      </c>
      <c r="J274" s="21">
        <v>487196</v>
      </c>
      <c r="K274" s="22" t="s">
        <v>19</v>
      </c>
      <c r="L274" s="21">
        <v>243500</v>
      </c>
    </row>
    <row r="275" spans="1:12" ht="15" customHeight="1" x14ac:dyDescent="0.2">
      <c r="A275" s="3">
        <v>274</v>
      </c>
      <c r="B275" s="19" t="s">
        <v>1442</v>
      </c>
      <c r="C275" s="17">
        <v>96504</v>
      </c>
      <c r="D275" s="18" t="s">
        <v>1443</v>
      </c>
      <c r="E275" s="18" t="s">
        <v>1444</v>
      </c>
      <c r="F275" s="19" t="s">
        <v>1445</v>
      </c>
      <c r="G275" s="20" t="s">
        <v>1446</v>
      </c>
      <c r="H275" s="18" t="s">
        <v>1440</v>
      </c>
      <c r="I275" s="18" t="s">
        <v>1441</v>
      </c>
      <c r="J275" s="21">
        <v>743241</v>
      </c>
      <c r="K275" s="22" t="s">
        <v>19</v>
      </c>
      <c r="L275" s="21">
        <v>371600</v>
      </c>
    </row>
    <row r="276" spans="1:12" ht="15" customHeight="1" x14ac:dyDescent="0.2">
      <c r="A276" s="3">
        <v>275</v>
      </c>
      <c r="B276" s="19" t="s">
        <v>1447</v>
      </c>
      <c r="C276" s="17">
        <v>97255</v>
      </c>
      <c r="D276" s="18" t="s">
        <v>1448</v>
      </c>
      <c r="E276" s="18" t="s">
        <v>1449</v>
      </c>
      <c r="F276" s="19" t="s">
        <v>1450</v>
      </c>
      <c r="G276" s="20" t="s">
        <v>1451</v>
      </c>
      <c r="H276" s="18" t="s">
        <v>1440</v>
      </c>
      <c r="I276" s="18" t="s">
        <v>1441</v>
      </c>
      <c r="J276" s="21">
        <v>650429</v>
      </c>
      <c r="K276" s="22" t="s">
        <v>19</v>
      </c>
      <c r="L276" s="21">
        <v>325000</v>
      </c>
    </row>
    <row r="277" spans="1:12" ht="15" customHeight="1" x14ac:dyDescent="0.2">
      <c r="A277" s="3">
        <v>276</v>
      </c>
      <c r="B277" s="19" t="s">
        <v>1452</v>
      </c>
      <c r="C277" s="17">
        <v>95799</v>
      </c>
      <c r="D277" s="18" t="s">
        <v>1453</v>
      </c>
      <c r="E277" s="18" t="s">
        <v>1454</v>
      </c>
      <c r="F277" s="19" t="s">
        <v>1455</v>
      </c>
      <c r="G277" s="20" t="s">
        <v>1456</v>
      </c>
      <c r="H277" s="18" t="s">
        <v>1440</v>
      </c>
      <c r="I277" s="18" t="s">
        <v>1441</v>
      </c>
      <c r="J277" s="21">
        <v>734574</v>
      </c>
      <c r="K277" s="22" t="s">
        <v>19</v>
      </c>
      <c r="L277" s="21">
        <v>367200</v>
      </c>
    </row>
    <row r="278" spans="1:12" ht="15" customHeight="1" x14ac:dyDescent="0.2">
      <c r="A278" s="3">
        <v>277</v>
      </c>
      <c r="B278" s="19" t="s">
        <v>1457</v>
      </c>
      <c r="C278" s="17">
        <v>94403</v>
      </c>
      <c r="D278" s="18" t="s">
        <v>1458</v>
      </c>
      <c r="E278" s="18" t="s">
        <v>1459</v>
      </c>
      <c r="F278" s="19" t="s">
        <v>1460</v>
      </c>
      <c r="G278" s="20" t="s">
        <v>1461</v>
      </c>
      <c r="H278" s="18" t="s">
        <v>1440</v>
      </c>
      <c r="I278" s="18" t="s">
        <v>1441</v>
      </c>
      <c r="J278" s="21">
        <v>611014</v>
      </c>
      <c r="K278" s="22" t="s">
        <v>19</v>
      </c>
      <c r="L278" s="21">
        <v>305500</v>
      </c>
    </row>
    <row r="279" spans="1:12" ht="15" customHeight="1" x14ac:dyDescent="0.2">
      <c r="A279" s="3">
        <v>278</v>
      </c>
      <c r="B279" s="19" t="s">
        <v>1462</v>
      </c>
      <c r="C279" s="17">
        <v>94222</v>
      </c>
      <c r="D279" s="18" t="s">
        <v>1463</v>
      </c>
      <c r="E279" s="18" t="s">
        <v>1464</v>
      </c>
      <c r="F279" s="19" t="s">
        <v>1465</v>
      </c>
      <c r="G279" s="20" t="s">
        <v>1466</v>
      </c>
      <c r="H279" s="18" t="s">
        <v>1440</v>
      </c>
      <c r="I279" s="18" t="s">
        <v>1441</v>
      </c>
      <c r="J279" s="21">
        <v>1004815</v>
      </c>
      <c r="K279" s="22" t="s">
        <v>19</v>
      </c>
      <c r="L279" s="21">
        <v>502407</v>
      </c>
    </row>
    <row r="280" spans="1:12" ht="15" customHeight="1" x14ac:dyDescent="0.2">
      <c r="A280" s="3">
        <v>279</v>
      </c>
      <c r="B280" s="19" t="s">
        <v>1467</v>
      </c>
      <c r="C280" s="17">
        <v>95267</v>
      </c>
      <c r="D280" s="18" t="s">
        <v>1468</v>
      </c>
      <c r="E280" s="18" t="s">
        <v>1469</v>
      </c>
      <c r="F280" s="19" t="s">
        <v>1470</v>
      </c>
      <c r="G280" s="20" t="s">
        <v>1471</v>
      </c>
      <c r="H280" s="18" t="s">
        <v>1440</v>
      </c>
      <c r="I280" s="18" t="s">
        <v>1441</v>
      </c>
      <c r="J280" s="21">
        <v>1403622</v>
      </c>
      <c r="K280" s="22" t="s">
        <v>19</v>
      </c>
      <c r="L280" s="21">
        <v>677127</v>
      </c>
    </row>
    <row r="281" spans="1:12" ht="15" customHeight="1" x14ac:dyDescent="0.2">
      <c r="A281" s="3">
        <v>280</v>
      </c>
      <c r="B281" s="19" t="s">
        <v>1472</v>
      </c>
      <c r="C281" s="17">
        <v>96632</v>
      </c>
      <c r="D281" s="18" t="s">
        <v>1473</v>
      </c>
      <c r="E281" s="18" t="s">
        <v>1474</v>
      </c>
      <c r="F281" s="19" t="s">
        <v>1475</v>
      </c>
      <c r="G281" s="20" t="s">
        <v>1476</v>
      </c>
      <c r="H281" s="18" t="s">
        <v>1440</v>
      </c>
      <c r="I281" s="18" t="s">
        <v>1441</v>
      </c>
      <c r="J281" s="21">
        <v>828326</v>
      </c>
      <c r="K281" s="22" t="s">
        <v>19</v>
      </c>
      <c r="L281" s="21">
        <v>414163</v>
      </c>
    </row>
    <row r="282" spans="1:12" ht="15" customHeight="1" x14ac:dyDescent="0.2">
      <c r="A282" s="3">
        <v>281</v>
      </c>
      <c r="B282" s="19" t="s">
        <v>1477</v>
      </c>
      <c r="C282" s="17">
        <v>96922</v>
      </c>
      <c r="D282" s="18" t="s">
        <v>1478</v>
      </c>
      <c r="E282" s="18" t="s">
        <v>1479</v>
      </c>
      <c r="F282" s="19" t="s">
        <v>1480</v>
      </c>
      <c r="G282" s="20" t="s">
        <v>1481</v>
      </c>
      <c r="H282" s="18" t="s">
        <v>1440</v>
      </c>
      <c r="I282" s="18" t="s">
        <v>1441</v>
      </c>
      <c r="J282" s="21">
        <v>1237134</v>
      </c>
      <c r="K282" s="22" t="s">
        <v>19</v>
      </c>
      <c r="L282" s="21">
        <v>618567</v>
      </c>
    </row>
    <row r="283" spans="1:12" ht="15" customHeight="1" x14ac:dyDescent="0.2">
      <c r="A283" s="3">
        <v>282</v>
      </c>
      <c r="B283" s="19" t="s">
        <v>1482</v>
      </c>
      <c r="C283" s="17">
        <v>94457</v>
      </c>
      <c r="D283" s="18" t="s">
        <v>1483</v>
      </c>
      <c r="E283" s="18" t="s">
        <v>1484</v>
      </c>
      <c r="F283" s="19" t="s">
        <v>1485</v>
      </c>
      <c r="G283" s="20" t="s">
        <v>1486</v>
      </c>
      <c r="H283" s="18" t="s">
        <v>1440</v>
      </c>
      <c r="I283" s="18" t="s">
        <v>1441</v>
      </c>
      <c r="J283" s="21">
        <v>1307026</v>
      </c>
      <c r="K283" s="22" t="s">
        <v>19</v>
      </c>
      <c r="L283" s="21">
        <v>653500</v>
      </c>
    </row>
    <row r="284" spans="1:12" ht="15" customHeight="1" x14ac:dyDescent="0.2">
      <c r="A284" s="3">
        <v>283</v>
      </c>
      <c r="B284" s="19" t="s">
        <v>1487</v>
      </c>
      <c r="C284" s="17">
        <v>96420</v>
      </c>
      <c r="D284" s="18" t="s">
        <v>1488</v>
      </c>
      <c r="E284" s="18" t="s">
        <v>1489</v>
      </c>
      <c r="F284" s="19" t="s">
        <v>1490</v>
      </c>
      <c r="G284" s="20" t="s">
        <v>1491</v>
      </c>
      <c r="H284" s="18" t="s">
        <v>1440</v>
      </c>
      <c r="I284" s="18" t="s">
        <v>1441</v>
      </c>
      <c r="J284" s="21">
        <v>497534</v>
      </c>
      <c r="K284" s="22" t="s">
        <v>19</v>
      </c>
      <c r="L284" s="21">
        <v>248767</v>
      </c>
    </row>
    <row r="285" spans="1:12" ht="15" customHeight="1" x14ac:dyDescent="0.2">
      <c r="A285" s="3">
        <v>284</v>
      </c>
      <c r="B285" s="19" t="s">
        <v>1492</v>
      </c>
      <c r="C285" s="17">
        <v>94397</v>
      </c>
      <c r="D285" s="18" t="s">
        <v>1493</v>
      </c>
      <c r="E285" s="18" t="s">
        <v>1494</v>
      </c>
      <c r="F285" s="19" t="s">
        <v>1495</v>
      </c>
      <c r="G285" s="20" t="s">
        <v>784</v>
      </c>
      <c r="H285" s="18" t="s">
        <v>1440</v>
      </c>
      <c r="I285" s="18" t="s">
        <v>1441</v>
      </c>
      <c r="J285" s="21">
        <v>1319078</v>
      </c>
      <c r="K285" s="22" t="s">
        <v>19</v>
      </c>
      <c r="L285" s="21">
        <v>659539</v>
      </c>
    </row>
    <row r="286" spans="1:12" ht="15" customHeight="1" x14ac:dyDescent="0.2">
      <c r="A286" s="3">
        <v>285</v>
      </c>
      <c r="B286" s="19" t="s">
        <v>1496</v>
      </c>
      <c r="C286" s="17">
        <v>94872</v>
      </c>
      <c r="D286" s="18" t="s">
        <v>1497</v>
      </c>
      <c r="E286" s="18" t="s">
        <v>1498</v>
      </c>
      <c r="F286" s="19" t="s">
        <v>1499</v>
      </c>
      <c r="G286" s="20" t="s">
        <v>1500</v>
      </c>
      <c r="H286" s="18" t="s">
        <v>1501</v>
      </c>
      <c r="I286" s="18" t="s">
        <v>1441</v>
      </c>
      <c r="J286" s="21">
        <v>3232337</v>
      </c>
      <c r="K286" s="22" t="s">
        <v>25</v>
      </c>
      <c r="L286" s="21">
        <v>1000000</v>
      </c>
    </row>
    <row r="287" spans="1:12" ht="15" customHeight="1" x14ac:dyDescent="0.2">
      <c r="A287" s="3">
        <v>286</v>
      </c>
      <c r="B287" s="19" t="s">
        <v>1502</v>
      </c>
      <c r="C287" s="17">
        <v>97168</v>
      </c>
      <c r="D287" s="18" t="s">
        <v>1503</v>
      </c>
      <c r="E287" s="18" t="s">
        <v>1504</v>
      </c>
      <c r="F287" s="19" t="s">
        <v>1505</v>
      </c>
      <c r="G287" s="20" t="s">
        <v>1506</v>
      </c>
      <c r="H287" s="18" t="s">
        <v>1501</v>
      </c>
      <c r="I287" s="18" t="s">
        <v>1441</v>
      </c>
      <c r="J287" s="21">
        <v>422717</v>
      </c>
      <c r="K287" s="22" t="s">
        <v>19</v>
      </c>
      <c r="L287" s="21">
        <v>211358</v>
      </c>
    </row>
    <row r="288" spans="1:12" ht="15" customHeight="1" x14ac:dyDescent="0.2">
      <c r="A288" s="3">
        <v>287</v>
      </c>
      <c r="B288" s="19" t="s">
        <v>1507</v>
      </c>
      <c r="C288" s="17">
        <v>97296</v>
      </c>
      <c r="D288" s="18" t="s">
        <v>1508</v>
      </c>
      <c r="E288" s="18" t="s">
        <v>1509</v>
      </c>
      <c r="F288" s="19" t="s">
        <v>1510</v>
      </c>
      <c r="G288" s="20" t="s">
        <v>1511</v>
      </c>
      <c r="H288" s="18" t="s">
        <v>1501</v>
      </c>
      <c r="I288" s="18" t="s">
        <v>1441</v>
      </c>
      <c r="J288" s="21">
        <v>11813899</v>
      </c>
      <c r="K288" s="22" t="s">
        <v>25</v>
      </c>
      <c r="L288" s="21">
        <v>1000000</v>
      </c>
    </row>
    <row r="289" spans="1:12" ht="15" customHeight="1" x14ac:dyDescent="0.2">
      <c r="A289" s="3">
        <v>288</v>
      </c>
      <c r="B289" s="19" t="s">
        <v>1512</v>
      </c>
      <c r="C289" s="17">
        <v>96553</v>
      </c>
      <c r="D289" s="18" t="s">
        <v>1513</v>
      </c>
      <c r="E289" s="18" t="s">
        <v>1514</v>
      </c>
      <c r="F289" s="19" t="s">
        <v>1515</v>
      </c>
      <c r="G289" s="20" t="s">
        <v>1516</v>
      </c>
      <c r="H289" s="18" t="s">
        <v>1501</v>
      </c>
      <c r="I289" s="18" t="s">
        <v>1441</v>
      </c>
      <c r="J289" s="21">
        <v>3010720</v>
      </c>
      <c r="K289" s="22" t="s">
        <v>25</v>
      </c>
      <c r="L289" s="21">
        <v>1000000</v>
      </c>
    </row>
    <row r="290" spans="1:12" ht="15" customHeight="1" x14ac:dyDescent="0.2">
      <c r="A290" s="3">
        <v>289</v>
      </c>
      <c r="B290" s="19" t="s">
        <v>1517</v>
      </c>
      <c r="C290" s="17">
        <v>96837</v>
      </c>
      <c r="D290" s="18" t="s">
        <v>1518</v>
      </c>
      <c r="E290" s="18" t="s">
        <v>1519</v>
      </c>
      <c r="F290" s="19" t="s">
        <v>1520</v>
      </c>
      <c r="G290" s="20" t="s">
        <v>1521</v>
      </c>
      <c r="H290" s="18" t="s">
        <v>1501</v>
      </c>
      <c r="I290" s="18" t="s">
        <v>1441</v>
      </c>
      <c r="J290" s="21">
        <v>2783165</v>
      </c>
      <c r="K290" s="22" t="s">
        <v>19</v>
      </c>
      <c r="L290" s="21">
        <v>1000000</v>
      </c>
    </row>
    <row r="291" spans="1:12" ht="15" customHeight="1" x14ac:dyDescent="0.2">
      <c r="A291" s="3">
        <v>290</v>
      </c>
      <c r="B291" s="19" t="s">
        <v>1522</v>
      </c>
      <c r="C291" s="17">
        <v>97126</v>
      </c>
      <c r="D291" s="18" t="s">
        <v>1523</v>
      </c>
      <c r="E291" s="18" t="s">
        <v>1524</v>
      </c>
      <c r="F291" s="19" t="s">
        <v>1525</v>
      </c>
      <c r="G291" s="20" t="s">
        <v>1526</v>
      </c>
      <c r="H291" s="18" t="s">
        <v>1527</v>
      </c>
      <c r="I291" s="18" t="s">
        <v>1441</v>
      </c>
      <c r="J291" s="21">
        <v>411871</v>
      </c>
      <c r="K291" s="22" t="s">
        <v>19</v>
      </c>
      <c r="L291" s="21">
        <v>205935</v>
      </c>
    </row>
    <row r="292" spans="1:12" ht="15" customHeight="1" x14ac:dyDescent="0.2">
      <c r="A292" s="3">
        <v>291</v>
      </c>
      <c r="B292" s="19" t="s">
        <v>1528</v>
      </c>
      <c r="C292" s="17">
        <v>96234</v>
      </c>
      <c r="D292" s="18" t="s">
        <v>1529</v>
      </c>
      <c r="E292" s="18" t="s">
        <v>1530</v>
      </c>
      <c r="F292" s="19" t="s">
        <v>1531</v>
      </c>
      <c r="G292" s="20" t="s">
        <v>1532</v>
      </c>
      <c r="H292" s="18" t="s">
        <v>1527</v>
      </c>
      <c r="I292" s="18" t="s">
        <v>1441</v>
      </c>
      <c r="J292" s="21">
        <v>1171413</v>
      </c>
      <c r="K292" s="22" t="s">
        <v>19</v>
      </c>
      <c r="L292" s="21">
        <v>585706</v>
      </c>
    </row>
    <row r="293" spans="1:12" ht="15" customHeight="1" x14ac:dyDescent="0.2">
      <c r="A293" s="3">
        <v>292</v>
      </c>
      <c r="B293" s="19" t="s">
        <v>1533</v>
      </c>
      <c r="C293" s="17">
        <v>96869</v>
      </c>
      <c r="D293" s="18" t="s">
        <v>1534</v>
      </c>
      <c r="E293" s="18" t="s">
        <v>1535</v>
      </c>
      <c r="F293" s="19" t="s">
        <v>1536</v>
      </c>
      <c r="G293" s="20" t="s">
        <v>1537</v>
      </c>
      <c r="H293" s="18" t="s">
        <v>1527</v>
      </c>
      <c r="I293" s="18" t="s">
        <v>1441</v>
      </c>
      <c r="J293" s="21">
        <v>3015776</v>
      </c>
      <c r="K293" s="22" t="s">
        <v>25</v>
      </c>
      <c r="L293" s="21">
        <v>1000000</v>
      </c>
    </row>
    <row r="294" spans="1:12" ht="15" customHeight="1" x14ac:dyDescent="0.2">
      <c r="A294" s="3">
        <v>293</v>
      </c>
      <c r="B294" s="19" t="s">
        <v>1538</v>
      </c>
      <c r="C294" s="17">
        <v>94277</v>
      </c>
      <c r="D294" s="18" t="s">
        <v>1539</v>
      </c>
      <c r="E294" s="18" t="s">
        <v>1540</v>
      </c>
      <c r="F294" s="19" t="s">
        <v>1541</v>
      </c>
      <c r="G294" s="20" t="s">
        <v>1542</v>
      </c>
      <c r="H294" s="18" t="s">
        <v>1527</v>
      </c>
      <c r="I294" s="18" t="s">
        <v>1441</v>
      </c>
      <c r="J294" s="21">
        <v>942000</v>
      </c>
      <c r="K294" s="22" t="s">
        <v>19</v>
      </c>
      <c r="L294" s="21">
        <v>471000</v>
      </c>
    </row>
    <row r="295" spans="1:12" ht="15" customHeight="1" x14ac:dyDescent="0.2">
      <c r="A295" s="3">
        <v>294</v>
      </c>
      <c r="B295" s="19" t="s">
        <v>1543</v>
      </c>
      <c r="C295" s="17">
        <v>97659</v>
      </c>
      <c r="D295" s="18" t="s">
        <v>1544</v>
      </c>
      <c r="E295" s="18" t="s">
        <v>1545</v>
      </c>
      <c r="F295" s="19" t="s">
        <v>1546</v>
      </c>
      <c r="G295" s="20" t="s">
        <v>1547</v>
      </c>
      <c r="H295" s="18" t="s">
        <v>1548</v>
      </c>
      <c r="I295" s="18" t="s">
        <v>1441</v>
      </c>
      <c r="J295" s="21">
        <v>2571355</v>
      </c>
      <c r="K295" s="22" t="s">
        <v>25</v>
      </c>
      <c r="L295" s="21">
        <v>1000000</v>
      </c>
    </row>
    <row r="296" spans="1:12" ht="15" customHeight="1" x14ac:dyDescent="0.2">
      <c r="A296" s="3">
        <v>295</v>
      </c>
      <c r="B296" s="19" t="s">
        <v>1549</v>
      </c>
      <c r="C296" s="17">
        <v>93862</v>
      </c>
      <c r="D296" s="18" t="s">
        <v>1550</v>
      </c>
      <c r="E296" s="18" t="s">
        <v>1551</v>
      </c>
      <c r="F296" s="19" t="s">
        <v>1552</v>
      </c>
      <c r="G296" s="20" t="s">
        <v>1553</v>
      </c>
      <c r="H296" s="18" t="s">
        <v>1548</v>
      </c>
      <c r="I296" s="18" t="s">
        <v>1441</v>
      </c>
      <c r="J296" s="21">
        <v>1397614</v>
      </c>
      <c r="K296" s="22" t="s">
        <v>19</v>
      </c>
      <c r="L296" s="21">
        <v>698807</v>
      </c>
    </row>
    <row r="297" spans="1:12" ht="15" customHeight="1" x14ac:dyDescent="0.2">
      <c r="A297" s="3">
        <v>296</v>
      </c>
      <c r="B297" s="19" t="s">
        <v>1554</v>
      </c>
      <c r="C297" s="17">
        <v>96703</v>
      </c>
      <c r="D297" s="18" t="s">
        <v>1555</v>
      </c>
      <c r="E297" s="18" t="s">
        <v>1556</v>
      </c>
      <c r="F297" s="19" t="s">
        <v>1557</v>
      </c>
      <c r="G297" s="20" t="s">
        <v>1558</v>
      </c>
      <c r="H297" s="18" t="s">
        <v>1548</v>
      </c>
      <c r="I297" s="18" t="s">
        <v>1441</v>
      </c>
      <c r="J297" s="21">
        <v>2614111</v>
      </c>
      <c r="K297" s="22" t="s">
        <v>19</v>
      </c>
      <c r="L297" s="21">
        <v>1000000</v>
      </c>
    </row>
    <row r="298" spans="1:12" ht="15" customHeight="1" x14ac:dyDescent="0.2">
      <c r="A298" s="3">
        <v>297</v>
      </c>
      <c r="B298" s="19" t="s">
        <v>1559</v>
      </c>
      <c r="C298" s="17">
        <v>95660</v>
      </c>
      <c r="D298" s="18" t="s">
        <v>1560</v>
      </c>
      <c r="E298" s="18" t="s">
        <v>1561</v>
      </c>
      <c r="F298" s="19" t="s">
        <v>1562</v>
      </c>
      <c r="G298" s="20" t="s">
        <v>1563</v>
      </c>
      <c r="H298" s="18" t="s">
        <v>1548</v>
      </c>
      <c r="I298" s="18" t="s">
        <v>1441</v>
      </c>
      <c r="J298" s="21">
        <v>632638</v>
      </c>
      <c r="K298" s="22" t="s">
        <v>19</v>
      </c>
      <c r="L298" s="21">
        <v>316319</v>
      </c>
    </row>
    <row r="299" spans="1:12" ht="15" customHeight="1" x14ac:dyDescent="0.2">
      <c r="A299" s="3">
        <v>298</v>
      </c>
      <c r="B299" s="19" t="s">
        <v>1564</v>
      </c>
      <c r="C299" s="17">
        <v>94132</v>
      </c>
      <c r="D299" s="18" t="s">
        <v>1565</v>
      </c>
      <c r="E299" s="18" t="s">
        <v>1566</v>
      </c>
      <c r="F299" s="19" t="s">
        <v>1567</v>
      </c>
      <c r="G299" s="20" t="s">
        <v>1568</v>
      </c>
      <c r="H299" s="18" t="s">
        <v>1548</v>
      </c>
      <c r="I299" s="18" t="s">
        <v>1441</v>
      </c>
      <c r="J299" s="21">
        <v>4440528</v>
      </c>
      <c r="K299" s="22" t="s">
        <v>25</v>
      </c>
      <c r="L299" s="21">
        <v>1000000</v>
      </c>
    </row>
    <row r="300" spans="1:12" ht="15" customHeight="1" x14ac:dyDescent="0.2">
      <c r="A300" s="3">
        <v>299</v>
      </c>
      <c r="B300" s="19" t="s">
        <v>1569</v>
      </c>
      <c r="C300" s="17">
        <v>96110</v>
      </c>
      <c r="D300" s="18" t="s">
        <v>1570</v>
      </c>
      <c r="E300" s="18" t="s">
        <v>1571</v>
      </c>
      <c r="F300" s="19" t="s">
        <v>1572</v>
      </c>
      <c r="G300" s="20" t="s">
        <v>1573</v>
      </c>
      <c r="H300" s="18" t="s">
        <v>1548</v>
      </c>
      <c r="I300" s="18" t="s">
        <v>1441</v>
      </c>
      <c r="J300" s="21">
        <v>4491422</v>
      </c>
      <c r="K300" s="22" t="s">
        <v>19</v>
      </c>
      <c r="L300" s="21">
        <v>1000000</v>
      </c>
    </row>
    <row r="301" spans="1:12" ht="15" customHeight="1" x14ac:dyDescent="0.2">
      <c r="A301" s="3">
        <v>300</v>
      </c>
      <c r="B301" s="19" t="s">
        <v>1574</v>
      </c>
      <c r="C301" s="17">
        <v>94446</v>
      </c>
      <c r="D301" s="18" t="s">
        <v>1575</v>
      </c>
      <c r="E301" s="18" t="s">
        <v>1576</v>
      </c>
      <c r="F301" s="19" t="s">
        <v>1577</v>
      </c>
      <c r="G301" s="20" t="s">
        <v>1578</v>
      </c>
      <c r="H301" s="18" t="s">
        <v>1548</v>
      </c>
      <c r="I301" s="18" t="s">
        <v>1441</v>
      </c>
      <c r="J301" s="21">
        <v>545390</v>
      </c>
      <c r="K301" s="22" t="s">
        <v>19</v>
      </c>
      <c r="L301" s="21">
        <v>272695</v>
      </c>
    </row>
    <row r="302" spans="1:12" ht="15" customHeight="1" x14ac:dyDescent="0.2">
      <c r="A302" s="3">
        <v>301</v>
      </c>
      <c r="B302" s="19" t="s">
        <v>1579</v>
      </c>
      <c r="C302" s="17">
        <v>97029</v>
      </c>
      <c r="D302" s="18" t="s">
        <v>1580</v>
      </c>
      <c r="E302" s="18" t="s">
        <v>1581</v>
      </c>
      <c r="F302" s="19" t="s">
        <v>1582</v>
      </c>
      <c r="G302" s="20" t="s">
        <v>1583</v>
      </c>
      <c r="H302" s="18" t="s">
        <v>1548</v>
      </c>
      <c r="I302" s="18" t="s">
        <v>1441</v>
      </c>
      <c r="J302" s="21">
        <v>1997319</v>
      </c>
      <c r="K302" s="22" t="s">
        <v>25</v>
      </c>
      <c r="L302" s="21">
        <v>998659</v>
      </c>
    </row>
    <row r="303" spans="1:12" ht="15" customHeight="1" x14ac:dyDescent="0.2">
      <c r="A303" s="3">
        <v>302</v>
      </c>
      <c r="B303" s="19" t="s">
        <v>1584</v>
      </c>
      <c r="C303" s="17">
        <v>94211</v>
      </c>
      <c r="D303" s="18" t="s">
        <v>1585</v>
      </c>
      <c r="E303" s="18" t="s">
        <v>1586</v>
      </c>
      <c r="F303" s="19" t="s">
        <v>1587</v>
      </c>
      <c r="G303" s="20" t="s">
        <v>1588</v>
      </c>
      <c r="H303" s="18" t="s">
        <v>1589</v>
      </c>
      <c r="I303" s="18" t="s">
        <v>1441</v>
      </c>
      <c r="J303" s="21">
        <v>2460185</v>
      </c>
      <c r="K303" s="22" t="s">
        <v>25</v>
      </c>
      <c r="L303" s="21">
        <v>1000000</v>
      </c>
    </row>
    <row r="304" spans="1:12" ht="15" customHeight="1" x14ac:dyDescent="0.2">
      <c r="A304" s="3">
        <v>303</v>
      </c>
      <c r="B304" s="19" t="s">
        <v>1590</v>
      </c>
      <c r="C304" s="17">
        <v>94209</v>
      </c>
      <c r="D304" s="18" t="s">
        <v>1591</v>
      </c>
      <c r="E304" s="18" t="s">
        <v>1592</v>
      </c>
      <c r="F304" s="19" t="s">
        <v>1593</v>
      </c>
      <c r="G304" s="20" t="s">
        <v>1594</v>
      </c>
      <c r="H304" s="18" t="s">
        <v>1589</v>
      </c>
      <c r="I304" s="18" t="s">
        <v>1441</v>
      </c>
      <c r="J304" s="21">
        <v>1993873</v>
      </c>
      <c r="K304" s="22" t="s">
        <v>19</v>
      </c>
      <c r="L304" s="21">
        <v>996936</v>
      </c>
    </row>
    <row r="305" spans="1:12" ht="15" customHeight="1" x14ac:dyDescent="0.2">
      <c r="A305" s="3">
        <v>304</v>
      </c>
      <c r="B305" s="19" t="s">
        <v>1595</v>
      </c>
      <c r="C305" s="17">
        <v>96394</v>
      </c>
      <c r="D305" s="18" t="s">
        <v>1596</v>
      </c>
      <c r="E305" s="18" t="s">
        <v>1597</v>
      </c>
      <c r="F305" s="19" t="s">
        <v>1598</v>
      </c>
      <c r="G305" s="20" t="s">
        <v>1599</v>
      </c>
      <c r="H305" s="18" t="s">
        <v>1600</v>
      </c>
      <c r="I305" s="18" t="s">
        <v>1441</v>
      </c>
      <c r="J305" s="21">
        <v>3024274</v>
      </c>
      <c r="K305" s="22" t="s">
        <v>19</v>
      </c>
      <c r="L305" s="21">
        <v>1000000</v>
      </c>
    </row>
    <row r="306" spans="1:12" ht="15" customHeight="1" x14ac:dyDescent="0.2">
      <c r="A306" s="3">
        <v>305</v>
      </c>
      <c r="B306" s="19" t="s">
        <v>1601</v>
      </c>
      <c r="C306" s="17">
        <v>96425</v>
      </c>
      <c r="D306" s="18" t="s">
        <v>1602</v>
      </c>
      <c r="E306" s="18" t="s">
        <v>1603</v>
      </c>
      <c r="F306" s="19" t="s">
        <v>1604</v>
      </c>
      <c r="G306" s="20" t="s">
        <v>1605</v>
      </c>
      <c r="H306" s="18" t="s">
        <v>1600</v>
      </c>
      <c r="I306" s="18" t="s">
        <v>1441</v>
      </c>
      <c r="J306" s="21">
        <v>2321650</v>
      </c>
      <c r="K306" s="22" t="s">
        <v>25</v>
      </c>
      <c r="L306" s="21">
        <v>1000000</v>
      </c>
    </row>
    <row r="307" spans="1:12" ht="15" customHeight="1" x14ac:dyDescent="0.2">
      <c r="A307" s="3">
        <v>306</v>
      </c>
      <c r="B307" s="19" t="s">
        <v>1606</v>
      </c>
      <c r="C307" s="17">
        <v>97197</v>
      </c>
      <c r="D307" s="18" t="s">
        <v>1607</v>
      </c>
      <c r="E307" s="18" t="s">
        <v>1608</v>
      </c>
      <c r="F307" s="19" t="s">
        <v>1609</v>
      </c>
      <c r="G307" s="20" t="s">
        <v>1610</v>
      </c>
      <c r="H307" s="18" t="s">
        <v>1600</v>
      </c>
      <c r="I307" s="18" t="s">
        <v>1441</v>
      </c>
      <c r="J307" s="21">
        <v>1946197</v>
      </c>
      <c r="K307" s="22" t="s">
        <v>25</v>
      </c>
      <c r="L307" s="21">
        <v>973098</v>
      </c>
    </row>
    <row r="308" spans="1:12" ht="15" customHeight="1" x14ac:dyDescent="0.2">
      <c r="A308" s="3">
        <v>307</v>
      </c>
      <c r="B308" s="19" t="s">
        <v>1611</v>
      </c>
      <c r="C308" s="17">
        <v>94669</v>
      </c>
      <c r="D308" s="18" t="s">
        <v>1612</v>
      </c>
      <c r="E308" s="18" t="s">
        <v>1613</v>
      </c>
      <c r="F308" s="19" t="s">
        <v>1614</v>
      </c>
      <c r="G308" s="20" t="s">
        <v>1615</v>
      </c>
      <c r="H308" s="18" t="s">
        <v>1616</v>
      </c>
      <c r="I308" s="18" t="s">
        <v>1441</v>
      </c>
      <c r="J308" s="21">
        <v>974195</v>
      </c>
      <c r="K308" s="22" t="s">
        <v>19</v>
      </c>
      <c r="L308" s="21">
        <v>487000</v>
      </c>
    </row>
    <row r="309" spans="1:12" ht="15" customHeight="1" x14ac:dyDescent="0.2">
      <c r="A309" s="3">
        <v>308</v>
      </c>
      <c r="B309" s="19" t="s">
        <v>1617</v>
      </c>
      <c r="C309" s="17">
        <v>97178</v>
      </c>
      <c r="D309" s="18" t="s">
        <v>1618</v>
      </c>
      <c r="E309" s="18" t="s">
        <v>1619</v>
      </c>
      <c r="F309" s="19" t="s">
        <v>1620</v>
      </c>
      <c r="G309" s="20" t="s">
        <v>1621</v>
      </c>
      <c r="H309" s="18" t="s">
        <v>1616</v>
      </c>
      <c r="I309" s="18" t="s">
        <v>1441</v>
      </c>
      <c r="J309" s="21">
        <v>661398</v>
      </c>
      <c r="K309" s="22" t="s">
        <v>19</v>
      </c>
      <c r="L309" s="21">
        <v>270710</v>
      </c>
    </row>
    <row r="310" spans="1:12" ht="15" customHeight="1" x14ac:dyDescent="0.2">
      <c r="A310" s="3">
        <v>309</v>
      </c>
      <c r="B310" s="19" t="s">
        <v>1622</v>
      </c>
      <c r="C310" s="17">
        <v>96969</v>
      </c>
      <c r="D310" s="18" t="s">
        <v>1623</v>
      </c>
      <c r="E310" s="18" t="s">
        <v>1624</v>
      </c>
      <c r="F310" s="19" t="s">
        <v>1625</v>
      </c>
      <c r="G310" s="20" t="s">
        <v>1626</v>
      </c>
      <c r="H310" s="18" t="s">
        <v>1616</v>
      </c>
      <c r="I310" s="18" t="s">
        <v>1441</v>
      </c>
      <c r="J310" s="21">
        <v>840615</v>
      </c>
      <c r="K310" s="22" t="s">
        <v>19</v>
      </c>
      <c r="L310" s="21">
        <v>420307</v>
      </c>
    </row>
    <row r="311" spans="1:12" ht="15" customHeight="1" x14ac:dyDescent="0.2">
      <c r="A311" s="3">
        <v>310</v>
      </c>
      <c r="B311" s="19" t="s">
        <v>1627</v>
      </c>
      <c r="C311" s="17">
        <v>95197</v>
      </c>
      <c r="D311" s="18" t="s">
        <v>1628</v>
      </c>
      <c r="E311" s="18" t="s">
        <v>1629</v>
      </c>
      <c r="F311" s="19" t="s">
        <v>1630</v>
      </c>
      <c r="G311" s="20" t="s">
        <v>1631</v>
      </c>
      <c r="H311" s="18" t="s">
        <v>1616</v>
      </c>
      <c r="I311" s="18" t="s">
        <v>1441</v>
      </c>
      <c r="J311" s="21">
        <v>1928224</v>
      </c>
      <c r="K311" s="22" t="s">
        <v>19</v>
      </c>
      <c r="L311" s="21">
        <v>964112</v>
      </c>
    </row>
    <row r="312" spans="1:12" ht="15" customHeight="1" x14ac:dyDescent="0.2">
      <c r="A312" s="3">
        <v>311</v>
      </c>
      <c r="B312" s="19" t="s">
        <v>1632</v>
      </c>
      <c r="C312" s="17">
        <v>94507</v>
      </c>
      <c r="D312" s="18" t="s">
        <v>1633</v>
      </c>
      <c r="E312" s="18" t="s">
        <v>1634</v>
      </c>
      <c r="F312" s="19" t="s">
        <v>1635</v>
      </c>
      <c r="G312" s="20" t="s">
        <v>1636</v>
      </c>
      <c r="H312" s="18" t="s">
        <v>1616</v>
      </c>
      <c r="I312" s="18" t="s">
        <v>1441</v>
      </c>
      <c r="J312" s="21">
        <v>1346796</v>
      </c>
      <c r="K312" s="22" t="s">
        <v>19</v>
      </c>
      <c r="L312" s="21">
        <v>673398</v>
      </c>
    </row>
    <row r="313" spans="1:12" ht="15" customHeight="1" x14ac:dyDescent="0.2">
      <c r="A313" s="3">
        <v>312</v>
      </c>
      <c r="B313" s="19" t="s">
        <v>1637</v>
      </c>
      <c r="C313" s="17">
        <v>97249</v>
      </c>
      <c r="D313" s="18" t="s">
        <v>1638</v>
      </c>
      <c r="E313" s="18" t="s">
        <v>1639</v>
      </c>
      <c r="F313" s="19" t="s">
        <v>1640</v>
      </c>
      <c r="G313" s="20" t="s">
        <v>1641</v>
      </c>
      <c r="H313" s="18" t="s">
        <v>1642</v>
      </c>
      <c r="I313" s="18" t="s">
        <v>1643</v>
      </c>
      <c r="J313" s="21">
        <v>485850</v>
      </c>
      <c r="K313" s="22" t="s">
        <v>25</v>
      </c>
      <c r="L313" s="21">
        <v>242925</v>
      </c>
    </row>
    <row r="314" spans="1:12" ht="15" customHeight="1" x14ac:dyDescent="0.2">
      <c r="A314" s="3">
        <v>313</v>
      </c>
      <c r="B314" s="19" t="s">
        <v>1644</v>
      </c>
      <c r="C314" s="17">
        <v>96149</v>
      </c>
      <c r="D314" s="18" t="s">
        <v>1645</v>
      </c>
      <c r="E314" s="18" t="s">
        <v>1646</v>
      </c>
      <c r="F314" s="19" t="s">
        <v>1647</v>
      </c>
      <c r="G314" s="20" t="s">
        <v>1648</v>
      </c>
      <c r="H314" s="18" t="s">
        <v>1642</v>
      </c>
      <c r="I314" s="18" t="s">
        <v>1643</v>
      </c>
      <c r="J314" s="21">
        <v>500507</v>
      </c>
      <c r="K314" s="22" t="s">
        <v>19</v>
      </c>
      <c r="L314" s="21">
        <v>250253</v>
      </c>
    </row>
    <row r="315" spans="1:12" ht="15" customHeight="1" x14ac:dyDescent="0.2">
      <c r="A315" s="3">
        <v>314</v>
      </c>
      <c r="B315" s="19" t="s">
        <v>1649</v>
      </c>
      <c r="C315" s="17">
        <v>96785</v>
      </c>
      <c r="D315" s="18" t="s">
        <v>1650</v>
      </c>
      <c r="E315" s="18" t="s">
        <v>1651</v>
      </c>
      <c r="F315" s="19" t="s">
        <v>1652</v>
      </c>
      <c r="G315" s="20" t="s">
        <v>1653</v>
      </c>
      <c r="H315" s="18" t="s">
        <v>1642</v>
      </c>
      <c r="I315" s="18" t="s">
        <v>1643</v>
      </c>
      <c r="J315" s="21">
        <v>764415</v>
      </c>
      <c r="K315" s="22" t="s">
        <v>25</v>
      </c>
      <c r="L315" s="21">
        <v>382207</v>
      </c>
    </row>
    <row r="316" spans="1:12" ht="15" customHeight="1" x14ac:dyDescent="0.2">
      <c r="A316" s="3">
        <v>315</v>
      </c>
      <c r="B316" s="19" t="s">
        <v>1654</v>
      </c>
      <c r="C316" s="17">
        <v>96952</v>
      </c>
      <c r="D316" s="18" t="s">
        <v>1655</v>
      </c>
      <c r="E316" s="18" t="s">
        <v>1656</v>
      </c>
      <c r="F316" s="19" t="s">
        <v>1657</v>
      </c>
      <c r="G316" s="20" t="s">
        <v>1658</v>
      </c>
      <c r="H316" s="18" t="s">
        <v>1642</v>
      </c>
      <c r="I316" s="18" t="s">
        <v>1643</v>
      </c>
      <c r="J316" s="21">
        <v>1660525</v>
      </c>
      <c r="K316" s="22" t="s">
        <v>19</v>
      </c>
      <c r="L316" s="21">
        <v>830262</v>
      </c>
    </row>
    <row r="317" spans="1:12" ht="15" customHeight="1" x14ac:dyDescent="0.2">
      <c r="A317" s="3">
        <v>316</v>
      </c>
      <c r="B317" s="19" t="s">
        <v>1659</v>
      </c>
      <c r="C317" s="17">
        <v>97022</v>
      </c>
      <c r="D317" s="18" t="s">
        <v>1660</v>
      </c>
      <c r="E317" s="18" t="s">
        <v>1661</v>
      </c>
      <c r="F317" s="19" t="s">
        <v>1662</v>
      </c>
      <c r="G317" s="20" t="s">
        <v>1663</v>
      </c>
      <c r="H317" s="18" t="s">
        <v>1642</v>
      </c>
      <c r="I317" s="18" t="s">
        <v>1643</v>
      </c>
      <c r="J317" s="21">
        <v>641081</v>
      </c>
      <c r="K317" s="22" t="s">
        <v>19</v>
      </c>
      <c r="L317" s="21">
        <v>320500</v>
      </c>
    </row>
    <row r="318" spans="1:12" ht="15" customHeight="1" x14ac:dyDescent="0.2">
      <c r="A318" s="3">
        <v>317</v>
      </c>
      <c r="B318" s="19" t="s">
        <v>1664</v>
      </c>
      <c r="C318" s="17">
        <v>94412</v>
      </c>
      <c r="D318" s="18" t="s">
        <v>1665</v>
      </c>
      <c r="E318" s="18" t="s">
        <v>1666</v>
      </c>
      <c r="F318" s="19" t="s">
        <v>1667</v>
      </c>
      <c r="G318" s="20" t="s">
        <v>1668</v>
      </c>
      <c r="H318" s="18" t="s">
        <v>1642</v>
      </c>
      <c r="I318" s="18" t="s">
        <v>1643</v>
      </c>
      <c r="J318" s="21">
        <v>864475</v>
      </c>
      <c r="K318" s="22" t="s">
        <v>19</v>
      </c>
      <c r="L318" s="21">
        <v>432237</v>
      </c>
    </row>
    <row r="319" spans="1:12" ht="15" customHeight="1" x14ac:dyDescent="0.2">
      <c r="A319" s="3">
        <v>318</v>
      </c>
      <c r="B319" s="19" t="s">
        <v>1669</v>
      </c>
      <c r="C319" s="17">
        <v>94935</v>
      </c>
      <c r="D319" s="18" t="s">
        <v>1670</v>
      </c>
      <c r="E319" s="18" t="s">
        <v>1671</v>
      </c>
      <c r="F319" s="19" t="s">
        <v>1672</v>
      </c>
      <c r="G319" s="20" t="s">
        <v>1673</v>
      </c>
      <c r="H319" s="18" t="s">
        <v>1674</v>
      </c>
      <c r="I319" s="18" t="s">
        <v>1643</v>
      </c>
      <c r="J319" s="21">
        <v>1898818</v>
      </c>
      <c r="K319" s="22" t="s">
        <v>19</v>
      </c>
      <c r="L319" s="21">
        <v>949409</v>
      </c>
    </row>
    <row r="320" spans="1:12" ht="15" customHeight="1" x14ac:dyDescent="0.2">
      <c r="A320" s="3">
        <v>319</v>
      </c>
      <c r="B320" s="19" t="s">
        <v>1675</v>
      </c>
      <c r="C320" s="17">
        <v>94040</v>
      </c>
      <c r="D320" s="18" t="s">
        <v>1676</v>
      </c>
      <c r="E320" s="18" t="s">
        <v>1677</v>
      </c>
      <c r="F320" s="19" t="s">
        <v>1678</v>
      </c>
      <c r="G320" s="20" t="s">
        <v>1679</v>
      </c>
      <c r="H320" s="18" t="s">
        <v>1674</v>
      </c>
      <c r="I320" s="18" t="s">
        <v>1643</v>
      </c>
      <c r="J320" s="21">
        <v>761184</v>
      </c>
      <c r="K320" s="22" t="s">
        <v>19</v>
      </c>
      <c r="L320" s="21">
        <v>380592</v>
      </c>
    </row>
    <row r="321" spans="1:12" ht="15" customHeight="1" x14ac:dyDescent="0.2">
      <c r="A321" s="3">
        <v>320</v>
      </c>
      <c r="B321" s="19" t="s">
        <v>1680</v>
      </c>
      <c r="C321" s="17">
        <v>95568</v>
      </c>
      <c r="D321" s="18" t="s">
        <v>1681</v>
      </c>
      <c r="E321" s="18" t="s">
        <v>1682</v>
      </c>
      <c r="F321" s="19" t="s">
        <v>1683</v>
      </c>
      <c r="G321" s="20" t="s">
        <v>1684</v>
      </c>
      <c r="H321" s="18" t="s">
        <v>1674</v>
      </c>
      <c r="I321" s="18" t="s">
        <v>1643</v>
      </c>
      <c r="J321" s="21">
        <v>1382696</v>
      </c>
      <c r="K321" s="22" t="s">
        <v>25</v>
      </c>
      <c r="L321" s="21">
        <v>691348</v>
      </c>
    </row>
    <row r="322" spans="1:12" ht="15" customHeight="1" x14ac:dyDescent="0.2">
      <c r="A322" s="3">
        <v>321</v>
      </c>
      <c r="B322" s="19" t="s">
        <v>1685</v>
      </c>
      <c r="C322" s="17">
        <v>96647</v>
      </c>
      <c r="D322" s="18" t="s">
        <v>1686</v>
      </c>
      <c r="E322" s="18" t="s">
        <v>1687</v>
      </c>
      <c r="F322" s="19" t="s">
        <v>1688</v>
      </c>
      <c r="G322" s="20" t="s">
        <v>1689</v>
      </c>
      <c r="H322" s="18" t="s">
        <v>1674</v>
      </c>
      <c r="I322" s="18" t="s">
        <v>1643</v>
      </c>
      <c r="J322" s="21">
        <v>2102803</v>
      </c>
      <c r="K322" s="22" t="s">
        <v>25</v>
      </c>
      <c r="L322" s="21">
        <v>1000000</v>
      </c>
    </row>
    <row r="323" spans="1:12" ht="15" customHeight="1" x14ac:dyDescent="0.2">
      <c r="A323" s="3">
        <v>322</v>
      </c>
      <c r="B323" s="19" t="s">
        <v>1690</v>
      </c>
      <c r="C323" s="17">
        <v>97275</v>
      </c>
      <c r="D323" s="18" t="s">
        <v>1691</v>
      </c>
      <c r="E323" s="18" t="s">
        <v>1692</v>
      </c>
      <c r="F323" s="19" t="s">
        <v>1693</v>
      </c>
      <c r="G323" s="20" t="s">
        <v>1694</v>
      </c>
      <c r="H323" s="18" t="s">
        <v>1695</v>
      </c>
      <c r="I323" s="18" t="s">
        <v>1643</v>
      </c>
      <c r="J323" s="21">
        <v>678048</v>
      </c>
      <c r="K323" s="22" t="s">
        <v>19</v>
      </c>
      <c r="L323" s="21">
        <v>339000</v>
      </c>
    </row>
    <row r="324" spans="1:12" ht="15" customHeight="1" x14ac:dyDescent="0.2">
      <c r="A324" s="3">
        <v>323</v>
      </c>
      <c r="B324" s="19" t="s">
        <v>1696</v>
      </c>
      <c r="C324" s="17">
        <v>96884</v>
      </c>
      <c r="D324" s="18" t="s">
        <v>1697</v>
      </c>
      <c r="E324" s="18" t="s">
        <v>1698</v>
      </c>
      <c r="F324" s="19" t="s">
        <v>1699</v>
      </c>
      <c r="G324" s="20" t="s">
        <v>1700</v>
      </c>
      <c r="H324" s="18" t="s">
        <v>1695</v>
      </c>
      <c r="I324" s="18" t="s">
        <v>1643</v>
      </c>
      <c r="J324" s="21">
        <v>1992097</v>
      </c>
      <c r="K324" s="22" t="s">
        <v>19</v>
      </c>
      <c r="L324" s="21">
        <v>996048</v>
      </c>
    </row>
    <row r="325" spans="1:12" ht="15" customHeight="1" x14ac:dyDescent="0.2">
      <c r="A325" s="3">
        <v>324</v>
      </c>
      <c r="B325" s="19" t="s">
        <v>1701</v>
      </c>
      <c r="C325" s="17">
        <v>95057</v>
      </c>
      <c r="D325" s="18" t="s">
        <v>1702</v>
      </c>
      <c r="E325" s="18" t="s">
        <v>1703</v>
      </c>
      <c r="F325" s="19" t="s">
        <v>1704</v>
      </c>
      <c r="G325" s="20" t="s">
        <v>1705</v>
      </c>
      <c r="H325" s="18" t="s">
        <v>1706</v>
      </c>
      <c r="I325" s="18" t="s">
        <v>1643</v>
      </c>
      <c r="J325" s="21">
        <v>1099750</v>
      </c>
      <c r="K325" s="22" t="s">
        <v>19</v>
      </c>
      <c r="L325" s="21">
        <v>549875</v>
      </c>
    </row>
    <row r="326" spans="1:12" ht="15" customHeight="1" x14ac:dyDescent="0.2">
      <c r="A326" s="3">
        <v>325</v>
      </c>
      <c r="B326" s="19" t="s">
        <v>1707</v>
      </c>
      <c r="C326" s="17">
        <v>95966</v>
      </c>
      <c r="D326" s="18" t="s">
        <v>1708</v>
      </c>
      <c r="E326" s="18" t="s">
        <v>570</v>
      </c>
      <c r="F326" s="19" t="s">
        <v>1709</v>
      </c>
      <c r="G326" s="20" t="s">
        <v>1710</v>
      </c>
      <c r="H326" s="18" t="s">
        <v>1706</v>
      </c>
      <c r="I326" s="18" t="s">
        <v>1643</v>
      </c>
      <c r="J326" s="21">
        <v>1604496</v>
      </c>
      <c r="K326" s="22" t="s">
        <v>19</v>
      </c>
      <c r="L326" s="21">
        <v>802000</v>
      </c>
    </row>
    <row r="327" spans="1:12" ht="15" customHeight="1" x14ac:dyDescent="0.2">
      <c r="A327" s="3">
        <v>326</v>
      </c>
      <c r="B327" s="19" t="s">
        <v>1711</v>
      </c>
      <c r="C327" s="17">
        <v>94799</v>
      </c>
      <c r="D327" s="18" t="s">
        <v>1712</v>
      </c>
      <c r="E327" s="18" t="s">
        <v>1713</v>
      </c>
      <c r="F327" s="19" t="s">
        <v>1714</v>
      </c>
      <c r="G327" s="20" t="s">
        <v>1715</v>
      </c>
      <c r="H327" s="18" t="s">
        <v>1706</v>
      </c>
      <c r="I327" s="18" t="s">
        <v>1643</v>
      </c>
      <c r="J327" s="21">
        <v>1693142</v>
      </c>
      <c r="K327" s="22" t="s">
        <v>19</v>
      </c>
      <c r="L327" s="21">
        <v>846571</v>
      </c>
    </row>
    <row r="328" spans="1:12" ht="15" customHeight="1" x14ac:dyDescent="0.2">
      <c r="A328" s="3">
        <v>327</v>
      </c>
      <c r="B328" s="19" t="s">
        <v>1716</v>
      </c>
      <c r="C328" s="17">
        <v>95887</v>
      </c>
      <c r="D328" s="18" t="s">
        <v>1717</v>
      </c>
      <c r="E328" s="18" t="s">
        <v>1718</v>
      </c>
      <c r="F328" s="19" t="s">
        <v>1719</v>
      </c>
      <c r="G328" s="20" t="s">
        <v>1720</v>
      </c>
      <c r="H328" s="18" t="s">
        <v>1706</v>
      </c>
      <c r="I328" s="18" t="s">
        <v>1643</v>
      </c>
      <c r="J328" s="21">
        <v>864033</v>
      </c>
      <c r="K328" s="22" t="s">
        <v>19</v>
      </c>
      <c r="L328" s="21">
        <v>350000</v>
      </c>
    </row>
    <row r="329" spans="1:12" ht="15" customHeight="1" x14ac:dyDescent="0.2">
      <c r="A329" s="3">
        <v>328</v>
      </c>
      <c r="B329" s="19" t="s">
        <v>1721</v>
      </c>
      <c r="C329" s="17">
        <v>97045</v>
      </c>
      <c r="D329" s="18" t="s">
        <v>1722</v>
      </c>
      <c r="E329" s="18" t="s">
        <v>1723</v>
      </c>
      <c r="F329" s="19" t="s">
        <v>1724</v>
      </c>
      <c r="G329" s="20" t="s">
        <v>1725</v>
      </c>
      <c r="H329" s="18" t="s">
        <v>1706</v>
      </c>
      <c r="I329" s="18" t="s">
        <v>1643</v>
      </c>
      <c r="J329" s="21">
        <v>1801942</v>
      </c>
      <c r="K329" s="22" t="s">
        <v>19</v>
      </c>
      <c r="L329" s="21">
        <v>900000</v>
      </c>
    </row>
    <row r="330" spans="1:12" ht="15" customHeight="1" x14ac:dyDescent="0.2">
      <c r="A330" s="3">
        <v>329</v>
      </c>
      <c r="B330" s="19" t="s">
        <v>1726</v>
      </c>
      <c r="C330" s="17">
        <v>95397</v>
      </c>
      <c r="D330" s="18" t="s">
        <v>1727</v>
      </c>
      <c r="E330" s="18" t="s">
        <v>1728</v>
      </c>
      <c r="F330" s="19" t="s">
        <v>1729</v>
      </c>
      <c r="G330" s="20" t="s">
        <v>1730</v>
      </c>
      <c r="H330" s="18" t="s">
        <v>1706</v>
      </c>
      <c r="I330" s="18" t="s">
        <v>1643</v>
      </c>
      <c r="J330" s="21">
        <v>1907196</v>
      </c>
      <c r="K330" s="22" t="s">
        <v>19</v>
      </c>
      <c r="L330" s="21">
        <v>953598</v>
      </c>
    </row>
    <row r="331" spans="1:12" ht="15" customHeight="1" x14ac:dyDescent="0.2">
      <c r="A331" s="3">
        <v>330</v>
      </c>
      <c r="B331" s="19" t="s">
        <v>1731</v>
      </c>
      <c r="C331" s="17">
        <v>93627</v>
      </c>
      <c r="D331" s="18" t="s">
        <v>1732</v>
      </c>
      <c r="E331" s="18" t="s">
        <v>1733</v>
      </c>
      <c r="F331" s="19" t="s">
        <v>1734</v>
      </c>
      <c r="G331" s="20" t="s">
        <v>1735</v>
      </c>
      <c r="H331" s="18" t="s">
        <v>1706</v>
      </c>
      <c r="I331" s="18" t="s">
        <v>1643</v>
      </c>
      <c r="J331" s="21">
        <v>1873263</v>
      </c>
      <c r="K331" s="22" t="s">
        <v>19</v>
      </c>
      <c r="L331" s="21">
        <v>936631</v>
      </c>
    </row>
    <row r="332" spans="1:12" ht="15" customHeight="1" x14ac:dyDescent="0.2">
      <c r="A332" s="3">
        <v>331</v>
      </c>
      <c r="B332" s="19" t="s">
        <v>1736</v>
      </c>
      <c r="C332" s="17">
        <v>95310</v>
      </c>
      <c r="D332" s="18" t="s">
        <v>1737</v>
      </c>
      <c r="E332" s="18" t="s">
        <v>1738</v>
      </c>
      <c r="F332" s="19" t="s">
        <v>1739</v>
      </c>
      <c r="G332" s="20" t="s">
        <v>1740</v>
      </c>
      <c r="H332" s="18" t="s">
        <v>1706</v>
      </c>
      <c r="I332" s="18" t="s">
        <v>1643</v>
      </c>
      <c r="J332" s="21">
        <v>1077615</v>
      </c>
      <c r="K332" s="22" t="s">
        <v>19</v>
      </c>
      <c r="L332" s="21">
        <v>538807</v>
      </c>
    </row>
    <row r="333" spans="1:12" ht="15" customHeight="1" x14ac:dyDescent="0.2">
      <c r="A333" s="3">
        <v>332</v>
      </c>
      <c r="B333" s="19" t="s">
        <v>1741</v>
      </c>
      <c r="C333" s="17">
        <v>96111</v>
      </c>
      <c r="D333" s="18" t="s">
        <v>1742</v>
      </c>
      <c r="E333" s="18" t="s">
        <v>1743</v>
      </c>
      <c r="F333" s="19" t="s">
        <v>1744</v>
      </c>
      <c r="G333" s="20" t="s">
        <v>1745</v>
      </c>
      <c r="H333" s="18" t="s">
        <v>1706</v>
      </c>
      <c r="I333" s="18" t="s">
        <v>1643</v>
      </c>
      <c r="J333" s="21">
        <v>436287</v>
      </c>
      <c r="K333" s="22" t="s">
        <v>19</v>
      </c>
      <c r="L333" s="21">
        <v>218143</v>
      </c>
    </row>
    <row r="334" spans="1:12" ht="15" customHeight="1" x14ac:dyDescent="0.2">
      <c r="A334" s="3">
        <v>333</v>
      </c>
      <c r="B334" s="19" t="s">
        <v>1746</v>
      </c>
      <c r="C334" s="17">
        <v>95681</v>
      </c>
      <c r="D334" s="18" t="s">
        <v>1747</v>
      </c>
      <c r="E334" s="18" t="s">
        <v>1748</v>
      </c>
      <c r="F334" s="19" t="s">
        <v>1749</v>
      </c>
      <c r="G334" s="20" t="s">
        <v>1750</v>
      </c>
      <c r="H334" s="18" t="s">
        <v>1751</v>
      </c>
      <c r="I334" s="18" t="s">
        <v>1643</v>
      </c>
      <c r="J334" s="21">
        <v>3516865</v>
      </c>
      <c r="K334" s="22" t="s">
        <v>19</v>
      </c>
      <c r="L334" s="21">
        <v>1000000</v>
      </c>
    </row>
    <row r="335" spans="1:12" ht="15" customHeight="1" x14ac:dyDescent="0.2">
      <c r="A335" s="3">
        <v>334</v>
      </c>
      <c r="B335" s="19" t="s">
        <v>1752</v>
      </c>
      <c r="C335" s="17">
        <v>95174</v>
      </c>
      <c r="D335" s="18" t="s">
        <v>1753</v>
      </c>
      <c r="E335" s="18" t="s">
        <v>1754</v>
      </c>
      <c r="F335" s="19" t="s">
        <v>1755</v>
      </c>
      <c r="G335" s="20" t="s">
        <v>1756</v>
      </c>
      <c r="H335" s="18" t="s">
        <v>1751</v>
      </c>
      <c r="I335" s="18" t="s">
        <v>1643</v>
      </c>
      <c r="J335" s="21">
        <v>548445</v>
      </c>
      <c r="K335" s="22" t="s">
        <v>19</v>
      </c>
      <c r="L335" s="21">
        <v>274000</v>
      </c>
    </row>
    <row r="336" spans="1:12" ht="15" customHeight="1" x14ac:dyDescent="0.2">
      <c r="A336" s="3">
        <v>335</v>
      </c>
      <c r="B336" s="19" t="s">
        <v>1757</v>
      </c>
      <c r="C336" s="17">
        <v>95038</v>
      </c>
      <c r="D336" s="18" t="s">
        <v>1758</v>
      </c>
      <c r="E336" s="18" t="s">
        <v>1759</v>
      </c>
      <c r="F336" s="19" t="s">
        <v>1760</v>
      </c>
      <c r="G336" s="20" t="s">
        <v>188</v>
      </c>
      <c r="H336" s="18" t="s">
        <v>1751</v>
      </c>
      <c r="I336" s="18" t="s">
        <v>1643</v>
      </c>
      <c r="J336" s="21">
        <v>385385</v>
      </c>
      <c r="K336" s="22" t="s">
        <v>19</v>
      </c>
      <c r="L336" s="21">
        <v>192600</v>
      </c>
    </row>
    <row r="337" spans="1:12" ht="15" customHeight="1" x14ac:dyDescent="0.2">
      <c r="A337" s="3">
        <v>336</v>
      </c>
      <c r="B337" s="19" t="s">
        <v>1761</v>
      </c>
      <c r="C337" s="17">
        <v>97217</v>
      </c>
      <c r="D337" s="18" t="s">
        <v>1762</v>
      </c>
      <c r="E337" s="18" t="s">
        <v>1763</v>
      </c>
      <c r="F337" s="19" t="s">
        <v>1764</v>
      </c>
      <c r="G337" s="20" t="s">
        <v>1765</v>
      </c>
      <c r="H337" s="18" t="s">
        <v>1751</v>
      </c>
      <c r="I337" s="18" t="s">
        <v>1643</v>
      </c>
      <c r="J337" s="21">
        <v>725600</v>
      </c>
      <c r="K337" s="22" t="s">
        <v>19</v>
      </c>
      <c r="L337" s="21">
        <v>362800</v>
      </c>
    </row>
    <row r="338" spans="1:12" ht="15" customHeight="1" x14ac:dyDescent="0.2">
      <c r="A338" s="3">
        <v>337</v>
      </c>
      <c r="B338" s="19" t="s">
        <v>1766</v>
      </c>
      <c r="C338" s="17">
        <v>97517</v>
      </c>
      <c r="D338" s="18" t="s">
        <v>1767</v>
      </c>
      <c r="E338" s="18" t="s">
        <v>1768</v>
      </c>
      <c r="F338" s="19" t="s">
        <v>1769</v>
      </c>
      <c r="G338" s="20" t="s">
        <v>1770</v>
      </c>
      <c r="H338" s="18" t="s">
        <v>1751</v>
      </c>
      <c r="I338" s="18" t="s">
        <v>1643</v>
      </c>
      <c r="J338" s="21">
        <v>1833069</v>
      </c>
      <c r="K338" s="22" t="s">
        <v>19</v>
      </c>
      <c r="L338" s="21">
        <v>900000</v>
      </c>
    </row>
    <row r="339" spans="1:12" ht="15" customHeight="1" x14ac:dyDescent="0.2">
      <c r="A339" s="3">
        <v>338</v>
      </c>
      <c r="B339" s="19" t="s">
        <v>1771</v>
      </c>
      <c r="C339" s="17">
        <v>95035</v>
      </c>
      <c r="D339" s="18" t="s">
        <v>1772</v>
      </c>
      <c r="E339" s="18" t="s">
        <v>1773</v>
      </c>
      <c r="F339" s="19" t="s">
        <v>1774</v>
      </c>
      <c r="G339" s="20" t="s">
        <v>1775</v>
      </c>
      <c r="H339" s="18" t="s">
        <v>1751</v>
      </c>
      <c r="I339" s="18" t="s">
        <v>1643</v>
      </c>
      <c r="J339" s="21">
        <v>1941751</v>
      </c>
      <c r="K339" s="22" t="s">
        <v>19</v>
      </c>
      <c r="L339" s="21">
        <v>970875</v>
      </c>
    </row>
    <row r="340" spans="1:12" ht="15" customHeight="1" x14ac:dyDescent="0.2">
      <c r="A340" s="3">
        <v>339</v>
      </c>
      <c r="B340" s="19" t="s">
        <v>1776</v>
      </c>
      <c r="C340" s="17">
        <v>95888</v>
      </c>
      <c r="D340" s="18" t="s">
        <v>1777</v>
      </c>
      <c r="E340" s="18" t="s">
        <v>1778</v>
      </c>
      <c r="F340" s="19" t="s">
        <v>1779</v>
      </c>
      <c r="G340" s="20" t="s">
        <v>1780</v>
      </c>
      <c r="H340" s="18" t="s">
        <v>1751</v>
      </c>
      <c r="I340" s="18" t="s">
        <v>1643</v>
      </c>
      <c r="J340" s="21">
        <v>1357452</v>
      </c>
      <c r="K340" s="22" t="s">
        <v>19</v>
      </c>
      <c r="L340" s="21">
        <v>678726</v>
      </c>
    </row>
    <row r="341" spans="1:12" ht="15" customHeight="1" x14ac:dyDescent="0.2">
      <c r="A341" s="3">
        <v>340</v>
      </c>
      <c r="B341" s="19" t="s">
        <v>1781</v>
      </c>
      <c r="C341" s="17">
        <v>97137</v>
      </c>
      <c r="D341" s="18" t="s">
        <v>1782</v>
      </c>
      <c r="E341" s="18" t="s">
        <v>1783</v>
      </c>
      <c r="F341" s="19" t="s">
        <v>1784</v>
      </c>
      <c r="G341" s="20" t="s">
        <v>1785</v>
      </c>
      <c r="H341" s="18" t="s">
        <v>1786</v>
      </c>
      <c r="I341" s="18" t="s">
        <v>1787</v>
      </c>
      <c r="J341" s="21">
        <v>2775147</v>
      </c>
      <c r="K341" s="22" t="s">
        <v>19</v>
      </c>
      <c r="L341" s="21">
        <v>1000000</v>
      </c>
    </row>
    <row r="342" spans="1:12" ht="15" customHeight="1" x14ac:dyDescent="0.2">
      <c r="A342" s="3">
        <v>341</v>
      </c>
      <c r="B342" s="19" t="s">
        <v>1788</v>
      </c>
      <c r="C342" s="17">
        <v>96449</v>
      </c>
      <c r="D342" s="18" t="s">
        <v>1789</v>
      </c>
      <c r="E342" s="18" t="s">
        <v>1790</v>
      </c>
      <c r="F342" s="19" t="s">
        <v>1791</v>
      </c>
      <c r="G342" s="20" t="s">
        <v>1792</v>
      </c>
      <c r="H342" s="18" t="s">
        <v>1786</v>
      </c>
      <c r="I342" s="18" t="s">
        <v>1787</v>
      </c>
      <c r="J342" s="21">
        <v>3280782</v>
      </c>
      <c r="K342" s="22" t="s">
        <v>19</v>
      </c>
      <c r="L342" s="21">
        <v>1000000</v>
      </c>
    </row>
    <row r="343" spans="1:12" ht="15" customHeight="1" x14ac:dyDescent="0.2">
      <c r="A343" s="3">
        <v>342</v>
      </c>
      <c r="B343" s="19" t="s">
        <v>1793</v>
      </c>
      <c r="C343" s="17">
        <v>96635</v>
      </c>
      <c r="D343" s="18" t="s">
        <v>1794</v>
      </c>
      <c r="E343" s="18" t="s">
        <v>1795</v>
      </c>
      <c r="F343" s="19" t="s">
        <v>1796</v>
      </c>
      <c r="G343" s="20" t="s">
        <v>1797</v>
      </c>
      <c r="H343" s="18" t="s">
        <v>1786</v>
      </c>
      <c r="I343" s="18" t="s">
        <v>1787</v>
      </c>
      <c r="J343" s="21">
        <v>7806753</v>
      </c>
      <c r="K343" s="22" t="s">
        <v>19</v>
      </c>
      <c r="L343" s="21">
        <v>1000000</v>
      </c>
    </row>
    <row r="344" spans="1:12" ht="15" customHeight="1" x14ac:dyDescent="0.2">
      <c r="A344" s="3">
        <v>343</v>
      </c>
      <c r="B344" s="19" t="s">
        <v>1798</v>
      </c>
      <c r="C344" s="17">
        <v>96964</v>
      </c>
      <c r="D344" s="18" t="s">
        <v>1799</v>
      </c>
      <c r="E344" s="18" t="s">
        <v>1800</v>
      </c>
      <c r="F344" s="19" t="s">
        <v>1801</v>
      </c>
      <c r="G344" s="20" t="s">
        <v>1802</v>
      </c>
      <c r="H344" s="18" t="s">
        <v>1803</v>
      </c>
      <c r="I344" s="18" t="s">
        <v>1787</v>
      </c>
      <c r="J344" s="21">
        <v>2585080</v>
      </c>
      <c r="K344" s="22" t="s">
        <v>19</v>
      </c>
      <c r="L344" s="21">
        <v>1000000</v>
      </c>
    </row>
    <row r="345" spans="1:12" ht="15" customHeight="1" x14ac:dyDescent="0.2">
      <c r="A345" s="3">
        <v>344</v>
      </c>
      <c r="B345" s="19" t="s">
        <v>1804</v>
      </c>
      <c r="C345" s="17">
        <v>95094</v>
      </c>
      <c r="D345" s="18" t="s">
        <v>1805</v>
      </c>
      <c r="E345" s="18" t="s">
        <v>1806</v>
      </c>
      <c r="F345" s="19" t="s">
        <v>1807</v>
      </c>
      <c r="G345" s="20" t="s">
        <v>1808</v>
      </c>
      <c r="H345" s="18" t="s">
        <v>1803</v>
      </c>
      <c r="I345" s="18" t="s">
        <v>1787</v>
      </c>
      <c r="J345" s="21">
        <v>790501</v>
      </c>
      <c r="K345" s="22" t="s">
        <v>25</v>
      </c>
      <c r="L345" s="21">
        <v>395250</v>
      </c>
    </row>
    <row r="346" spans="1:12" ht="15" customHeight="1" x14ac:dyDescent="0.2">
      <c r="A346" s="3">
        <v>345</v>
      </c>
      <c r="B346" s="19" t="s">
        <v>1809</v>
      </c>
      <c r="C346" s="17">
        <v>94449</v>
      </c>
      <c r="D346" s="18" t="s">
        <v>1810</v>
      </c>
      <c r="E346" s="18" t="s">
        <v>1811</v>
      </c>
      <c r="F346" s="19" t="s">
        <v>1812</v>
      </c>
      <c r="G346" s="20" t="s">
        <v>1813</v>
      </c>
      <c r="H346" s="18" t="s">
        <v>1803</v>
      </c>
      <c r="I346" s="18" t="s">
        <v>1787</v>
      </c>
      <c r="J346" s="21">
        <v>2125729</v>
      </c>
      <c r="K346" s="22" t="s">
        <v>25</v>
      </c>
      <c r="L346" s="21">
        <v>1000000</v>
      </c>
    </row>
    <row r="347" spans="1:12" ht="15" customHeight="1" x14ac:dyDescent="0.2">
      <c r="A347" s="3">
        <v>346</v>
      </c>
      <c r="B347" s="19" t="s">
        <v>1814</v>
      </c>
      <c r="C347" s="17">
        <v>94176</v>
      </c>
      <c r="D347" s="18" t="s">
        <v>1815</v>
      </c>
      <c r="E347" s="18" t="s">
        <v>1816</v>
      </c>
      <c r="F347" s="19" t="s">
        <v>1817</v>
      </c>
      <c r="G347" s="20" t="s">
        <v>1818</v>
      </c>
      <c r="H347" s="18" t="s">
        <v>1803</v>
      </c>
      <c r="I347" s="18" t="s">
        <v>1787</v>
      </c>
      <c r="J347" s="21">
        <v>2426773</v>
      </c>
      <c r="K347" s="22" t="s">
        <v>25</v>
      </c>
      <c r="L347" s="21">
        <v>1000000</v>
      </c>
    </row>
    <row r="348" spans="1:12" ht="15" customHeight="1" x14ac:dyDescent="0.2">
      <c r="A348" s="3">
        <v>347</v>
      </c>
      <c r="B348" s="19" t="s">
        <v>1819</v>
      </c>
      <c r="C348" s="17">
        <v>97350</v>
      </c>
      <c r="D348" s="18" t="s">
        <v>1820</v>
      </c>
      <c r="E348" s="18" t="s">
        <v>1821</v>
      </c>
      <c r="F348" s="19" t="s">
        <v>1822</v>
      </c>
      <c r="G348" s="20" t="s">
        <v>1823</v>
      </c>
      <c r="H348" s="18" t="s">
        <v>1803</v>
      </c>
      <c r="I348" s="18" t="s">
        <v>1787</v>
      </c>
      <c r="J348" s="21">
        <v>1317018</v>
      </c>
      <c r="K348" s="22" t="s">
        <v>19</v>
      </c>
      <c r="L348" s="21">
        <v>658509</v>
      </c>
    </row>
    <row r="349" spans="1:12" ht="15" customHeight="1" x14ac:dyDescent="0.2">
      <c r="A349" s="3">
        <v>348</v>
      </c>
      <c r="B349" s="19" t="s">
        <v>1824</v>
      </c>
      <c r="C349" s="17">
        <v>95801</v>
      </c>
      <c r="D349" s="18" t="s">
        <v>1825</v>
      </c>
      <c r="E349" s="18" t="s">
        <v>1826</v>
      </c>
      <c r="F349" s="19" t="s">
        <v>1827</v>
      </c>
      <c r="G349" s="20" t="s">
        <v>1828</v>
      </c>
      <c r="H349" s="18" t="s">
        <v>1829</v>
      </c>
      <c r="I349" s="18" t="s">
        <v>1787</v>
      </c>
      <c r="J349" s="21">
        <v>2345099</v>
      </c>
      <c r="K349" s="22" t="s">
        <v>25</v>
      </c>
      <c r="L349" s="21">
        <v>1000000</v>
      </c>
    </row>
    <row r="350" spans="1:12" ht="15" customHeight="1" x14ac:dyDescent="0.2">
      <c r="A350" s="3">
        <v>349</v>
      </c>
      <c r="B350" s="19" t="s">
        <v>1830</v>
      </c>
      <c r="C350" s="17">
        <v>94632</v>
      </c>
      <c r="D350" s="18" t="s">
        <v>1831</v>
      </c>
      <c r="E350" s="18" t="s">
        <v>1832</v>
      </c>
      <c r="F350" s="19" t="s">
        <v>1833</v>
      </c>
      <c r="G350" s="20" t="s">
        <v>1834</v>
      </c>
      <c r="H350" s="18" t="s">
        <v>1829</v>
      </c>
      <c r="I350" s="18" t="s">
        <v>1787</v>
      </c>
      <c r="J350" s="21">
        <v>772275</v>
      </c>
      <c r="K350" s="22" t="s">
        <v>19</v>
      </c>
      <c r="L350" s="21">
        <v>386137</v>
      </c>
    </row>
    <row r="351" spans="1:12" ht="15" customHeight="1" x14ac:dyDescent="0.2">
      <c r="A351" s="3">
        <v>350</v>
      </c>
      <c r="B351" s="19" t="s">
        <v>1835</v>
      </c>
      <c r="C351" s="17">
        <v>95783</v>
      </c>
      <c r="D351" s="18" t="s">
        <v>1836</v>
      </c>
      <c r="E351" s="18" t="s">
        <v>1837</v>
      </c>
      <c r="F351" s="19" t="s">
        <v>1838</v>
      </c>
      <c r="G351" s="20" t="s">
        <v>1839</v>
      </c>
      <c r="H351" s="18" t="s">
        <v>1829</v>
      </c>
      <c r="I351" s="18" t="s">
        <v>1787</v>
      </c>
      <c r="J351" s="21">
        <v>587558</v>
      </c>
      <c r="K351" s="22" t="s">
        <v>19</v>
      </c>
      <c r="L351" s="21">
        <v>293779</v>
      </c>
    </row>
    <row r="352" spans="1:12" ht="15" customHeight="1" x14ac:dyDescent="0.2">
      <c r="A352" s="3">
        <v>351</v>
      </c>
      <c r="B352" s="19" t="s">
        <v>1840</v>
      </c>
      <c r="C352" s="17">
        <v>97136</v>
      </c>
      <c r="D352" s="18" t="s">
        <v>1841</v>
      </c>
      <c r="E352" s="18" t="s">
        <v>1842</v>
      </c>
      <c r="F352" s="19" t="s">
        <v>1843</v>
      </c>
      <c r="G352" s="20" t="s">
        <v>715</v>
      </c>
      <c r="H352" s="18" t="s">
        <v>1829</v>
      </c>
      <c r="I352" s="18" t="s">
        <v>1787</v>
      </c>
      <c r="J352" s="21">
        <v>502290</v>
      </c>
      <c r="K352" s="22" t="s">
        <v>19</v>
      </c>
      <c r="L352" s="21">
        <v>251145</v>
      </c>
    </row>
    <row r="353" spans="1:12" ht="15" customHeight="1" x14ac:dyDescent="0.2">
      <c r="A353" s="3">
        <v>352</v>
      </c>
      <c r="B353" s="19" t="s">
        <v>1844</v>
      </c>
      <c r="C353" s="17">
        <v>96622</v>
      </c>
      <c r="D353" s="18" t="s">
        <v>1845</v>
      </c>
      <c r="E353" s="18" t="s">
        <v>1846</v>
      </c>
      <c r="F353" s="19" t="s">
        <v>1847</v>
      </c>
      <c r="G353" s="20" t="s">
        <v>1848</v>
      </c>
      <c r="H353" s="18" t="s">
        <v>1829</v>
      </c>
      <c r="I353" s="18" t="s">
        <v>1787</v>
      </c>
      <c r="J353" s="21">
        <v>1926138</v>
      </c>
      <c r="K353" s="22" t="s">
        <v>19</v>
      </c>
      <c r="L353" s="21">
        <v>963069</v>
      </c>
    </row>
    <row r="354" spans="1:12" ht="15" customHeight="1" x14ac:dyDescent="0.2">
      <c r="A354" s="3">
        <v>353</v>
      </c>
      <c r="B354" s="19" t="s">
        <v>1849</v>
      </c>
      <c r="C354" s="17">
        <v>96653</v>
      </c>
      <c r="D354" s="18" t="s">
        <v>1850</v>
      </c>
      <c r="E354" s="18" t="s">
        <v>1851</v>
      </c>
      <c r="F354" s="19" t="s">
        <v>1852</v>
      </c>
      <c r="G354" s="20" t="s">
        <v>1853</v>
      </c>
      <c r="H354" s="18" t="s">
        <v>1829</v>
      </c>
      <c r="I354" s="18" t="s">
        <v>1787</v>
      </c>
      <c r="J354" s="21">
        <v>545867</v>
      </c>
      <c r="K354" s="22" t="s">
        <v>19</v>
      </c>
      <c r="L354" s="21">
        <v>272933</v>
      </c>
    </row>
    <row r="355" spans="1:12" ht="15" customHeight="1" x14ac:dyDescent="0.2">
      <c r="A355" s="3">
        <v>354</v>
      </c>
      <c r="B355" s="19" t="s">
        <v>1854</v>
      </c>
      <c r="C355" s="17">
        <v>94184</v>
      </c>
      <c r="D355" s="18" t="s">
        <v>1855</v>
      </c>
      <c r="E355" s="18" t="s">
        <v>1856</v>
      </c>
      <c r="F355" s="19" t="s">
        <v>1857</v>
      </c>
      <c r="G355" s="20" t="s">
        <v>1858</v>
      </c>
      <c r="H355" s="18" t="s">
        <v>1829</v>
      </c>
      <c r="I355" s="18" t="s">
        <v>1787</v>
      </c>
      <c r="J355" s="21">
        <v>1408782</v>
      </c>
      <c r="K355" s="22" t="s">
        <v>19</v>
      </c>
      <c r="L355" s="21">
        <v>704391</v>
      </c>
    </row>
    <row r="356" spans="1:12" ht="15" customHeight="1" x14ac:dyDescent="0.2">
      <c r="A356" s="3">
        <v>355</v>
      </c>
      <c r="B356" s="19" t="s">
        <v>1859</v>
      </c>
      <c r="C356" s="17">
        <v>97135</v>
      </c>
      <c r="D356" s="18" t="s">
        <v>1860</v>
      </c>
      <c r="E356" s="18" t="s">
        <v>1861</v>
      </c>
      <c r="F356" s="19" t="s">
        <v>1862</v>
      </c>
      <c r="G356" s="20" t="s">
        <v>1863</v>
      </c>
      <c r="H356" s="18" t="s">
        <v>1829</v>
      </c>
      <c r="I356" s="18" t="s">
        <v>1787</v>
      </c>
      <c r="J356" s="21">
        <v>1134461</v>
      </c>
      <c r="K356" s="22" t="s">
        <v>19</v>
      </c>
      <c r="L356" s="21">
        <v>567230</v>
      </c>
    </row>
    <row r="357" spans="1:12" ht="15" customHeight="1" x14ac:dyDescent="0.2">
      <c r="A357" s="23">
        <v>356</v>
      </c>
      <c r="B357" s="24" t="s">
        <v>1864</v>
      </c>
      <c r="C357" s="25">
        <v>96403</v>
      </c>
      <c r="D357" s="26" t="s">
        <v>1865</v>
      </c>
      <c r="E357" s="26" t="s">
        <v>1866</v>
      </c>
      <c r="F357" s="24" t="s">
        <v>1867</v>
      </c>
      <c r="G357" s="27" t="s">
        <v>1868</v>
      </c>
      <c r="H357" s="26" t="s">
        <v>1829</v>
      </c>
      <c r="I357" s="26" t="s">
        <v>1787</v>
      </c>
      <c r="J357" s="28">
        <v>1215920</v>
      </c>
      <c r="K357" s="29" t="s">
        <v>19</v>
      </c>
      <c r="L357" s="28">
        <v>607960</v>
      </c>
    </row>
    <row r="358" spans="1:12" ht="18.75" customHeight="1" x14ac:dyDescent="0.2">
      <c r="A358" s="182" t="s">
        <v>1869</v>
      </c>
      <c r="B358" s="183"/>
      <c r="C358" s="183"/>
      <c r="D358" s="183"/>
      <c r="E358" s="183"/>
      <c r="F358" s="183"/>
      <c r="G358" s="183"/>
      <c r="H358" s="183"/>
      <c r="I358" s="183"/>
      <c r="J358" s="184"/>
      <c r="K358" s="30"/>
      <c r="L358" s="31">
        <f>SUM(L2:L357)</f>
        <v>244708745</v>
      </c>
    </row>
  </sheetData>
  <printOptions horizontalCentered="1" gridLines="1" gridLinesSet="0"/>
  <pageMargins left="0.19685039370078741" right="0.19685039370078741" top="0.98425196850393704" bottom="0.31496062992125984" header="0.23622047244094491" footer="0.11811023622047245"/>
  <pageSetup paperSize="9" scale="95" fitToWidth="0" fitToHeight="0" orientation="landscape" r:id="rId1"/>
  <headerFooter>
    <oddHeader xml:space="preserve">&amp;L&amp;G
Seznam akcí doporučených k financování&amp;C&amp;"Arial,Tučné"
Podpora obnovy a rozvoje venkova 2018
DT č. 5&amp;R
Příloha č. 8  RM č. 22/2018  
</oddHeader>
    <oddFooter>&amp;C&amp;8Stránka &amp;P z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65"/>
  <sheetViews>
    <sheetView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5703125" customWidth="1"/>
    <col min="2" max="2" width="6.7109375" style="15" hidden="1" customWidth="1"/>
    <col min="3" max="3" width="7" style="32" customWidth="1"/>
    <col min="4" max="4" width="15.7109375" style="15" hidden="1" customWidth="1"/>
    <col min="5" max="5" width="74.7109375" style="33" customWidth="1"/>
    <col min="6" max="6" width="10.5703125" style="32" hidden="1" customWidth="1"/>
    <col min="7" max="7" width="19.85546875" style="15" customWidth="1"/>
    <col min="8" max="8" width="15.42578125" style="15" customWidth="1"/>
    <col min="9" max="9" width="14.5703125" style="15" customWidth="1"/>
    <col min="10" max="10" width="10.85546875" style="34" customWidth="1"/>
    <col min="11" max="11" width="3.140625" style="35" hidden="1" customWidth="1"/>
    <col min="12" max="12" width="10.5703125" style="34" customWidth="1"/>
  </cols>
  <sheetData>
    <row r="1" spans="1:12" ht="21.75" customHeight="1" x14ac:dyDescent="0.2">
      <c r="A1" s="36" t="s">
        <v>1870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7" t="s">
        <v>9</v>
      </c>
      <c r="K1" s="37" t="s">
        <v>10</v>
      </c>
      <c r="L1" s="37" t="s">
        <v>11</v>
      </c>
    </row>
    <row r="2" spans="1:12" ht="13.5" customHeight="1" x14ac:dyDescent="0.2">
      <c r="A2" s="38">
        <v>1</v>
      </c>
      <c r="B2" s="39" t="s">
        <v>1871</v>
      </c>
      <c r="C2" s="40">
        <v>96094</v>
      </c>
      <c r="D2" s="41" t="s">
        <v>1872</v>
      </c>
      <c r="E2" s="41" t="s">
        <v>1873</v>
      </c>
      <c r="F2" s="42" t="s">
        <v>1874</v>
      </c>
      <c r="G2" s="43" t="s">
        <v>1875</v>
      </c>
      <c r="H2" s="41" t="s">
        <v>1527</v>
      </c>
      <c r="I2" s="41" t="s">
        <v>1441</v>
      </c>
      <c r="J2" s="44">
        <v>1467786</v>
      </c>
      <c r="K2" s="38" t="s">
        <v>19</v>
      </c>
      <c r="L2" s="44">
        <v>733890</v>
      </c>
    </row>
    <row r="3" spans="1:12" ht="13.5" customHeight="1" x14ac:dyDescent="0.2">
      <c r="A3" s="38">
        <v>2</v>
      </c>
      <c r="B3" s="39" t="s">
        <v>1876</v>
      </c>
      <c r="C3" s="40">
        <v>96808</v>
      </c>
      <c r="D3" s="41" t="s">
        <v>1877</v>
      </c>
      <c r="E3" s="41" t="s">
        <v>1878</v>
      </c>
      <c r="F3" s="42" t="s">
        <v>1879</v>
      </c>
      <c r="G3" s="43" t="s">
        <v>1880</v>
      </c>
      <c r="H3" s="41" t="s">
        <v>1206</v>
      </c>
      <c r="I3" s="41" t="s">
        <v>1070</v>
      </c>
      <c r="J3" s="44">
        <v>1260652</v>
      </c>
      <c r="K3" s="38" t="s">
        <v>25</v>
      </c>
      <c r="L3" s="44">
        <v>630326</v>
      </c>
    </row>
    <row r="4" spans="1:12" ht="13.5" customHeight="1" x14ac:dyDescent="0.2">
      <c r="A4" s="38">
        <v>3</v>
      </c>
      <c r="B4" s="39" t="s">
        <v>1881</v>
      </c>
      <c r="C4" s="40">
        <v>95625</v>
      </c>
      <c r="D4" s="41" t="s">
        <v>1882</v>
      </c>
      <c r="E4" s="41" t="s">
        <v>1883</v>
      </c>
      <c r="F4" s="42" t="s">
        <v>1884</v>
      </c>
      <c r="G4" s="43" t="s">
        <v>1885</v>
      </c>
      <c r="H4" s="41" t="s">
        <v>1038</v>
      </c>
      <c r="I4" s="41" t="s">
        <v>979</v>
      </c>
      <c r="J4" s="44">
        <v>2500554</v>
      </c>
      <c r="K4" s="38" t="s">
        <v>25</v>
      </c>
      <c r="L4" s="44">
        <v>1000000</v>
      </c>
    </row>
    <row r="5" spans="1:12" ht="13.5" customHeight="1" x14ac:dyDescent="0.2">
      <c r="A5" s="38">
        <v>4</v>
      </c>
      <c r="B5" s="39" t="s">
        <v>1886</v>
      </c>
      <c r="C5" s="40">
        <v>94153</v>
      </c>
      <c r="D5" s="41" t="s">
        <v>1887</v>
      </c>
      <c r="E5" s="41" t="s">
        <v>1888</v>
      </c>
      <c r="F5" s="42" t="s">
        <v>1889</v>
      </c>
      <c r="G5" s="43" t="s">
        <v>1890</v>
      </c>
      <c r="H5" s="41" t="s">
        <v>1206</v>
      </c>
      <c r="I5" s="41" t="s">
        <v>1070</v>
      </c>
      <c r="J5" s="44">
        <v>1783133</v>
      </c>
      <c r="K5" s="38" t="s">
        <v>19</v>
      </c>
      <c r="L5" s="44">
        <v>891566</v>
      </c>
    </row>
    <row r="6" spans="1:12" ht="13.5" customHeight="1" x14ac:dyDescent="0.2">
      <c r="A6" s="38">
        <v>5</v>
      </c>
      <c r="B6" s="39" t="s">
        <v>1891</v>
      </c>
      <c r="C6" s="40">
        <v>96297</v>
      </c>
      <c r="D6" s="41" t="s">
        <v>1892</v>
      </c>
      <c r="E6" s="41" t="s">
        <v>1893</v>
      </c>
      <c r="F6" s="42" t="s">
        <v>1894</v>
      </c>
      <c r="G6" s="43" t="s">
        <v>1895</v>
      </c>
      <c r="H6" s="41" t="s">
        <v>1786</v>
      </c>
      <c r="I6" s="41" t="s">
        <v>1787</v>
      </c>
      <c r="J6" s="44">
        <v>2665242</v>
      </c>
      <c r="K6" s="38" t="s">
        <v>25</v>
      </c>
      <c r="L6" s="44">
        <v>1000000</v>
      </c>
    </row>
    <row r="7" spans="1:12" ht="13.5" customHeight="1" x14ac:dyDescent="0.2">
      <c r="A7" s="38">
        <v>6</v>
      </c>
      <c r="B7" s="39" t="s">
        <v>1896</v>
      </c>
      <c r="C7" s="40">
        <v>95501</v>
      </c>
      <c r="D7" s="41" t="s">
        <v>1897</v>
      </c>
      <c r="E7" s="41" t="s">
        <v>1898</v>
      </c>
      <c r="F7" s="42" t="s">
        <v>1899</v>
      </c>
      <c r="G7" s="43" t="s">
        <v>1900</v>
      </c>
      <c r="H7" s="41" t="s">
        <v>1161</v>
      </c>
      <c r="I7" s="41" t="s">
        <v>1070</v>
      </c>
      <c r="J7" s="44">
        <v>2164341</v>
      </c>
      <c r="K7" s="38" t="s">
        <v>19</v>
      </c>
      <c r="L7" s="44">
        <v>1000000</v>
      </c>
    </row>
    <row r="8" spans="1:12" ht="13.5" customHeight="1" x14ac:dyDescent="0.2">
      <c r="A8" s="38">
        <v>7</v>
      </c>
      <c r="B8" s="39" t="s">
        <v>1901</v>
      </c>
      <c r="C8" s="40">
        <v>95349</v>
      </c>
      <c r="D8" s="41" t="s">
        <v>1902</v>
      </c>
      <c r="E8" s="41" t="s">
        <v>1903</v>
      </c>
      <c r="F8" s="42" t="s">
        <v>1904</v>
      </c>
      <c r="G8" s="43" t="s">
        <v>1905</v>
      </c>
      <c r="H8" s="41" t="s">
        <v>1751</v>
      </c>
      <c r="I8" s="41" t="s">
        <v>1643</v>
      </c>
      <c r="J8" s="44">
        <v>1038000</v>
      </c>
      <c r="K8" s="38" t="s">
        <v>25</v>
      </c>
      <c r="L8" s="44">
        <v>519000</v>
      </c>
    </row>
    <row r="9" spans="1:12" ht="13.5" customHeight="1" x14ac:dyDescent="0.2">
      <c r="A9" s="38">
        <v>8</v>
      </c>
      <c r="B9" s="39" t="s">
        <v>1906</v>
      </c>
      <c r="C9" s="40">
        <v>95704</v>
      </c>
      <c r="D9" s="41" t="s">
        <v>1907</v>
      </c>
      <c r="E9" s="41" t="s">
        <v>1908</v>
      </c>
      <c r="F9" s="42" t="s">
        <v>1909</v>
      </c>
      <c r="G9" s="43" t="s">
        <v>1910</v>
      </c>
      <c r="H9" s="41" t="s">
        <v>1751</v>
      </c>
      <c r="I9" s="41" t="s">
        <v>1643</v>
      </c>
      <c r="J9" s="44">
        <v>2621642</v>
      </c>
      <c r="K9" s="38" t="s">
        <v>19</v>
      </c>
      <c r="L9" s="44">
        <v>1000000</v>
      </c>
    </row>
    <row r="10" spans="1:12" ht="13.5" customHeight="1" x14ac:dyDescent="0.2">
      <c r="A10" s="38">
        <v>9</v>
      </c>
      <c r="B10" s="45" t="s">
        <v>1911</v>
      </c>
      <c r="C10" s="40">
        <v>93668</v>
      </c>
      <c r="D10" s="41" t="s">
        <v>1912</v>
      </c>
      <c r="E10" s="41" t="s">
        <v>1913</v>
      </c>
      <c r="F10" s="42" t="s">
        <v>1914</v>
      </c>
      <c r="G10" s="43" t="s">
        <v>1915</v>
      </c>
      <c r="H10" s="41" t="s">
        <v>64</v>
      </c>
      <c r="I10" s="41" t="s">
        <v>18</v>
      </c>
      <c r="J10" s="44">
        <v>1326793</v>
      </c>
      <c r="K10" s="38" t="s">
        <v>19</v>
      </c>
      <c r="L10" s="44">
        <v>663396</v>
      </c>
    </row>
    <row r="11" spans="1:12" ht="13.5" customHeight="1" x14ac:dyDescent="0.2">
      <c r="A11" s="38">
        <v>10</v>
      </c>
      <c r="B11" s="39" t="s">
        <v>1916</v>
      </c>
      <c r="C11" s="40">
        <v>96463</v>
      </c>
      <c r="D11" s="41" t="s">
        <v>1917</v>
      </c>
      <c r="E11" s="41" t="s">
        <v>1918</v>
      </c>
      <c r="F11" s="42" t="s">
        <v>1919</v>
      </c>
      <c r="G11" s="43" t="s">
        <v>1920</v>
      </c>
      <c r="H11" s="41" t="s">
        <v>1069</v>
      </c>
      <c r="I11" s="41" t="s">
        <v>1070</v>
      </c>
      <c r="J11" s="44">
        <v>2867391</v>
      </c>
      <c r="K11" s="38" t="s">
        <v>19</v>
      </c>
      <c r="L11" s="44">
        <v>1000000</v>
      </c>
    </row>
    <row r="12" spans="1:12" ht="13.5" customHeight="1" x14ac:dyDescent="0.2">
      <c r="A12" s="38">
        <v>11</v>
      </c>
      <c r="B12" s="39" t="s">
        <v>1921</v>
      </c>
      <c r="C12" s="40">
        <v>94047</v>
      </c>
      <c r="D12" s="41" t="s">
        <v>1922</v>
      </c>
      <c r="E12" s="41" t="s">
        <v>1923</v>
      </c>
      <c r="F12" s="42" t="s">
        <v>1924</v>
      </c>
      <c r="G12" s="43" t="s">
        <v>1925</v>
      </c>
      <c r="H12" s="41" t="s">
        <v>496</v>
      </c>
      <c r="I12" s="41" t="s">
        <v>497</v>
      </c>
      <c r="J12" s="44">
        <v>2358344</v>
      </c>
      <c r="K12" s="38" t="s">
        <v>19</v>
      </c>
      <c r="L12" s="44">
        <v>1000000</v>
      </c>
    </row>
    <row r="13" spans="1:12" ht="13.5" customHeight="1" x14ac:dyDescent="0.2">
      <c r="A13" s="38">
        <v>12</v>
      </c>
      <c r="B13" s="39" t="s">
        <v>1926</v>
      </c>
      <c r="C13" s="40">
        <v>94786</v>
      </c>
      <c r="D13" s="41" t="s">
        <v>1927</v>
      </c>
      <c r="E13" s="41" t="s">
        <v>1928</v>
      </c>
      <c r="F13" s="42" t="s">
        <v>1929</v>
      </c>
      <c r="G13" s="43" t="s">
        <v>1930</v>
      </c>
      <c r="H13" s="41" t="s">
        <v>689</v>
      </c>
      <c r="I13" s="41" t="s">
        <v>627</v>
      </c>
      <c r="J13" s="44">
        <v>2017020</v>
      </c>
      <c r="K13" s="38" t="s">
        <v>25</v>
      </c>
      <c r="L13" s="44">
        <v>1000000</v>
      </c>
    </row>
    <row r="14" spans="1:12" ht="13.5" customHeight="1" x14ac:dyDescent="0.2">
      <c r="A14" s="38">
        <v>13</v>
      </c>
      <c r="B14" s="45" t="s">
        <v>1931</v>
      </c>
      <c r="C14" s="40">
        <v>95289</v>
      </c>
      <c r="D14" s="41" t="s">
        <v>1932</v>
      </c>
      <c r="E14" s="41" t="s">
        <v>1933</v>
      </c>
      <c r="F14" s="42" t="s">
        <v>1934</v>
      </c>
      <c r="G14" s="43" t="s">
        <v>1935</v>
      </c>
      <c r="H14" s="41" t="s">
        <v>48</v>
      </c>
      <c r="I14" s="41" t="s">
        <v>18</v>
      </c>
      <c r="J14" s="44">
        <v>580706</v>
      </c>
      <c r="K14" s="38" t="s">
        <v>25</v>
      </c>
      <c r="L14" s="44">
        <v>290000</v>
      </c>
    </row>
    <row r="15" spans="1:12" ht="13.5" customHeight="1" x14ac:dyDescent="0.2">
      <c r="A15" s="38">
        <v>14</v>
      </c>
      <c r="B15" s="39" t="s">
        <v>1936</v>
      </c>
      <c r="C15" s="40">
        <v>97138</v>
      </c>
      <c r="D15" s="41" t="s">
        <v>1937</v>
      </c>
      <c r="E15" s="41" t="s">
        <v>1938</v>
      </c>
      <c r="F15" s="42" t="s">
        <v>1939</v>
      </c>
      <c r="G15" s="43" t="s">
        <v>1940</v>
      </c>
      <c r="H15" s="41" t="s">
        <v>926</v>
      </c>
      <c r="I15" s="41" t="s">
        <v>869</v>
      </c>
      <c r="J15" s="44">
        <v>1322510</v>
      </c>
      <c r="K15" s="38" t="s">
        <v>19</v>
      </c>
      <c r="L15" s="44">
        <v>661255</v>
      </c>
    </row>
    <row r="16" spans="1:12" ht="13.5" customHeight="1" x14ac:dyDescent="0.2">
      <c r="A16" s="38">
        <v>15</v>
      </c>
      <c r="B16" s="39" t="s">
        <v>1941</v>
      </c>
      <c r="C16" s="40">
        <v>94276</v>
      </c>
      <c r="D16" s="41" t="s">
        <v>1942</v>
      </c>
      <c r="E16" s="41" t="s">
        <v>1943</v>
      </c>
      <c r="F16" s="42" t="s">
        <v>1944</v>
      </c>
      <c r="G16" s="43" t="s">
        <v>1945</v>
      </c>
      <c r="H16" s="41" t="s">
        <v>1021</v>
      </c>
      <c r="I16" s="41" t="s">
        <v>979</v>
      </c>
      <c r="J16" s="44">
        <v>519362</v>
      </c>
      <c r="K16" s="38" t="s">
        <v>19</v>
      </c>
      <c r="L16" s="44">
        <v>259681</v>
      </c>
    </row>
    <row r="17" spans="1:12" ht="13.5" customHeight="1" x14ac:dyDescent="0.2">
      <c r="A17" s="38">
        <v>16</v>
      </c>
      <c r="B17" s="39" t="s">
        <v>1946</v>
      </c>
      <c r="C17" s="40">
        <v>96947</v>
      </c>
      <c r="D17" s="41" t="s">
        <v>1947</v>
      </c>
      <c r="E17" s="41" t="s">
        <v>1948</v>
      </c>
      <c r="F17" s="42" t="s">
        <v>1949</v>
      </c>
      <c r="G17" s="43" t="s">
        <v>1950</v>
      </c>
      <c r="H17" s="41" t="s">
        <v>496</v>
      </c>
      <c r="I17" s="41" t="s">
        <v>497</v>
      </c>
      <c r="J17" s="44">
        <v>1045302</v>
      </c>
      <c r="K17" s="38" t="s">
        <v>19</v>
      </c>
      <c r="L17" s="44">
        <v>522651</v>
      </c>
    </row>
    <row r="18" spans="1:12" ht="13.5" customHeight="1" x14ac:dyDescent="0.2">
      <c r="A18" s="38">
        <v>17</v>
      </c>
      <c r="B18" s="39" t="s">
        <v>1951</v>
      </c>
      <c r="C18" s="40">
        <v>96437</v>
      </c>
      <c r="D18" s="41" t="s">
        <v>1952</v>
      </c>
      <c r="E18" s="41" t="s">
        <v>1953</v>
      </c>
      <c r="F18" s="42" t="s">
        <v>1954</v>
      </c>
      <c r="G18" s="43" t="s">
        <v>1955</v>
      </c>
      <c r="H18" s="41" t="s">
        <v>1695</v>
      </c>
      <c r="I18" s="41" t="s">
        <v>1643</v>
      </c>
      <c r="J18" s="44">
        <v>1688177</v>
      </c>
      <c r="K18" s="38" t="s">
        <v>19</v>
      </c>
      <c r="L18" s="44">
        <v>844088</v>
      </c>
    </row>
    <row r="19" spans="1:12" ht="13.5" customHeight="1" x14ac:dyDescent="0.2">
      <c r="A19" s="38">
        <v>18</v>
      </c>
      <c r="B19" s="39" t="s">
        <v>1956</v>
      </c>
      <c r="C19" s="40">
        <v>95620</v>
      </c>
      <c r="D19" s="41" t="s">
        <v>1957</v>
      </c>
      <c r="E19" s="41" t="s">
        <v>1958</v>
      </c>
      <c r="F19" s="42" t="s">
        <v>1959</v>
      </c>
      <c r="G19" s="43" t="s">
        <v>1960</v>
      </c>
      <c r="H19" s="41" t="s">
        <v>1361</v>
      </c>
      <c r="I19" s="41" t="s">
        <v>1070</v>
      </c>
      <c r="J19" s="44">
        <v>1285751</v>
      </c>
      <c r="K19" s="38" t="s">
        <v>19</v>
      </c>
      <c r="L19" s="44">
        <v>642875</v>
      </c>
    </row>
    <row r="20" spans="1:12" ht="13.5" customHeight="1" x14ac:dyDescent="0.2">
      <c r="A20" s="38">
        <v>19</v>
      </c>
      <c r="B20" s="39" t="s">
        <v>1961</v>
      </c>
      <c r="C20" s="40">
        <v>97431</v>
      </c>
      <c r="D20" s="41" t="s">
        <v>1962</v>
      </c>
      <c r="E20" s="41" t="s">
        <v>1963</v>
      </c>
      <c r="F20" s="42" t="s">
        <v>1964</v>
      </c>
      <c r="G20" s="43" t="s">
        <v>1965</v>
      </c>
      <c r="H20" s="41" t="s">
        <v>573</v>
      </c>
      <c r="I20" s="41" t="s">
        <v>557</v>
      </c>
      <c r="J20" s="44">
        <v>655352</v>
      </c>
      <c r="K20" s="38" t="s">
        <v>25</v>
      </c>
      <c r="L20" s="44">
        <v>215283</v>
      </c>
    </row>
    <row r="21" spans="1:12" ht="13.5" customHeight="1" x14ac:dyDescent="0.2">
      <c r="A21" s="38">
        <v>20</v>
      </c>
      <c r="B21" s="39" t="s">
        <v>1966</v>
      </c>
      <c r="C21" s="40">
        <v>97261</v>
      </c>
      <c r="D21" s="41" t="s">
        <v>1967</v>
      </c>
      <c r="E21" s="41" t="s">
        <v>1968</v>
      </c>
      <c r="F21" s="42" t="s">
        <v>1969</v>
      </c>
      <c r="G21" s="43" t="s">
        <v>1970</v>
      </c>
      <c r="H21" s="41" t="s">
        <v>905</v>
      </c>
      <c r="I21" s="41" t="s">
        <v>869</v>
      </c>
      <c r="J21" s="44">
        <v>1684623</v>
      </c>
      <c r="K21" s="38" t="s">
        <v>25</v>
      </c>
      <c r="L21" s="44">
        <v>745610</v>
      </c>
    </row>
    <row r="22" spans="1:12" ht="13.5" customHeight="1" x14ac:dyDescent="0.2">
      <c r="A22" s="38">
        <v>21</v>
      </c>
      <c r="B22" s="39" t="s">
        <v>1971</v>
      </c>
      <c r="C22" s="40">
        <v>97106</v>
      </c>
      <c r="D22" s="41" t="s">
        <v>1972</v>
      </c>
      <c r="E22" s="41" t="s">
        <v>1973</v>
      </c>
      <c r="F22" s="42" t="s">
        <v>1974</v>
      </c>
      <c r="G22" s="43" t="s">
        <v>1975</v>
      </c>
      <c r="H22" s="41" t="s">
        <v>1706</v>
      </c>
      <c r="I22" s="41" t="s">
        <v>1643</v>
      </c>
      <c r="J22" s="44">
        <v>5278102</v>
      </c>
      <c r="K22" s="38" t="s">
        <v>25</v>
      </c>
      <c r="L22" s="44">
        <v>1000000</v>
      </c>
    </row>
    <row r="23" spans="1:12" ht="13.5" customHeight="1" x14ac:dyDescent="0.2">
      <c r="A23" s="38">
        <v>22</v>
      </c>
      <c r="B23" s="39" t="s">
        <v>1976</v>
      </c>
      <c r="C23" s="40">
        <v>96580</v>
      </c>
      <c r="D23" s="41" t="s">
        <v>1977</v>
      </c>
      <c r="E23" s="41" t="s">
        <v>1978</v>
      </c>
      <c r="F23" s="42" t="s">
        <v>1979</v>
      </c>
      <c r="G23" s="43" t="s">
        <v>1980</v>
      </c>
      <c r="H23" s="41" t="s">
        <v>947</v>
      </c>
      <c r="I23" s="41" t="s">
        <v>869</v>
      </c>
      <c r="J23" s="44">
        <v>3975847</v>
      </c>
      <c r="K23" s="38" t="s">
        <v>19</v>
      </c>
      <c r="L23" s="44">
        <v>1000000</v>
      </c>
    </row>
    <row r="24" spans="1:12" ht="13.5" customHeight="1" x14ac:dyDescent="0.2">
      <c r="A24" s="38">
        <v>23</v>
      </c>
      <c r="B24" s="45" t="s">
        <v>1981</v>
      </c>
      <c r="C24" s="40">
        <v>97284</v>
      </c>
      <c r="D24" s="41" t="s">
        <v>1982</v>
      </c>
      <c r="E24" s="41" t="s">
        <v>1983</v>
      </c>
      <c r="F24" s="42" t="s">
        <v>1984</v>
      </c>
      <c r="G24" s="43" t="s">
        <v>1985</v>
      </c>
      <c r="H24" s="41" t="s">
        <v>100</v>
      </c>
      <c r="I24" s="41" t="s">
        <v>18</v>
      </c>
      <c r="J24" s="44">
        <v>767492</v>
      </c>
      <c r="K24" s="38" t="s">
        <v>19</v>
      </c>
      <c r="L24" s="44">
        <v>383746</v>
      </c>
    </row>
    <row r="25" spans="1:12" ht="13.5" customHeight="1" x14ac:dyDescent="0.2">
      <c r="A25" s="38">
        <v>24</v>
      </c>
      <c r="B25" s="39" t="s">
        <v>1986</v>
      </c>
      <c r="C25" s="40">
        <v>96183</v>
      </c>
      <c r="D25" s="41" t="s">
        <v>1987</v>
      </c>
      <c r="E25" s="41" t="s">
        <v>1988</v>
      </c>
      <c r="F25" s="42" t="s">
        <v>1989</v>
      </c>
      <c r="G25" s="43" t="s">
        <v>683</v>
      </c>
      <c r="H25" s="41" t="s">
        <v>1161</v>
      </c>
      <c r="I25" s="41" t="s">
        <v>1070</v>
      </c>
      <c r="J25" s="44">
        <v>976160</v>
      </c>
      <c r="K25" s="38" t="s">
        <v>19</v>
      </c>
      <c r="L25" s="44">
        <v>488080</v>
      </c>
    </row>
    <row r="26" spans="1:12" ht="13.5" customHeight="1" x14ac:dyDescent="0.2">
      <c r="A26" s="38">
        <v>25</v>
      </c>
      <c r="B26" s="39" t="s">
        <v>1990</v>
      </c>
      <c r="C26" s="40">
        <v>95495</v>
      </c>
      <c r="D26" s="41" t="s">
        <v>1991</v>
      </c>
      <c r="E26" s="41" t="s">
        <v>1992</v>
      </c>
      <c r="F26" s="42" t="s">
        <v>1993</v>
      </c>
      <c r="G26" s="43" t="s">
        <v>1994</v>
      </c>
      <c r="H26" s="41" t="s">
        <v>1298</v>
      </c>
      <c r="I26" s="41" t="s">
        <v>1070</v>
      </c>
      <c r="J26" s="44">
        <v>2225735</v>
      </c>
      <c r="K26" s="38" t="s">
        <v>19</v>
      </c>
      <c r="L26" s="44">
        <v>1000000</v>
      </c>
    </row>
    <row r="27" spans="1:12" ht="13.5" customHeight="1" x14ac:dyDescent="0.2">
      <c r="A27" s="38">
        <v>26</v>
      </c>
      <c r="B27" s="39" t="s">
        <v>1995</v>
      </c>
      <c r="C27" s="40">
        <v>97266</v>
      </c>
      <c r="D27" s="41" t="s">
        <v>1996</v>
      </c>
      <c r="E27" s="41" t="s">
        <v>1997</v>
      </c>
      <c r="F27" s="42" t="s">
        <v>1998</v>
      </c>
      <c r="G27" s="43" t="s">
        <v>1999</v>
      </c>
      <c r="H27" s="41" t="s">
        <v>1786</v>
      </c>
      <c r="I27" s="41" t="s">
        <v>1787</v>
      </c>
      <c r="J27" s="44">
        <v>1453860</v>
      </c>
      <c r="K27" s="38" t="s">
        <v>25</v>
      </c>
      <c r="L27" s="44">
        <v>726900</v>
      </c>
    </row>
    <row r="28" spans="1:12" ht="13.5" customHeight="1" x14ac:dyDescent="0.2">
      <c r="A28" s="38">
        <v>27</v>
      </c>
      <c r="B28" s="39" t="s">
        <v>2000</v>
      </c>
      <c r="C28" s="40">
        <v>95339</v>
      </c>
      <c r="D28" s="41" t="s">
        <v>2001</v>
      </c>
      <c r="E28" s="41" t="s">
        <v>2002</v>
      </c>
      <c r="F28" s="42" t="s">
        <v>2003</v>
      </c>
      <c r="G28" s="43" t="s">
        <v>2004</v>
      </c>
      <c r="H28" s="41" t="s">
        <v>978</v>
      </c>
      <c r="I28" s="41" t="s">
        <v>979</v>
      </c>
      <c r="J28" s="44">
        <v>523406</v>
      </c>
      <c r="K28" s="38" t="s">
        <v>19</v>
      </c>
      <c r="L28" s="44">
        <v>261703</v>
      </c>
    </row>
    <row r="29" spans="1:12" ht="13.5" customHeight="1" x14ac:dyDescent="0.2">
      <c r="A29" s="38">
        <v>28</v>
      </c>
      <c r="B29" s="39" t="s">
        <v>2005</v>
      </c>
      <c r="C29" s="40">
        <v>93783</v>
      </c>
      <c r="D29" s="41" t="s">
        <v>2006</v>
      </c>
      <c r="E29" s="41" t="s">
        <v>2007</v>
      </c>
      <c r="F29" s="42" t="s">
        <v>2008</v>
      </c>
      <c r="G29" s="43" t="s">
        <v>2009</v>
      </c>
      <c r="H29" s="41" t="s">
        <v>905</v>
      </c>
      <c r="I29" s="41" t="s">
        <v>869</v>
      </c>
      <c r="J29" s="44">
        <v>1130682</v>
      </c>
      <c r="K29" s="38" t="s">
        <v>19</v>
      </c>
      <c r="L29" s="44">
        <v>565341</v>
      </c>
    </row>
    <row r="30" spans="1:12" ht="13.5" customHeight="1" x14ac:dyDescent="0.2">
      <c r="A30" s="38">
        <v>29</v>
      </c>
      <c r="B30" s="39" t="s">
        <v>2010</v>
      </c>
      <c r="C30" s="40">
        <v>94829</v>
      </c>
      <c r="D30" s="41" t="s">
        <v>2011</v>
      </c>
      <c r="E30" s="41" t="s">
        <v>2012</v>
      </c>
      <c r="F30" s="42" t="s">
        <v>2013</v>
      </c>
      <c r="G30" s="43" t="s">
        <v>2014</v>
      </c>
      <c r="H30" s="41" t="s">
        <v>1350</v>
      </c>
      <c r="I30" s="41" t="s">
        <v>1070</v>
      </c>
      <c r="J30" s="44">
        <v>3189414</v>
      </c>
      <c r="K30" s="38" t="s">
        <v>19</v>
      </c>
      <c r="L30" s="44">
        <v>1000000</v>
      </c>
    </row>
    <row r="31" spans="1:12" ht="13.5" customHeight="1" x14ac:dyDescent="0.2">
      <c r="A31" s="38">
        <v>30</v>
      </c>
      <c r="B31" s="39" t="s">
        <v>2015</v>
      </c>
      <c r="C31" s="40">
        <v>95411</v>
      </c>
      <c r="D31" s="41" t="s">
        <v>2016</v>
      </c>
      <c r="E31" s="41" t="s">
        <v>2017</v>
      </c>
      <c r="F31" s="42" t="s">
        <v>2018</v>
      </c>
      <c r="G31" s="43" t="s">
        <v>2019</v>
      </c>
      <c r="H31" s="41" t="s">
        <v>1706</v>
      </c>
      <c r="I31" s="41" t="s">
        <v>1643</v>
      </c>
      <c r="J31" s="44">
        <v>662398</v>
      </c>
      <c r="K31" s="38" t="s">
        <v>19</v>
      </c>
      <c r="L31" s="44">
        <v>331199</v>
      </c>
    </row>
    <row r="32" spans="1:12" ht="13.5" customHeight="1" x14ac:dyDescent="0.2">
      <c r="A32" s="38">
        <v>31</v>
      </c>
      <c r="B32" s="39" t="s">
        <v>2020</v>
      </c>
      <c r="C32" s="40">
        <v>95026</v>
      </c>
      <c r="D32" s="41" t="s">
        <v>2021</v>
      </c>
      <c r="E32" s="41" t="s">
        <v>2022</v>
      </c>
      <c r="F32" s="42" t="s">
        <v>2023</v>
      </c>
      <c r="G32" s="43" t="s">
        <v>2024</v>
      </c>
      <c r="H32" s="41" t="s">
        <v>1501</v>
      </c>
      <c r="I32" s="41" t="s">
        <v>1441</v>
      </c>
      <c r="J32" s="44">
        <v>1896342</v>
      </c>
      <c r="K32" s="38" t="s">
        <v>19</v>
      </c>
      <c r="L32" s="44">
        <v>940000</v>
      </c>
    </row>
    <row r="33" spans="1:12" ht="13.5" customHeight="1" x14ac:dyDescent="0.2">
      <c r="A33" s="38">
        <v>32</v>
      </c>
      <c r="B33" s="39" t="s">
        <v>2025</v>
      </c>
      <c r="C33" s="40">
        <v>95083</v>
      </c>
      <c r="D33" s="41" t="s">
        <v>2026</v>
      </c>
      <c r="E33" s="41" t="s">
        <v>2027</v>
      </c>
      <c r="F33" s="42" t="s">
        <v>2028</v>
      </c>
      <c r="G33" s="43" t="s">
        <v>2029</v>
      </c>
      <c r="H33" s="41" t="s">
        <v>1021</v>
      </c>
      <c r="I33" s="41" t="s">
        <v>979</v>
      </c>
      <c r="J33" s="44">
        <v>701523</v>
      </c>
      <c r="K33" s="38" t="s">
        <v>19</v>
      </c>
      <c r="L33" s="44">
        <v>350761</v>
      </c>
    </row>
    <row r="34" spans="1:12" ht="13.5" customHeight="1" x14ac:dyDescent="0.2">
      <c r="A34" s="38">
        <v>33</v>
      </c>
      <c r="B34" s="39" t="s">
        <v>2030</v>
      </c>
      <c r="C34" s="40">
        <v>96761</v>
      </c>
      <c r="D34" s="41" t="s">
        <v>2031</v>
      </c>
      <c r="E34" s="41" t="s">
        <v>2032</v>
      </c>
      <c r="F34" s="42" t="s">
        <v>2033</v>
      </c>
      <c r="G34" s="43" t="s">
        <v>2034</v>
      </c>
      <c r="H34" s="41" t="s">
        <v>1206</v>
      </c>
      <c r="I34" s="41" t="s">
        <v>1070</v>
      </c>
      <c r="J34" s="44">
        <v>833235</v>
      </c>
      <c r="K34" s="38" t="s">
        <v>19</v>
      </c>
      <c r="L34" s="44">
        <v>416617</v>
      </c>
    </row>
    <row r="35" spans="1:12" ht="13.5" customHeight="1" x14ac:dyDescent="0.2">
      <c r="A35" s="38">
        <v>34</v>
      </c>
      <c r="B35" s="39" t="s">
        <v>2035</v>
      </c>
      <c r="C35" s="40">
        <v>96141</v>
      </c>
      <c r="D35" s="41" t="s">
        <v>2036</v>
      </c>
      <c r="E35" s="41" t="s">
        <v>2037</v>
      </c>
      <c r="F35" s="42" t="s">
        <v>2038</v>
      </c>
      <c r="G35" s="43" t="s">
        <v>2039</v>
      </c>
      <c r="H35" s="41" t="s">
        <v>573</v>
      </c>
      <c r="I35" s="41" t="s">
        <v>557</v>
      </c>
      <c r="J35" s="44">
        <v>871716</v>
      </c>
      <c r="K35" s="38" t="s">
        <v>19</v>
      </c>
      <c r="L35" s="44">
        <v>339477</v>
      </c>
    </row>
    <row r="36" spans="1:12" ht="13.5" customHeight="1" x14ac:dyDescent="0.2">
      <c r="A36" s="38">
        <v>35</v>
      </c>
      <c r="B36" s="39" t="s">
        <v>2040</v>
      </c>
      <c r="C36" s="40">
        <v>94717</v>
      </c>
      <c r="D36" s="41" t="s">
        <v>2041</v>
      </c>
      <c r="E36" s="41" t="s">
        <v>2042</v>
      </c>
      <c r="F36" s="42" t="s">
        <v>2043</v>
      </c>
      <c r="G36" s="43" t="s">
        <v>2044</v>
      </c>
      <c r="H36" s="41" t="s">
        <v>513</v>
      </c>
      <c r="I36" s="41" t="s">
        <v>497</v>
      </c>
      <c r="J36" s="44">
        <v>2310374</v>
      </c>
      <c r="K36" s="38" t="s">
        <v>19</v>
      </c>
      <c r="L36" s="44">
        <v>1000000</v>
      </c>
    </row>
    <row r="37" spans="1:12" ht="13.5" customHeight="1" x14ac:dyDescent="0.2">
      <c r="A37" s="38">
        <v>36</v>
      </c>
      <c r="B37" s="39" t="s">
        <v>2045</v>
      </c>
      <c r="C37" s="40">
        <v>96759</v>
      </c>
      <c r="D37" s="41" t="s">
        <v>2046</v>
      </c>
      <c r="E37" s="41" t="s">
        <v>2047</v>
      </c>
      <c r="F37" s="42" t="s">
        <v>2048</v>
      </c>
      <c r="G37" s="43" t="s">
        <v>2049</v>
      </c>
      <c r="H37" s="41" t="s">
        <v>1419</v>
      </c>
      <c r="I37" s="41" t="s">
        <v>1070</v>
      </c>
      <c r="J37" s="44">
        <v>1648384</v>
      </c>
      <c r="K37" s="38" t="s">
        <v>19</v>
      </c>
      <c r="L37" s="44">
        <v>824192</v>
      </c>
    </row>
    <row r="38" spans="1:12" ht="13.5" customHeight="1" x14ac:dyDescent="0.2">
      <c r="A38" s="38">
        <v>37</v>
      </c>
      <c r="B38" s="39" t="s">
        <v>2050</v>
      </c>
      <c r="C38" s="40">
        <v>96346</v>
      </c>
      <c r="D38" s="41" t="s">
        <v>2051</v>
      </c>
      <c r="E38" s="41" t="s">
        <v>2052</v>
      </c>
      <c r="F38" s="42" t="s">
        <v>2053</v>
      </c>
      <c r="G38" s="43" t="s">
        <v>2054</v>
      </c>
      <c r="H38" s="41" t="s">
        <v>1600</v>
      </c>
      <c r="I38" s="41" t="s">
        <v>1441</v>
      </c>
      <c r="J38" s="44">
        <v>2845098</v>
      </c>
      <c r="K38" s="38" t="s">
        <v>25</v>
      </c>
      <c r="L38" s="44">
        <v>1000000</v>
      </c>
    </row>
    <row r="39" spans="1:12" ht="13.5" customHeight="1" x14ac:dyDescent="0.2">
      <c r="A39" s="38">
        <v>38</v>
      </c>
      <c r="B39" s="39" t="s">
        <v>2055</v>
      </c>
      <c r="C39" s="40">
        <v>96996</v>
      </c>
      <c r="D39" s="41" t="s">
        <v>2056</v>
      </c>
      <c r="E39" s="41" t="s">
        <v>2057</v>
      </c>
      <c r="F39" s="42" t="s">
        <v>2058</v>
      </c>
      <c r="G39" s="43" t="s">
        <v>2059</v>
      </c>
      <c r="H39" s="41" t="s">
        <v>705</v>
      </c>
      <c r="I39" s="41" t="s">
        <v>627</v>
      </c>
      <c r="J39" s="44">
        <v>1842882</v>
      </c>
      <c r="K39" s="38" t="s">
        <v>19</v>
      </c>
      <c r="L39" s="44">
        <v>921441</v>
      </c>
    </row>
    <row r="40" spans="1:12" ht="13.5" customHeight="1" x14ac:dyDescent="0.2">
      <c r="A40" s="38">
        <v>39</v>
      </c>
      <c r="B40" s="39" t="s">
        <v>2060</v>
      </c>
      <c r="C40" s="40">
        <v>96816</v>
      </c>
      <c r="D40" s="41" t="s">
        <v>2061</v>
      </c>
      <c r="E40" s="41" t="s">
        <v>2062</v>
      </c>
      <c r="F40" s="42" t="s">
        <v>2063</v>
      </c>
      <c r="G40" s="43" t="s">
        <v>2064</v>
      </c>
      <c r="H40" s="41" t="s">
        <v>678</v>
      </c>
      <c r="I40" s="41" t="s">
        <v>627</v>
      </c>
      <c r="J40" s="44">
        <v>411532</v>
      </c>
      <c r="K40" s="38" t="s">
        <v>19</v>
      </c>
      <c r="L40" s="44">
        <v>205766</v>
      </c>
    </row>
    <row r="41" spans="1:12" ht="13.5" customHeight="1" x14ac:dyDescent="0.2">
      <c r="A41" s="38">
        <v>40</v>
      </c>
      <c r="B41" s="39" t="s">
        <v>2065</v>
      </c>
      <c r="C41" s="40">
        <v>96364</v>
      </c>
      <c r="D41" s="41" t="s">
        <v>2066</v>
      </c>
      <c r="E41" s="41" t="s">
        <v>2067</v>
      </c>
      <c r="F41" s="42" t="s">
        <v>2068</v>
      </c>
      <c r="G41" s="43" t="s">
        <v>2069</v>
      </c>
      <c r="H41" s="41" t="s">
        <v>689</v>
      </c>
      <c r="I41" s="41" t="s">
        <v>627</v>
      </c>
      <c r="J41" s="44">
        <v>1089442</v>
      </c>
      <c r="K41" s="38" t="s">
        <v>19</v>
      </c>
      <c r="L41" s="44">
        <v>544721</v>
      </c>
    </row>
    <row r="42" spans="1:12" ht="13.5" customHeight="1" x14ac:dyDescent="0.2">
      <c r="A42" s="38">
        <v>41</v>
      </c>
      <c r="B42" s="39" t="s">
        <v>2070</v>
      </c>
      <c r="C42" s="40">
        <v>95724</v>
      </c>
      <c r="D42" s="41" t="s">
        <v>2071</v>
      </c>
      <c r="E42" s="41" t="s">
        <v>2072</v>
      </c>
      <c r="F42" s="42" t="s">
        <v>2073</v>
      </c>
      <c r="G42" s="43" t="s">
        <v>2074</v>
      </c>
      <c r="H42" s="41" t="s">
        <v>1706</v>
      </c>
      <c r="I42" s="41" t="s">
        <v>1643</v>
      </c>
      <c r="J42" s="44">
        <v>542509</v>
      </c>
      <c r="K42" s="38" t="s">
        <v>19</v>
      </c>
      <c r="L42" s="44">
        <v>271254</v>
      </c>
    </row>
    <row r="43" spans="1:12" ht="13.5" customHeight="1" x14ac:dyDescent="0.2">
      <c r="A43" s="38">
        <v>42</v>
      </c>
      <c r="B43" s="39" t="s">
        <v>2075</v>
      </c>
      <c r="C43" s="40">
        <v>95467</v>
      </c>
      <c r="D43" s="41" t="s">
        <v>2076</v>
      </c>
      <c r="E43" s="41" t="s">
        <v>2077</v>
      </c>
      <c r="F43" s="42" t="s">
        <v>2078</v>
      </c>
      <c r="G43" s="43" t="s">
        <v>2079</v>
      </c>
      <c r="H43" s="41" t="s">
        <v>1803</v>
      </c>
      <c r="I43" s="41" t="s">
        <v>1787</v>
      </c>
      <c r="J43" s="44">
        <v>2677685</v>
      </c>
      <c r="K43" s="38" t="s">
        <v>19</v>
      </c>
      <c r="L43" s="44">
        <v>1000000</v>
      </c>
    </row>
    <row r="44" spans="1:12" ht="13.5" customHeight="1" x14ac:dyDescent="0.2">
      <c r="A44" s="38">
        <v>43</v>
      </c>
      <c r="B44" s="45" t="s">
        <v>2080</v>
      </c>
      <c r="C44" s="40">
        <v>97202</v>
      </c>
      <c r="D44" s="41" t="s">
        <v>2081</v>
      </c>
      <c r="E44" s="41" t="s">
        <v>2082</v>
      </c>
      <c r="F44" s="42" t="s">
        <v>2083</v>
      </c>
      <c r="G44" s="43" t="s">
        <v>2084</v>
      </c>
      <c r="H44" s="41" t="s">
        <v>100</v>
      </c>
      <c r="I44" s="41" t="s">
        <v>18</v>
      </c>
      <c r="J44" s="44">
        <v>2699743</v>
      </c>
      <c r="K44" s="38" t="s">
        <v>19</v>
      </c>
      <c r="L44" s="44">
        <v>1000000</v>
      </c>
    </row>
    <row r="45" spans="1:12" ht="13.5" customHeight="1" x14ac:dyDescent="0.2">
      <c r="A45" s="38">
        <v>44</v>
      </c>
      <c r="B45" s="39" t="s">
        <v>2085</v>
      </c>
      <c r="C45" s="40">
        <v>95551</v>
      </c>
      <c r="D45" s="41" t="s">
        <v>2086</v>
      </c>
      <c r="E45" s="41" t="s">
        <v>2087</v>
      </c>
      <c r="F45" s="42" t="s">
        <v>2088</v>
      </c>
      <c r="G45" s="43" t="s">
        <v>2089</v>
      </c>
      <c r="H45" s="41" t="s">
        <v>1419</v>
      </c>
      <c r="I45" s="41" t="s">
        <v>1070</v>
      </c>
      <c r="J45" s="44">
        <v>3461639</v>
      </c>
      <c r="K45" s="38" t="s">
        <v>19</v>
      </c>
      <c r="L45" s="44">
        <v>1000000</v>
      </c>
    </row>
    <row r="46" spans="1:12" ht="13.5" customHeight="1" x14ac:dyDescent="0.2">
      <c r="A46" s="38">
        <v>45</v>
      </c>
      <c r="B46" s="39" t="s">
        <v>2090</v>
      </c>
      <c r="C46" s="40">
        <v>96367</v>
      </c>
      <c r="D46" s="41" t="s">
        <v>2091</v>
      </c>
      <c r="E46" s="41" t="s">
        <v>2092</v>
      </c>
      <c r="F46" s="42" t="s">
        <v>2093</v>
      </c>
      <c r="G46" s="43" t="s">
        <v>2094</v>
      </c>
      <c r="H46" s="41" t="s">
        <v>1695</v>
      </c>
      <c r="I46" s="41" t="s">
        <v>1643</v>
      </c>
      <c r="J46" s="44">
        <v>2508764</v>
      </c>
      <c r="K46" s="38" t="s">
        <v>19</v>
      </c>
      <c r="L46" s="44">
        <v>1000000</v>
      </c>
    </row>
    <row r="47" spans="1:12" ht="13.5" customHeight="1" x14ac:dyDescent="0.2">
      <c r="A47" s="38">
        <v>46</v>
      </c>
      <c r="B47" s="39" t="s">
        <v>2095</v>
      </c>
      <c r="C47" s="40">
        <v>94819</v>
      </c>
      <c r="D47" s="41" t="s">
        <v>2096</v>
      </c>
      <c r="E47" s="41" t="s">
        <v>2097</v>
      </c>
      <c r="F47" s="42" t="s">
        <v>2098</v>
      </c>
      <c r="G47" s="43" t="s">
        <v>2099</v>
      </c>
      <c r="H47" s="41" t="s">
        <v>550</v>
      </c>
      <c r="I47" s="41" t="s">
        <v>497</v>
      </c>
      <c r="J47" s="44">
        <v>2044463</v>
      </c>
      <c r="K47" s="38" t="s">
        <v>25</v>
      </c>
      <c r="L47" s="44">
        <v>920522</v>
      </c>
    </row>
    <row r="48" spans="1:12" ht="13.5" customHeight="1" x14ac:dyDescent="0.2">
      <c r="A48" s="38">
        <v>47</v>
      </c>
      <c r="B48" s="39" t="s">
        <v>2100</v>
      </c>
      <c r="C48" s="40">
        <v>97440</v>
      </c>
      <c r="D48" s="41" t="s">
        <v>2101</v>
      </c>
      <c r="E48" s="41" t="s">
        <v>2102</v>
      </c>
      <c r="F48" s="42" t="s">
        <v>2103</v>
      </c>
      <c r="G48" s="43" t="s">
        <v>2104</v>
      </c>
      <c r="H48" s="41" t="s">
        <v>1069</v>
      </c>
      <c r="I48" s="41" t="s">
        <v>1070</v>
      </c>
      <c r="J48" s="44">
        <v>1098422</v>
      </c>
      <c r="K48" s="38" t="s">
        <v>19</v>
      </c>
      <c r="L48" s="44">
        <v>549000</v>
      </c>
    </row>
    <row r="49" spans="1:12" ht="13.5" customHeight="1" x14ac:dyDescent="0.2">
      <c r="A49" s="38">
        <v>48</v>
      </c>
      <c r="B49" s="39" t="s">
        <v>2105</v>
      </c>
      <c r="C49" s="40">
        <v>97276</v>
      </c>
      <c r="D49" s="41" t="s">
        <v>2106</v>
      </c>
      <c r="E49" s="41" t="s">
        <v>570</v>
      </c>
      <c r="F49" s="42" t="s">
        <v>2107</v>
      </c>
      <c r="G49" s="43" t="s">
        <v>2108</v>
      </c>
      <c r="H49" s="41" t="s">
        <v>905</v>
      </c>
      <c r="I49" s="41" t="s">
        <v>869</v>
      </c>
      <c r="J49" s="44">
        <v>1278035</v>
      </c>
      <c r="K49" s="38" t="s">
        <v>19</v>
      </c>
      <c r="L49" s="44">
        <v>639017</v>
      </c>
    </row>
    <row r="50" spans="1:12" ht="13.5" customHeight="1" x14ac:dyDescent="0.2">
      <c r="A50" s="38">
        <v>49</v>
      </c>
      <c r="B50" s="39" t="s">
        <v>2109</v>
      </c>
      <c r="C50" s="40">
        <v>93719</v>
      </c>
      <c r="D50" s="41" t="s">
        <v>2110</v>
      </c>
      <c r="E50" s="41" t="s">
        <v>2111</v>
      </c>
      <c r="F50" s="42" t="s">
        <v>2112</v>
      </c>
      <c r="G50" s="43" t="s">
        <v>2113</v>
      </c>
      <c r="H50" s="41" t="s">
        <v>926</v>
      </c>
      <c r="I50" s="41" t="s">
        <v>869</v>
      </c>
      <c r="J50" s="44">
        <v>2180994</v>
      </c>
      <c r="K50" s="38" t="s">
        <v>19</v>
      </c>
      <c r="L50" s="44">
        <v>1000000</v>
      </c>
    </row>
    <row r="51" spans="1:12" ht="13.5" customHeight="1" x14ac:dyDescent="0.2">
      <c r="A51" s="38">
        <v>50</v>
      </c>
      <c r="B51" s="39" t="s">
        <v>2114</v>
      </c>
      <c r="C51" s="40">
        <v>95513</v>
      </c>
      <c r="D51" s="41" t="s">
        <v>2115</v>
      </c>
      <c r="E51" s="41" t="s">
        <v>2116</v>
      </c>
      <c r="F51" s="42" t="s">
        <v>2117</v>
      </c>
      <c r="G51" s="43" t="s">
        <v>2118</v>
      </c>
      <c r="H51" s="41" t="s">
        <v>249</v>
      </c>
      <c r="I51" s="41" t="s">
        <v>183</v>
      </c>
      <c r="J51" s="44">
        <v>2166172</v>
      </c>
      <c r="K51" s="38" t="s">
        <v>25</v>
      </c>
      <c r="L51" s="44">
        <v>1000000</v>
      </c>
    </row>
    <row r="52" spans="1:12" ht="13.5" customHeight="1" x14ac:dyDescent="0.2">
      <c r="A52" s="38">
        <v>51</v>
      </c>
      <c r="B52" s="39" t="s">
        <v>2119</v>
      </c>
      <c r="C52" s="40">
        <v>97014</v>
      </c>
      <c r="D52" s="41" t="s">
        <v>2120</v>
      </c>
      <c r="E52" s="41" t="s">
        <v>2121</v>
      </c>
      <c r="F52" s="42" t="s">
        <v>2122</v>
      </c>
      <c r="G52" s="43" t="s">
        <v>2123</v>
      </c>
      <c r="H52" s="41" t="s">
        <v>1000</v>
      </c>
      <c r="I52" s="41" t="s">
        <v>979</v>
      </c>
      <c r="J52" s="44">
        <v>1047336</v>
      </c>
      <c r="K52" s="38" t="s">
        <v>19</v>
      </c>
      <c r="L52" s="44">
        <v>523668</v>
      </c>
    </row>
    <row r="53" spans="1:12" ht="13.5" customHeight="1" x14ac:dyDescent="0.2">
      <c r="A53" s="38">
        <v>52</v>
      </c>
      <c r="B53" s="39" t="s">
        <v>2124</v>
      </c>
      <c r="C53" s="40">
        <v>97352</v>
      </c>
      <c r="D53" s="41" t="s">
        <v>2125</v>
      </c>
      <c r="E53" s="41" t="s">
        <v>2126</v>
      </c>
      <c r="F53" s="42" t="s">
        <v>2127</v>
      </c>
      <c r="G53" s="43" t="s">
        <v>2128</v>
      </c>
      <c r="H53" s="41" t="s">
        <v>550</v>
      </c>
      <c r="I53" s="41" t="s">
        <v>497</v>
      </c>
      <c r="J53" s="44">
        <v>1165782</v>
      </c>
      <c r="K53" s="38" t="s">
        <v>19</v>
      </c>
      <c r="L53" s="44">
        <v>582000</v>
      </c>
    </row>
    <row r="54" spans="1:12" ht="13.5" customHeight="1" x14ac:dyDescent="0.2">
      <c r="A54" s="38">
        <v>53</v>
      </c>
      <c r="B54" s="39" t="s">
        <v>2129</v>
      </c>
      <c r="C54" s="40">
        <v>97224</v>
      </c>
      <c r="D54" s="41" t="s">
        <v>2130</v>
      </c>
      <c r="E54" s="41" t="s">
        <v>2131</v>
      </c>
      <c r="F54" s="42" t="s">
        <v>2132</v>
      </c>
      <c r="G54" s="43" t="s">
        <v>2133</v>
      </c>
      <c r="H54" s="41" t="s">
        <v>1324</v>
      </c>
      <c r="I54" s="41" t="s">
        <v>1070</v>
      </c>
      <c r="J54" s="44">
        <v>1577319</v>
      </c>
      <c r="K54" s="38" t="s">
        <v>19</v>
      </c>
      <c r="L54" s="44">
        <v>788659</v>
      </c>
    </row>
    <row r="55" spans="1:12" ht="13.5" customHeight="1" x14ac:dyDescent="0.2">
      <c r="A55" s="38">
        <v>54</v>
      </c>
      <c r="B55" s="45" t="s">
        <v>2134</v>
      </c>
      <c r="C55" s="40">
        <v>97520</v>
      </c>
      <c r="D55" s="41" t="s">
        <v>2135</v>
      </c>
      <c r="E55" s="41" t="s">
        <v>2136</v>
      </c>
      <c r="F55" s="42" t="s">
        <v>2137</v>
      </c>
      <c r="G55" s="43" t="s">
        <v>2138</v>
      </c>
      <c r="H55" s="41" t="s">
        <v>100</v>
      </c>
      <c r="I55" s="41" t="s">
        <v>18</v>
      </c>
      <c r="J55" s="44">
        <v>1790126</v>
      </c>
      <c r="K55" s="38" t="s">
        <v>19</v>
      </c>
      <c r="L55" s="44">
        <v>895063</v>
      </c>
    </row>
    <row r="56" spans="1:12" ht="13.5" customHeight="1" x14ac:dyDescent="0.2">
      <c r="A56" s="38">
        <v>55</v>
      </c>
      <c r="B56" s="39" t="s">
        <v>2139</v>
      </c>
      <c r="C56" s="40">
        <v>96298</v>
      </c>
      <c r="D56" s="41" t="s">
        <v>2140</v>
      </c>
      <c r="E56" s="41" t="s">
        <v>2141</v>
      </c>
      <c r="F56" s="42" t="s">
        <v>2142</v>
      </c>
      <c r="G56" s="43" t="s">
        <v>2143</v>
      </c>
      <c r="H56" s="41" t="s">
        <v>1829</v>
      </c>
      <c r="I56" s="41" t="s">
        <v>1787</v>
      </c>
      <c r="J56" s="44">
        <v>3249780</v>
      </c>
      <c r="K56" s="38" t="s">
        <v>19</v>
      </c>
      <c r="L56" s="44">
        <v>1000000</v>
      </c>
    </row>
    <row r="57" spans="1:12" ht="13.5" customHeight="1" x14ac:dyDescent="0.2">
      <c r="A57" s="38">
        <v>56</v>
      </c>
      <c r="B57" s="39" t="s">
        <v>2144</v>
      </c>
      <c r="C57" s="40">
        <v>93996</v>
      </c>
      <c r="D57" s="41" t="s">
        <v>2145</v>
      </c>
      <c r="E57" s="41" t="s">
        <v>2146</v>
      </c>
      <c r="F57" s="42" t="s">
        <v>2147</v>
      </c>
      <c r="G57" s="43" t="s">
        <v>2148</v>
      </c>
      <c r="H57" s="41" t="s">
        <v>1206</v>
      </c>
      <c r="I57" s="41" t="s">
        <v>1070</v>
      </c>
      <c r="J57" s="44">
        <v>859353</v>
      </c>
      <c r="K57" s="38" t="s">
        <v>25</v>
      </c>
      <c r="L57" s="44">
        <v>429676</v>
      </c>
    </row>
    <row r="58" spans="1:12" ht="13.5" customHeight="1" x14ac:dyDescent="0.2">
      <c r="A58" s="38">
        <v>57</v>
      </c>
      <c r="B58" s="39" t="s">
        <v>2149</v>
      </c>
      <c r="C58" s="40">
        <v>94160</v>
      </c>
      <c r="D58" s="41" t="s">
        <v>2150</v>
      </c>
      <c r="E58" s="41" t="s">
        <v>2151</v>
      </c>
      <c r="F58" s="42" t="s">
        <v>2152</v>
      </c>
      <c r="G58" s="43" t="s">
        <v>2153</v>
      </c>
      <c r="H58" s="41" t="s">
        <v>1419</v>
      </c>
      <c r="I58" s="41" t="s">
        <v>1070</v>
      </c>
      <c r="J58" s="44">
        <v>3265182</v>
      </c>
      <c r="K58" s="38" t="s">
        <v>19</v>
      </c>
      <c r="L58" s="44">
        <v>1000000</v>
      </c>
    </row>
    <row r="59" spans="1:12" ht="13.5" customHeight="1" x14ac:dyDescent="0.2">
      <c r="A59" s="38">
        <v>58</v>
      </c>
      <c r="B59" s="39" t="s">
        <v>2154</v>
      </c>
      <c r="C59" s="40">
        <v>94180</v>
      </c>
      <c r="D59" s="41" t="s">
        <v>2155</v>
      </c>
      <c r="E59" s="41" t="s">
        <v>2156</v>
      </c>
      <c r="F59" s="42" t="s">
        <v>2157</v>
      </c>
      <c r="G59" s="43" t="s">
        <v>2158</v>
      </c>
      <c r="H59" s="41" t="s">
        <v>1000</v>
      </c>
      <c r="I59" s="41" t="s">
        <v>979</v>
      </c>
      <c r="J59" s="44">
        <v>2569036</v>
      </c>
      <c r="K59" s="38" t="s">
        <v>19</v>
      </c>
      <c r="L59" s="44">
        <v>1000000</v>
      </c>
    </row>
    <row r="60" spans="1:12" ht="13.5" customHeight="1" x14ac:dyDescent="0.2">
      <c r="A60" s="38">
        <v>59</v>
      </c>
      <c r="B60" s="39" t="s">
        <v>2159</v>
      </c>
      <c r="C60" s="40">
        <v>93631</v>
      </c>
      <c r="D60" s="41" t="s">
        <v>2160</v>
      </c>
      <c r="E60" s="41" t="s">
        <v>2161</v>
      </c>
      <c r="F60" s="42" t="s">
        <v>2162</v>
      </c>
      <c r="G60" s="43" t="s">
        <v>2163</v>
      </c>
      <c r="H60" s="41" t="s">
        <v>249</v>
      </c>
      <c r="I60" s="41" t="s">
        <v>183</v>
      </c>
      <c r="J60" s="44">
        <v>6483420</v>
      </c>
      <c r="K60" s="38" t="s">
        <v>25</v>
      </c>
      <c r="L60" s="44">
        <v>1000000</v>
      </c>
    </row>
    <row r="61" spans="1:12" ht="13.5" customHeight="1" x14ac:dyDescent="0.2">
      <c r="A61" s="38">
        <v>60</v>
      </c>
      <c r="B61" s="39" t="s">
        <v>2164</v>
      </c>
      <c r="C61" s="40">
        <v>96920</v>
      </c>
      <c r="D61" s="41" t="s">
        <v>2165</v>
      </c>
      <c r="E61" s="41" t="s">
        <v>2166</v>
      </c>
      <c r="F61" s="42" t="s">
        <v>2167</v>
      </c>
      <c r="G61" s="43" t="s">
        <v>2168</v>
      </c>
      <c r="H61" s="41" t="s">
        <v>1803</v>
      </c>
      <c r="I61" s="41" t="s">
        <v>1787</v>
      </c>
      <c r="J61" s="44">
        <v>880433</v>
      </c>
      <c r="K61" s="38" t="s">
        <v>25</v>
      </c>
      <c r="L61" s="44">
        <v>440216</v>
      </c>
    </row>
    <row r="62" spans="1:12" ht="13.5" customHeight="1" x14ac:dyDescent="0.2">
      <c r="A62" s="38">
        <v>61</v>
      </c>
      <c r="B62" s="39" t="s">
        <v>2169</v>
      </c>
      <c r="C62" s="40">
        <v>97424</v>
      </c>
      <c r="D62" s="41" t="s">
        <v>2170</v>
      </c>
      <c r="E62" s="41" t="s">
        <v>2171</v>
      </c>
      <c r="F62" s="42" t="s">
        <v>2172</v>
      </c>
      <c r="G62" s="43" t="s">
        <v>2173</v>
      </c>
      <c r="H62" s="41" t="s">
        <v>327</v>
      </c>
      <c r="I62" s="41" t="s">
        <v>183</v>
      </c>
      <c r="J62" s="44">
        <v>1229273</v>
      </c>
      <c r="K62" s="38" t="s">
        <v>19</v>
      </c>
      <c r="L62" s="44">
        <v>535194</v>
      </c>
    </row>
    <row r="63" spans="1:12" ht="13.5" customHeight="1" x14ac:dyDescent="0.2">
      <c r="A63" s="38">
        <v>62</v>
      </c>
      <c r="B63" s="39" t="s">
        <v>2174</v>
      </c>
      <c r="C63" s="40">
        <v>97193</v>
      </c>
      <c r="D63" s="41" t="s">
        <v>2175</v>
      </c>
      <c r="E63" s="41" t="s">
        <v>2176</v>
      </c>
      <c r="F63" s="42" t="s">
        <v>2177</v>
      </c>
      <c r="G63" s="43" t="s">
        <v>2178</v>
      </c>
      <c r="H63" s="41" t="s">
        <v>1751</v>
      </c>
      <c r="I63" s="41" t="s">
        <v>1643</v>
      </c>
      <c r="J63" s="44">
        <v>3336131</v>
      </c>
      <c r="K63" s="38" t="s">
        <v>25</v>
      </c>
      <c r="L63" s="44">
        <v>1000000</v>
      </c>
    </row>
    <row r="64" spans="1:12" ht="13.5" customHeight="1" x14ac:dyDescent="0.2">
      <c r="A64" s="38">
        <v>63</v>
      </c>
      <c r="B64" s="39" t="s">
        <v>2179</v>
      </c>
      <c r="C64" s="40">
        <v>97248</v>
      </c>
      <c r="D64" s="41" t="s">
        <v>2180</v>
      </c>
      <c r="E64" s="41" t="s">
        <v>2181</v>
      </c>
      <c r="F64" s="42" t="s">
        <v>2182</v>
      </c>
      <c r="G64" s="43" t="s">
        <v>2183</v>
      </c>
      <c r="H64" s="41" t="s">
        <v>2184</v>
      </c>
      <c r="I64" s="41" t="s">
        <v>979</v>
      </c>
      <c r="J64" s="44">
        <v>1710080</v>
      </c>
      <c r="K64" s="38" t="s">
        <v>25</v>
      </c>
      <c r="L64" s="44">
        <v>828783</v>
      </c>
    </row>
    <row r="65" spans="1:12" ht="13.5" customHeight="1" x14ac:dyDescent="0.2">
      <c r="A65" s="38">
        <v>64</v>
      </c>
      <c r="B65" s="39" t="s">
        <v>2185</v>
      </c>
      <c r="C65" s="40">
        <v>93859</v>
      </c>
      <c r="D65" s="41" t="s">
        <v>2186</v>
      </c>
      <c r="E65" s="41" t="s">
        <v>2187</v>
      </c>
      <c r="F65" s="42" t="s">
        <v>2188</v>
      </c>
      <c r="G65" s="43" t="s">
        <v>2189</v>
      </c>
      <c r="H65" s="41" t="s">
        <v>556</v>
      </c>
      <c r="I65" s="41" t="s">
        <v>557</v>
      </c>
      <c r="J65" s="44">
        <v>6481093</v>
      </c>
      <c r="K65" s="38" t="s">
        <v>19</v>
      </c>
      <c r="L65" s="44">
        <v>1000000</v>
      </c>
    </row>
    <row r="66" spans="1:12" ht="13.5" customHeight="1" x14ac:dyDescent="0.2">
      <c r="A66" s="38">
        <v>65</v>
      </c>
      <c r="B66" s="39" t="s">
        <v>2190</v>
      </c>
      <c r="C66" s="40">
        <v>96797</v>
      </c>
      <c r="D66" s="41" t="s">
        <v>2191</v>
      </c>
      <c r="E66" s="41" t="s">
        <v>2192</v>
      </c>
      <c r="F66" s="42" t="s">
        <v>2193</v>
      </c>
      <c r="G66" s="43" t="s">
        <v>2194</v>
      </c>
      <c r="H66" s="41" t="s">
        <v>1387</v>
      </c>
      <c r="I66" s="41" t="s">
        <v>1070</v>
      </c>
      <c r="J66" s="44">
        <v>629415</v>
      </c>
      <c r="K66" s="38" t="s">
        <v>25</v>
      </c>
      <c r="L66" s="44">
        <v>314707</v>
      </c>
    </row>
    <row r="67" spans="1:12" ht="13.5" customHeight="1" x14ac:dyDescent="0.2">
      <c r="A67" s="38">
        <v>66</v>
      </c>
      <c r="B67" s="39" t="s">
        <v>2195</v>
      </c>
      <c r="C67" s="40">
        <v>95399</v>
      </c>
      <c r="D67" s="41" t="s">
        <v>2196</v>
      </c>
      <c r="E67" s="41" t="s">
        <v>2197</v>
      </c>
      <c r="F67" s="42" t="s">
        <v>2198</v>
      </c>
      <c r="G67" s="43" t="s">
        <v>2158</v>
      </c>
      <c r="H67" s="41" t="s">
        <v>464</v>
      </c>
      <c r="I67" s="41" t="s">
        <v>433</v>
      </c>
      <c r="J67" s="44">
        <v>2000000</v>
      </c>
      <c r="K67" s="38" t="s">
        <v>19</v>
      </c>
      <c r="L67" s="44">
        <v>1000000</v>
      </c>
    </row>
    <row r="68" spans="1:12" ht="13.5" customHeight="1" x14ac:dyDescent="0.2">
      <c r="A68" s="38">
        <v>67</v>
      </c>
      <c r="B68" s="39" t="s">
        <v>2199</v>
      </c>
      <c r="C68" s="40">
        <v>95623</v>
      </c>
      <c r="D68" s="41" t="s">
        <v>2200</v>
      </c>
      <c r="E68" s="41" t="s">
        <v>2201</v>
      </c>
      <c r="F68" s="42" t="s">
        <v>2202</v>
      </c>
      <c r="G68" s="43" t="s">
        <v>2203</v>
      </c>
      <c r="H68" s="41" t="s">
        <v>1206</v>
      </c>
      <c r="I68" s="41" t="s">
        <v>1070</v>
      </c>
      <c r="J68" s="44">
        <v>1402798</v>
      </c>
      <c r="K68" s="38" t="s">
        <v>25</v>
      </c>
      <c r="L68" s="44">
        <v>701399</v>
      </c>
    </row>
    <row r="69" spans="1:12" ht="13.5" customHeight="1" x14ac:dyDescent="0.2">
      <c r="A69" s="38">
        <v>68</v>
      </c>
      <c r="B69" s="39" t="s">
        <v>2204</v>
      </c>
      <c r="C69" s="40">
        <v>96753</v>
      </c>
      <c r="D69" s="41" t="s">
        <v>2205</v>
      </c>
      <c r="E69" s="41" t="s">
        <v>2206</v>
      </c>
      <c r="F69" s="42" t="s">
        <v>2207</v>
      </c>
      <c r="G69" s="43" t="s">
        <v>2208</v>
      </c>
      <c r="H69" s="41" t="s">
        <v>1387</v>
      </c>
      <c r="I69" s="41" t="s">
        <v>1070</v>
      </c>
      <c r="J69" s="44">
        <v>4523244</v>
      </c>
      <c r="K69" s="38" t="s">
        <v>19</v>
      </c>
      <c r="L69" s="44">
        <v>1000000</v>
      </c>
    </row>
    <row r="70" spans="1:12" ht="13.5" customHeight="1" x14ac:dyDescent="0.2">
      <c r="A70" s="38">
        <v>69</v>
      </c>
      <c r="B70" s="45" t="s">
        <v>2209</v>
      </c>
      <c r="C70" s="40">
        <v>93667</v>
      </c>
      <c r="D70" s="41" t="s">
        <v>2210</v>
      </c>
      <c r="E70" s="41" t="s">
        <v>2211</v>
      </c>
      <c r="F70" s="42" t="s">
        <v>2212</v>
      </c>
      <c r="G70" s="43" t="s">
        <v>2213</v>
      </c>
      <c r="H70" s="41" t="s">
        <v>100</v>
      </c>
      <c r="I70" s="41" t="s">
        <v>18</v>
      </c>
      <c r="J70" s="44">
        <v>2600714</v>
      </c>
      <c r="K70" s="38" t="s">
        <v>19</v>
      </c>
      <c r="L70" s="44">
        <v>1000000</v>
      </c>
    </row>
    <row r="71" spans="1:12" ht="13.5" customHeight="1" x14ac:dyDescent="0.2">
      <c r="A71" s="38">
        <v>70</v>
      </c>
      <c r="B71" s="39" t="s">
        <v>2214</v>
      </c>
      <c r="C71" s="40">
        <v>97538</v>
      </c>
      <c r="D71" s="41" t="s">
        <v>2215</v>
      </c>
      <c r="E71" s="41" t="s">
        <v>2216</v>
      </c>
      <c r="F71" s="42" t="s">
        <v>2217</v>
      </c>
      <c r="G71" s="43" t="s">
        <v>2218</v>
      </c>
      <c r="H71" s="41" t="s">
        <v>1324</v>
      </c>
      <c r="I71" s="41" t="s">
        <v>1070</v>
      </c>
      <c r="J71" s="44">
        <v>4991971</v>
      </c>
      <c r="K71" s="38" t="s">
        <v>25</v>
      </c>
      <c r="L71" s="44">
        <v>1000000</v>
      </c>
    </row>
    <row r="72" spans="1:12" ht="13.5" customHeight="1" x14ac:dyDescent="0.2">
      <c r="A72" s="38">
        <v>71</v>
      </c>
      <c r="B72" s="39" t="s">
        <v>2219</v>
      </c>
      <c r="C72" s="40">
        <v>95100</v>
      </c>
      <c r="D72" s="41" t="s">
        <v>2220</v>
      </c>
      <c r="E72" s="41" t="s">
        <v>2221</v>
      </c>
      <c r="F72" s="42" t="s">
        <v>2222</v>
      </c>
      <c r="G72" s="43" t="s">
        <v>2223</v>
      </c>
      <c r="H72" s="41" t="s">
        <v>1000</v>
      </c>
      <c r="I72" s="41" t="s">
        <v>979</v>
      </c>
      <c r="J72" s="44">
        <v>1898730</v>
      </c>
      <c r="K72" s="38" t="s">
        <v>19</v>
      </c>
      <c r="L72" s="44">
        <v>945000</v>
      </c>
    </row>
    <row r="73" spans="1:12" ht="13.5" customHeight="1" x14ac:dyDescent="0.2">
      <c r="A73" s="38">
        <v>72</v>
      </c>
      <c r="B73" s="39" t="s">
        <v>2224</v>
      </c>
      <c r="C73" s="40">
        <v>95965</v>
      </c>
      <c r="D73" s="41" t="s">
        <v>2225</v>
      </c>
      <c r="E73" s="41" t="s">
        <v>2226</v>
      </c>
      <c r="F73" s="42" t="s">
        <v>2227</v>
      </c>
      <c r="G73" s="43" t="s">
        <v>2228</v>
      </c>
      <c r="H73" s="41" t="s">
        <v>556</v>
      </c>
      <c r="I73" s="41" t="s">
        <v>557</v>
      </c>
      <c r="J73" s="44">
        <v>623112</v>
      </c>
      <c r="K73" s="38" t="s">
        <v>19</v>
      </c>
      <c r="L73" s="44">
        <v>311556</v>
      </c>
    </row>
    <row r="74" spans="1:12" ht="13.5" customHeight="1" x14ac:dyDescent="0.2">
      <c r="A74" s="38">
        <v>73</v>
      </c>
      <c r="B74" s="39" t="s">
        <v>2229</v>
      </c>
      <c r="C74" s="40">
        <v>96340</v>
      </c>
      <c r="D74" s="41" t="s">
        <v>2230</v>
      </c>
      <c r="E74" s="41" t="s">
        <v>2231</v>
      </c>
      <c r="F74" s="42" t="s">
        <v>2232</v>
      </c>
      <c r="G74" s="43" t="s">
        <v>2233</v>
      </c>
      <c r="H74" s="41" t="s">
        <v>1361</v>
      </c>
      <c r="I74" s="41" t="s">
        <v>1070</v>
      </c>
      <c r="J74" s="44">
        <v>1288939</v>
      </c>
      <c r="K74" s="38" t="s">
        <v>19</v>
      </c>
      <c r="L74" s="44">
        <v>644469</v>
      </c>
    </row>
    <row r="75" spans="1:12" ht="13.5" customHeight="1" x14ac:dyDescent="0.2">
      <c r="A75" s="38">
        <v>74</v>
      </c>
      <c r="B75" s="39" t="s">
        <v>2234</v>
      </c>
      <c r="C75" s="40">
        <v>95188</v>
      </c>
      <c r="D75" s="41" t="s">
        <v>2235</v>
      </c>
      <c r="E75" s="41" t="s">
        <v>2236</v>
      </c>
      <c r="F75" s="42" t="s">
        <v>2237</v>
      </c>
      <c r="G75" s="43" t="s">
        <v>2238</v>
      </c>
      <c r="H75" s="41" t="s">
        <v>31</v>
      </c>
      <c r="I75" s="41" t="s">
        <v>18</v>
      </c>
      <c r="J75" s="44">
        <v>700052</v>
      </c>
      <c r="K75" s="38" t="s">
        <v>19</v>
      </c>
      <c r="L75" s="44">
        <v>350000</v>
      </c>
    </row>
    <row r="76" spans="1:12" ht="13.5" customHeight="1" x14ac:dyDescent="0.2">
      <c r="A76" s="38">
        <v>75</v>
      </c>
      <c r="B76" s="39" t="s">
        <v>2239</v>
      </c>
      <c r="C76" s="40">
        <v>96933</v>
      </c>
      <c r="D76" s="41" t="s">
        <v>2240</v>
      </c>
      <c r="E76" s="41" t="s">
        <v>2241</v>
      </c>
      <c r="F76" s="42" t="s">
        <v>2242</v>
      </c>
      <c r="G76" s="43" t="s">
        <v>2243</v>
      </c>
      <c r="H76" s="41" t="s">
        <v>947</v>
      </c>
      <c r="I76" s="41" t="s">
        <v>869</v>
      </c>
      <c r="J76" s="44">
        <v>2947973</v>
      </c>
      <c r="K76" s="38" t="s">
        <v>19</v>
      </c>
      <c r="L76" s="44">
        <v>1000000</v>
      </c>
    </row>
    <row r="77" spans="1:12" ht="13.5" customHeight="1" x14ac:dyDescent="0.2">
      <c r="A77" s="38">
        <v>76</v>
      </c>
      <c r="B77" s="39" t="s">
        <v>2244</v>
      </c>
      <c r="C77" s="40">
        <v>96683</v>
      </c>
      <c r="D77" s="41" t="s">
        <v>2245</v>
      </c>
      <c r="E77" s="41" t="s">
        <v>2246</v>
      </c>
      <c r="F77" s="42" t="s">
        <v>2247</v>
      </c>
      <c r="G77" s="43" t="s">
        <v>2248</v>
      </c>
      <c r="H77" s="41" t="s">
        <v>311</v>
      </c>
      <c r="I77" s="41" t="s">
        <v>183</v>
      </c>
      <c r="J77" s="44">
        <v>5481509</v>
      </c>
      <c r="K77" s="38" t="s">
        <v>25</v>
      </c>
      <c r="L77" s="44">
        <v>1000000</v>
      </c>
    </row>
    <row r="78" spans="1:12" ht="13.5" customHeight="1" x14ac:dyDescent="0.2">
      <c r="A78" s="38">
        <v>77</v>
      </c>
      <c r="B78" s="39" t="s">
        <v>2249</v>
      </c>
      <c r="C78" s="40">
        <v>96727</v>
      </c>
      <c r="D78" s="41" t="s">
        <v>2250</v>
      </c>
      <c r="E78" s="41" t="s">
        <v>2251</v>
      </c>
      <c r="F78" s="42" t="s">
        <v>2252</v>
      </c>
      <c r="G78" s="43" t="s">
        <v>2253</v>
      </c>
      <c r="H78" s="41" t="s">
        <v>795</v>
      </c>
      <c r="I78" s="41" t="s">
        <v>723</v>
      </c>
      <c r="J78" s="44">
        <v>4040190</v>
      </c>
      <c r="K78" s="38" t="s">
        <v>25</v>
      </c>
      <c r="L78" s="44">
        <v>1000000</v>
      </c>
    </row>
    <row r="79" spans="1:12" ht="13.5" customHeight="1" x14ac:dyDescent="0.2">
      <c r="A79" s="38">
        <v>78</v>
      </c>
      <c r="B79" s="39" t="s">
        <v>2254</v>
      </c>
      <c r="C79" s="40">
        <v>96612</v>
      </c>
      <c r="D79" s="41" t="s">
        <v>2255</v>
      </c>
      <c r="E79" s="41" t="s">
        <v>2256</v>
      </c>
      <c r="F79" s="42" t="s">
        <v>2257</v>
      </c>
      <c r="G79" s="43" t="s">
        <v>2258</v>
      </c>
      <c r="H79" s="41" t="s">
        <v>182</v>
      </c>
      <c r="I79" s="41" t="s">
        <v>183</v>
      </c>
      <c r="J79" s="44">
        <v>2244193</v>
      </c>
      <c r="K79" s="38" t="s">
        <v>25</v>
      </c>
      <c r="L79" s="44">
        <v>1000000</v>
      </c>
    </row>
    <row r="80" spans="1:12" ht="13.5" customHeight="1" x14ac:dyDescent="0.2">
      <c r="A80" s="38">
        <v>79</v>
      </c>
      <c r="B80" s="39" t="s">
        <v>2259</v>
      </c>
      <c r="C80" s="40">
        <v>96278</v>
      </c>
      <c r="D80" s="41" t="s">
        <v>2260</v>
      </c>
      <c r="E80" s="41" t="s">
        <v>2261</v>
      </c>
      <c r="F80" s="42" t="s">
        <v>2262</v>
      </c>
      <c r="G80" s="43" t="s">
        <v>2263</v>
      </c>
      <c r="H80" s="41" t="s">
        <v>1262</v>
      </c>
      <c r="I80" s="41" t="s">
        <v>1070</v>
      </c>
      <c r="J80" s="44">
        <v>1404875</v>
      </c>
      <c r="K80" s="38" t="s">
        <v>25</v>
      </c>
      <c r="L80" s="44">
        <v>702437</v>
      </c>
    </row>
    <row r="81" spans="1:12" ht="13.5" customHeight="1" x14ac:dyDescent="0.2">
      <c r="A81" s="38">
        <v>80</v>
      </c>
      <c r="B81" s="39" t="s">
        <v>2264</v>
      </c>
      <c r="C81" s="40">
        <v>96736</v>
      </c>
      <c r="D81" s="41" t="s">
        <v>2265</v>
      </c>
      <c r="E81" s="41" t="s">
        <v>2266</v>
      </c>
      <c r="F81" s="42" t="s">
        <v>2267</v>
      </c>
      <c r="G81" s="43" t="s">
        <v>2268</v>
      </c>
      <c r="H81" s="41" t="s">
        <v>1419</v>
      </c>
      <c r="I81" s="41" t="s">
        <v>1070</v>
      </c>
      <c r="J81" s="44">
        <v>1363645</v>
      </c>
      <c r="K81" s="38" t="s">
        <v>25</v>
      </c>
      <c r="L81" s="44">
        <v>650000</v>
      </c>
    </row>
    <row r="82" spans="1:12" ht="13.5" customHeight="1" x14ac:dyDescent="0.2">
      <c r="A82" s="38">
        <v>81</v>
      </c>
      <c r="B82" s="39" t="s">
        <v>2269</v>
      </c>
      <c r="C82" s="40">
        <v>96005</v>
      </c>
      <c r="D82" s="41" t="s">
        <v>2270</v>
      </c>
      <c r="E82" s="41" t="s">
        <v>2271</v>
      </c>
      <c r="F82" s="42" t="s">
        <v>2272</v>
      </c>
      <c r="G82" s="43" t="s">
        <v>2273</v>
      </c>
      <c r="H82" s="41" t="s">
        <v>734</v>
      </c>
      <c r="I82" s="41" t="s">
        <v>723</v>
      </c>
      <c r="J82" s="44">
        <v>992606</v>
      </c>
      <c r="K82" s="38" t="s">
        <v>25</v>
      </c>
      <c r="L82" s="44">
        <v>496303</v>
      </c>
    </row>
    <row r="83" spans="1:12" ht="13.5" customHeight="1" x14ac:dyDescent="0.2">
      <c r="A83" s="38">
        <v>82</v>
      </c>
      <c r="B83" s="39" t="s">
        <v>2274</v>
      </c>
      <c r="C83" s="40">
        <v>97545</v>
      </c>
      <c r="D83" s="41" t="s">
        <v>2275</v>
      </c>
      <c r="E83" s="41" t="s">
        <v>2276</v>
      </c>
      <c r="F83" s="42" t="s">
        <v>2277</v>
      </c>
      <c r="G83" s="43" t="s">
        <v>2278</v>
      </c>
      <c r="H83" s="41" t="s">
        <v>1600</v>
      </c>
      <c r="I83" s="41" t="s">
        <v>1441</v>
      </c>
      <c r="J83" s="44">
        <v>1898271</v>
      </c>
      <c r="K83" s="38" t="s">
        <v>19</v>
      </c>
      <c r="L83" s="44">
        <v>949135</v>
      </c>
    </row>
    <row r="84" spans="1:12" ht="13.5" customHeight="1" x14ac:dyDescent="0.2">
      <c r="A84" s="38">
        <v>83</v>
      </c>
      <c r="B84" s="39" t="s">
        <v>2279</v>
      </c>
      <c r="C84" s="40">
        <v>96171</v>
      </c>
      <c r="D84" s="41" t="s">
        <v>2280</v>
      </c>
      <c r="E84" s="41" t="s">
        <v>2281</v>
      </c>
      <c r="F84" s="42" t="s">
        <v>2282</v>
      </c>
      <c r="G84" s="43" t="s">
        <v>2283</v>
      </c>
      <c r="H84" s="41" t="s">
        <v>1069</v>
      </c>
      <c r="I84" s="41" t="s">
        <v>1070</v>
      </c>
      <c r="J84" s="44">
        <v>2464905</v>
      </c>
      <c r="K84" s="38" t="s">
        <v>25</v>
      </c>
      <c r="L84" s="44">
        <v>1000000</v>
      </c>
    </row>
    <row r="85" spans="1:12" ht="13.5" customHeight="1" x14ac:dyDescent="0.2">
      <c r="A85" s="38">
        <v>84</v>
      </c>
      <c r="B85" s="39" t="s">
        <v>2284</v>
      </c>
      <c r="C85" s="40">
        <v>97339</v>
      </c>
      <c r="D85" s="41" t="s">
        <v>2285</v>
      </c>
      <c r="E85" s="41" t="s">
        <v>2286</v>
      </c>
      <c r="F85" s="42" t="s">
        <v>2287</v>
      </c>
      <c r="G85" s="43" t="s">
        <v>2288</v>
      </c>
      <c r="H85" s="41" t="s">
        <v>1262</v>
      </c>
      <c r="I85" s="41" t="s">
        <v>1070</v>
      </c>
      <c r="J85" s="44">
        <v>2106793</v>
      </c>
      <c r="K85" s="38" t="s">
        <v>19</v>
      </c>
      <c r="L85" s="44">
        <v>1000000</v>
      </c>
    </row>
    <row r="86" spans="1:12" ht="13.5" customHeight="1" x14ac:dyDescent="0.2">
      <c r="A86" s="38">
        <v>85</v>
      </c>
      <c r="B86" s="39" t="s">
        <v>2289</v>
      </c>
      <c r="C86" s="40">
        <v>95149</v>
      </c>
      <c r="D86" s="41" t="s">
        <v>2290</v>
      </c>
      <c r="E86" s="41" t="s">
        <v>2291</v>
      </c>
      <c r="F86" s="42" t="s">
        <v>2292</v>
      </c>
      <c r="G86" s="43" t="s">
        <v>2293</v>
      </c>
      <c r="H86" s="41" t="s">
        <v>432</v>
      </c>
      <c r="I86" s="41" t="s">
        <v>433</v>
      </c>
      <c r="J86" s="44">
        <v>1554058</v>
      </c>
      <c r="K86" s="38" t="s">
        <v>19</v>
      </c>
      <c r="L86" s="44">
        <v>777029</v>
      </c>
    </row>
    <row r="87" spans="1:12" ht="13.5" customHeight="1" x14ac:dyDescent="0.2">
      <c r="A87" s="38">
        <v>86</v>
      </c>
      <c r="B87" s="39" t="s">
        <v>2294</v>
      </c>
      <c r="C87" s="40">
        <v>97210</v>
      </c>
      <c r="D87" s="41" t="s">
        <v>2295</v>
      </c>
      <c r="E87" s="41" t="s">
        <v>2296</v>
      </c>
      <c r="F87" s="42" t="s">
        <v>2297</v>
      </c>
      <c r="G87" s="43" t="s">
        <v>2298</v>
      </c>
      <c r="H87" s="41" t="s">
        <v>1642</v>
      </c>
      <c r="I87" s="41" t="s">
        <v>1643</v>
      </c>
      <c r="J87" s="44">
        <v>1848740</v>
      </c>
      <c r="K87" s="38" t="s">
        <v>25</v>
      </c>
      <c r="L87" s="44">
        <v>924370</v>
      </c>
    </row>
    <row r="88" spans="1:12" ht="13.5" customHeight="1" x14ac:dyDescent="0.2">
      <c r="A88" s="38">
        <v>87</v>
      </c>
      <c r="B88" s="39" t="s">
        <v>2299</v>
      </c>
      <c r="C88" s="40">
        <v>94283</v>
      </c>
      <c r="D88" s="41" t="s">
        <v>2300</v>
      </c>
      <c r="E88" s="41" t="s">
        <v>2301</v>
      </c>
      <c r="F88" s="42" t="s">
        <v>2302</v>
      </c>
      <c r="G88" s="43" t="s">
        <v>2303</v>
      </c>
      <c r="H88" s="41" t="s">
        <v>1429</v>
      </c>
      <c r="I88" s="41" t="s">
        <v>1070</v>
      </c>
      <c r="J88" s="44">
        <v>2816558</v>
      </c>
      <c r="K88" s="38" t="s">
        <v>19</v>
      </c>
      <c r="L88" s="44">
        <v>1000000</v>
      </c>
    </row>
    <row r="89" spans="1:12" ht="13.5" customHeight="1" x14ac:dyDescent="0.2">
      <c r="A89" s="38">
        <v>88</v>
      </c>
      <c r="B89" s="39" t="s">
        <v>2304</v>
      </c>
      <c r="C89" s="40">
        <v>96114</v>
      </c>
      <c r="D89" s="41" t="s">
        <v>2305</v>
      </c>
      <c r="E89" s="41" t="s">
        <v>2306</v>
      </c>
      <c r="F89" s="42" t="s">
        <v>2307</v>
      </c>
      <c r="G89" s="43" t="s">
        <v>2308</v>
      </c>
      <c r="H89" s="41" t="s">
        <v>249</v>
      </c>
      <c r="I89" s="41" t="s">
        <v>183</v>
      </c>
      <c r="J89" s="44">
        <v>1258278</v>
      </c>
      <c r="K89" s="38" t="s">
        <v>19</v>
      </c>
      <c r="L89" s="44">
        <v>620000</v>
      </c>
    </row>
    <row r="90" spans="1:12" ht="13.5" customHeight="1" x14ac:dyDescent="0.2">
      <c r="A90" s="38">
        <v>89</v>
      </c>
      <c r="B90" s="39" t="s">
        <v>2309</v>
      </c>
      <c r="C90" s="40">
        <v>96699</v>
      </c>
      <c r="D90" s="41" t="s">
        <v>2310</v>
      </c>
      <c r="E90" s="41" t="s">
        <v>2311</v>
      </c>
      <c r="F90" s="42" t="s">
        <v>2312</v>
      </c>
      <c r="G90" s="43" t="s">
        <v>2313</v>
      </c>
      <c r="H90" s="41" t="s">
        <v>249</v>
      </c>
      <c r="I90" s="41" t="s">
        <v>183</v>
      </c>
      <c r="J90" s="44">
        <v>5904536</v>
      </c>
      <c r="K90" s="38" t="s">
        <v>25</v>
      </c>
      <c r="L90" s="44">
        <v>1000000</v>
      </c>
    </row>
    <row r="91" spans="1:12" ht="13.5" customHeight="1" x14ac:dyDescent="0.2">
      <c r="A91" s="38">
        <v>90</v>
      </c>
      <c r="B91" s="39" t="s">
        <v>2314</v>
      </c>
      <c r="C91" s="40">
        <v>95033</v>
      </c>
      <c r="D91" s="41" t="s">
        <v>2315</v>
      </c>
      <c r="E91" s="41" t="s">
        <v>2316</v>
      </c>
      <c r="F91" s="42" t="s">
        <v>2317</v>
      </c>
      <c r="G91" s="43" t="s">
        <v>2318</v>
      </c>
      <c r="H91" s="41" t="s">
        <v>1751</v>
      </c>
      <c r="I91" s="41" t="s">
        <v>1643</v>
      </c>
      <c r="J91" s="44">
        <v>1051821</v>
      </c>
      <c r="K91" s="38" t="s">
        <v>19</v>
      </c>
      <c r="L91" s="44">
        <v>500000</v>
      </c>
    </row>
    <row r="92" spans="1:12" ht="13.5" customHeight="1" x14ac:dyDescent="0.2">
      <c r="A92" s="38">
        <v>91</v>
      </c>
      <c r="B92" s="39" t="s">
        <v>2319</v>
      </c>
      <c r="C92" s="40">
        <v>97204</v>
      </c>
      <c r="D92" s="41" t="s">
        <v>2320</v>
      </c>
      <c r="E92" s="41" t="s">
        <v>2321</v>
      </c>
      <c r="F92" s="42" t="s">
        <v>2322</v>
      </c>
      <c r="G92" s="43" t="s">
        <v>2323</v>
      </c>
      <c r="H92" s="41" t="s">
        <v>1751</v>
      </c>
      <c r="I92" s="41" t="s">
        <v>1643</v>
      </c>
      <c r="J92" s="44">
        <v>1163795</v>
      </c>
      <c r="K92" s="38" t="s">
        <v>25</v>
      </c>
      <c r="L92" s="44">
        <v>581897</v>
      </c>
    </row>
    <row r="93" spans="1:12" ht="13.5" customHeight="1" x14ac:dyDescent="0.2">
      <c r="A93" s="38">
        <v>92</v>
      </c>
      <c r="B93" s="39" t="s">
        <v>2324</v>
      </c>
      <c r="C93" s="40">
        <v>94175</v>
      </c>
      <c r="D93" s="41" t="s">
        <v>2325</v>
      </c>
      <c r="E93" s="41" t="s">
        <v>2326</v>
      </c>
      <c r="F93" s="42" t="s">
        <v>2327</v>
      </c>
      <c r="G93" s="43" t="s">
        <v>2328</v>
      </c>
      <c r="H93" s="41" t="s">
        <v>432</v>
      </c>
      <c r="I93" s="41" t="s">
        <v>433</v>
      </c>
      <c r="J93" s="44">
        <v>2931858</v>
      </c>
      <c r="K93" s="38" t="s">
        <v>19</v>
      </c>
      <c r="L93" s="44">
        <v>1000000</v>
      </c>
    </row>
    <row r="94" spans="1:12" ht="13.5" customHeight="1" x14ac:dyDescent="0.2">
      <c r="A94" s="38">
        <v>93</v>
      </c>
      <c r="B94" s="39" t="s">
        <v>2329</v>
      </c>
      <c r="C94" s="40">
        <v>96944</v>
      </c>
      <c r="D94" s="41" t="s">
        <v>2330</v>
      </c>
      <c r="E94" s="41" t="s">
        <v>2331</v>
      </c>
      <c r="F94" s="42" t="s">
        <v>2332</v>
      </c>
      <c r="G94" s="43" t="s">
        <v>2333</v>
      </c>
      <c r="H94" s="41" t="s">
        <v>1408</v>
      </c>
      <c r="I94" s="41" t="s">
        <v>1070</v>
      </c>
      <c r="J94" s="44">
        <v>1206055</v>
      </c>
      <c r="K94" s="38" t="s">
        <v>19</v>
      </c>
      <c r="L94" s="44">
        <v>603027</v>
      </c>
    </row>
    <row r="95" spans="1:12" ht="13.5" customHeight="1" x14ac:dyDescent="0.2">
      <c r="A95" s="38">
        <v>94</v>
      </c>
      <c r="B95" s="39" t="s">
        <v>2334</v>
      </c>
      <c r="C95" s="40">
        <v>96682</v>
      </c>
      <c r="D95" s="41" t="s">
        <v>2335</v>
      </c>
      <c r="E95" s="41" t="s">
        <v>2336</v>
      </c>
      <c r="F95" s="42" t="s">
        <v>2337</v>
      </c>
      <c r="G95" s="43" t="s">
        <v>2338</v>
      </c>
      <c r="H95" s="41" t="s">
        <v>947</v>
      </c>
      <c r="I95" s="41" t="s">
        <v>869</v>
      </c>
      <c r="J95" s="44">
        <v>2304275</v>
      </c>
      <c r="K95" s="38" t="s">
        <v>19</v>
      </c>
      <c r="L95" s="44">
        <v>1000000</v>
      </c>
    </row>
    <row r="96" spans="1:12" ht="13.5" customHeight="1" x14ac:dyDescent="0.2">
      <c r="A96" s="38">
        <v>95</v>
      </c>
      <c r="B96" s="39" t="s">
        <v>2339</v>
      </c>
      <c r="C96" s="40">
        <v>96014</v>
      </c>
      <c r="D96" s="41" t="s">
        <v>2340</v>
      </c>
      <c r="E96" s="41" t="s">
        <v>2341</v>
      </c>
      <c r="F96" s="42" t="s">
        <v>2342</v>
      </c>
      <c r="G96" s="43" t="s">
        <v>2343</v>
      </c>
      <c r="H96" s="41" t="s">
        <v>31</v>
      </c>
      <c r="I96" s="41" t="s">
        <v>18</v>
      </c>
      <c r="J96" s="44">
        <v>1546330</v>
      </c>
      <c r="K96" s="38" t="s">
        <v>25</v>
      </c>
      <c r="L96" s="44">
        <v>773165</v>
      </c>
    </row>
    <row r="97" spans="1:12" ht="13.5" customHeight="1" x14ac:dyDescent="0.2">
      <c r="A97" s="38">
        <v>96</v>
      </c>
      <c r="B97" s="39" t="s">
        <v>2344</v>
      </c>
      <c r="C97" s="40">
        <v>96148</v>
      </c>
      <c r="D97" s="41" t="s">
        <v>2345</v>
      </c>
      <c r="E97" s="41" t="s">
        <v>2346</v>
      </c>
      <c r="F97" s="42" t="s">
        <v>2347</v>
      </c>
      <c r="G97" s="43" t="s">
        <v>2348</v>
      </c>
      <c r="H97" s="41" t="s">
        <v>327</v>
      </c>
      <c r="I97" s="41" t="s">
        <v>183</v>
      </c>
      <c r="J97" s="44">
        <v>3215759</v>
      </c>
      <c r="K97" s="38" t="s">
        <v>19</v>
      </c>
      <c r="L97" s="44">
        <v>1000000</v>
      </c>
    </row>
    <row r="98" spans="1:12" ht="13.5" customHeight="1" x14ac:dyDescent="0.2">
      <c r="A98" s="38">
        <v>97</v>
      </c>
      <c r="B98" s="39" t="s">
        <v>2349</v>
      </c>
      <c r="C98" s="40">
        <v>96162</v>
      </c>
      <c r="D98" s="41" t="s">
        <v>2350</v>
      </c>
      <c r="E98" s="41" t="s">
        <v>2351</v>
      </c>
      <c r="F98" s="42" t="s">
        <v>2352</v>
      </c>
      <c r="G98" s="43" t="s">
        <v>2353</v>
      </c>
      <c r="H98" s="41" t="s">
        <v>2354</v>
      </c>
      <c r="I98" s="41" t="s">
        <v>183</v>
      </c>
      <c r="J98" s="44">
        <v>999443</v>
      </c>
      <c r="K98" s="38" t="s">
        <v>25</v>
      </c>
      <c r="L98" s="44">
        <v>499721</v>
      </c>
    </row>
    <row r="99" spans="1:12" ht="13.5" customHeight="1" x14ac:dyDescent="0.2">
      <c r="A99" s="38">
        <v>98</v>
      </c>
      <c r="B99" s="39" t="s">
        <v>2355</v>
      </c>
      <c r="C99" s="40">
        <v>97328</v>
      </c>
      <c r="D99" s="41" t="s">
        <v>2356</v>
      </c>
      <c r="E99" s="41" t="s">
        <v>2357</v>
      </c>
      <c r="F99" s="42" t="s">
        <v>2358</v>
      </c>
      <c r="G99" s="43" t="s">
        <v>2359</v>
      </c>
      <c r="H99" s="41" t="s">
        <v>1751</v>
      </c>
      <c r="I99" s="41" t="s">
        <v>1643</v>
      </c>
      <c r="J99" s="44">
        <v>874248</v>
      </c>
      <c r="K99" s="38" t="s">
        <v>19</v>
      </c>
      <c r="L99" s="44">
        <v>437124</v>
      </c>
    </row>
    <row r="100" spans="1:12" ht="13.5" customHeight="1" x14ac:dyDescent="0.2">
      <c r="A100" s="38">
        <v>99</v>
      </c>
      <c r="B100" s="39" t="s">
        <v>2360</v>
      </c>
      <c r="C100" s="40">
        <v>96236</v>
      </c>
      <c r="D100" s="41" t="s">
        <v>2361</v>
      </c>
      <c r="E100" s="41" t="s">
        <v>2362</v>
      </c>
      <c r="F100" s="42" t="s">
        <v>2363</v>
      </c>
      <c r="G100" s="43" t="s">
        <v>2364</v>
      </c>
      <c r="H100" s="41" t="s">
        <v>826</v>
      </c>
      <c r="I100" s="41" t="s">
        <v>723</v>
      </c>
      <c r="J100" s="44">
        <v>3015016</v>
      </c>
      <c r="K100" s="38" t="s">
        <v>19</v>
      </c>
      <c r="L100" s="44">
        <v>1000000</v>
      </c>
    </row>
    <row r="101" spans="1:12" ht="13.5" customHeight="1" x14ac:dyDescent="0.2">
      <c r="A101" s="38">
        <v>100</v>
      </c>
      <c r="B101" s="39" t="s">
        <v>2365</v>
      </c>
      <c r="C101" s="40">
        <v>96510</v>
      </c>
      <c r="D101" s="41" t="s">
        <v>2366</v>
      </c>
      <c r="E101" s="41" t="s">
        <v>2367</v>
      </c>
      <c r="F101" s="42" t="s">
        <v>2368</v>
      </c>
      <c r="G101" s="43" t="s">
        <v>2369</v>
      </c>
      <c r="H101" s="41" t="s">
        <v>1298</v>
      </c>
      <c r="I101" s="41" t="s">
        <v>1070</v>
      </c>
      <c r="J101" s="44">
        <v>1853831</v>
      </c>
      <c r="K101" s="38" t="s">
        <v>19</v>
      </c>
      <c r="L101" s="44">
        <v>926915</v>
      </c>
    </row>
    <row r="102" spans="1:12" ht="13.5" customHeight="1" x14ac:dyDescent="0.2">
      <c r="A102" s="38">
        <v>101</v>
      </c>
      <c r="B102" s="39" t="s">
        <v>2370</v>
      </c>
      <c r="C102" s="40">
        <v>96835</v>
      </c>
      <c r="D102" s="41" t="s">
        <v>2371</v>
      </c>
      <c r="E102" s="41" t="s">
        <v>2372</v>
      </c>
      <c r="F102" s="42" t="s">
        <v>2373</v>
      </c>
      <c r="G102" s="43" t="s">
        <v>2374</v>
      </c>
      <c r="H102" s="41" t="s">
        <v>1674</v>
      </c>
      <c r="I102" s="41" t="s">
        <v>1643</v>
      </c>
      <c r="J102" s="44">
        <v>1943816</v>
      </c>
      <c r="K102" s="38" t="s">
        <v>19</v>
      </c>
      <c r="L102" s="44">
        <v>971907</v>
      </c>
    </row>
    <row r="103" spans="1:12" ht="13.5" customHeight="1" x14ac:dyDescent="0.2">
      <c r="A103" s="38">
        <v>102</v>
      </c>
      <c r="B103" s="39" t="s">
        <v>2375</v>
      </c>
      <c r="C103" s="40">
        <v>96950</v>
      </c>
      <c r="D103" s="41" t="s">
        <v>2376</v>
      </c>
      <c r="E103" s="41" t="s">
        <v>2377</v>
      </c>
      <c r="F103" s="42" t="s">
        <v>2378</v>
      </c>
      <c r="G103" s="43" t="s">
        <v>2379</v>
      </c>
      <c r="H103" s="41" t="s">
        <v>513</v>
      </c>
      <c r="I103" s="41" t="s">
        <v>497</v>
      </c>
      <c r="J103" s="44">
        <v>1744306</v>
      </c>
      <c r="K103" s="38" t="s">
        <v>19</v>
      </c>
      <c r="L103" s="44">
        <v>872153</v>
      </c>
    </row>
    <row r="104" spans="1:12" ht="13.5" customHeight="1" x14ac:dyDescent="0.2">
      <c r="A104" s="38">
        <v>103</v>
      </c>
      <c r="B104" s="39" t="s">
        <v>2380</v>
      </c>
      <c r="C104" s="40">
        <v>96652</v>
      </c>
      <c r="D104" s="41" t="s">
        <v>2381</v>
      </c>
      <c r="E104" s="41" t="s">
        <v>2382</v>
      </c>
      <c r="F104" s="42" t="s">
        <v>2383</v>
      </c>
      <c r="G104" s="43" t="s">
        <v>2384</v>
      </c>
      <c r="H104" s="41" t="s">
        <v>868</v>
      </c>
      <c r="I104" s="41" t="s">
        <v>869</v>
      </c>
      <c r="J104" s="44">
        <v>1987596</v>
      </c>
      <c r="K104" s="38" t="s">
        <v>19</v>
      </c>
      <c r="L104" s="44">
        <v>993798</v>
      </c>
    </row>
    <row r="105" spans="1:12" ht="13.5" customHeight="1" x14ac:dyDescent="0.2">
      <c r="A105" s="38">
        <v>104</v>
      </c>
      <c r="B105" s="39" t="s">
        <v>2385</v>
      </c>
      <c r="C105" s="40">
        <v>96291</v>
      </c>
      <c r="D105" s="41" t="s">
        <v>2386</v>
      </c>
      <c r="E105" s="41" t="s">
        <v>2387</v>
      </c>
      <c r="F105" s="42" t="s">
        <v>2388</v>
      </c>
      <c r="G105" s="43" t="s">
        <v>2389</v>
      </c>
      <c r="H105" s="41" t="s">
        <v>1600</v>
      </c>
      <c r="I105" s="41" t="s">
        <v>1441</v>
      </c>
      <c r="J105" s="44">
        <v>1953369</v>
      </c>
      <c r="K105" s="38" t="s">
        <v>19</v>
      </c>
      <c r="L105" s="44">
        <v>683507</v>
      </c>
    </row>
    <row r="106" spans="1:12" ht="13.5" customHeight="1" x14ac:dyDescent="0.2">
      <c r="A106" s="38">
        <v>105</v>
      </c>
      <c r="B106" s="39" t="s">
        <v>2390</v>
      </c>
      <c r="C106" s="40">
        <v>96928</v>
      </c>
      <c r="D106" s="41" t="s">
        <v>2391</v>
      </c>
      <c r="E106" s="41" t="s">
        <v>2392</v>
      </c>
      <c r="F106" s="42" t="s">
        <v>2393</v>
      </c>
      <c r="G106" s="43" t="s">
        <v>2394</v>
      </c>
      <c r="H106" s="41" t="s">
        <v>926</v>
      </c>
      <c r="I106" s="41" t="s">
        <v>869</v>
      </c>
      <c r="J106" s="44">
        <v>626905</v>
      </c>
      <c r="K106" s="38" t="s">
        <v>25</v>
      </c>
      <c r="L106" s="44">
        <v>291511</v>
      </c>
    </row>
    <row r="107" spans="1:12" ht="13.5" customHeight="1" x14ac:dyDescent="0.2">
      <c r="A107" s="38">
        <v>106</v>
      </c>
      <c r="B107" s="39" t="s">
        <v>2395</v>
      </c>
      <c r="C107" s="40">
        <v>97553</v>
      </c>
      <c r="D107" s="41" t="s">
        <v>2396</v>
      </c>
      <c r="E107" s="41" t="s">
        <v>2397</v>
      </c>
      <c r="F107" s="42" t="s">
        <v>2398</v>
      </c>
      <c r="G107" s="43" t="s">
        <v>2399</v>
      </c>
      <c r="H107" s="41" t="s">
        <v>1419</v>
      </c>
      <c r="I107" s="41" t="s">
        <v>1070</v>
      </c>
      <c r="J107" s="44">
        <v>2826100</v>
      </c>
      <c r="K107" s="38" t="s">
        <v>19</v>
      </c>
      <c r="L107" s="44">
        <v>1000000</v>
      </c>
    </row>
    <row r="108" spans="1:12" ht="13.5" customHeight="1" x14ac:dyDescent="0.2">
      <c r="A108" s="38">
        <v>107</v>
      </c>
      <c r="B108" s="39" t="s">
        <v>2400</v>
      </c>
      <c r="C108" s="40">
        <v>94328</v>
      </c>
      <c r="D108" s="41" t="s">
        <v>2401</v>
      </c>
      <c r="E108" s="41" t="s">
        <v>2402</v>
      </c>
      <c r="F108" s="42" t="s">
        <v>2403</v>
      </c>
      <c r="G108" s="43" t="s">
        <v>2404</v>
      </c>
      <c r="H108" s="41" t="s">
        <v>1161</v>
      </c>
      <c r="I108" s="41" t="s">
        <v>1070</v>
      </c>
      <c r="J108" s="44">
        <v>800000</v>
      </c>
      <c r="K108" s="38" t="s">
        <v>25</v>
      </c>
      <c r="L108" s="44">
        <v>400000</v>
      </c>
    </row>
    <row r="109" spans="1:12" ht="13.5" customHeight="1" x14ac:dyDescent="0.2">
      <c r="A109" s="38">
        <v>108</v>
      </c>
      <c r="B109" s="39" t="s">
        <v>2405</v>
      </c>
      <c r="C109" s="40">
        <v>97662</v>
      </c>
      <c r="D109" s="41" t="s">
        <v>2406</v>
      </c>
      <c r="E109" s="41" t="s">
        <v>2407</v>
      </c>
      <c r="F109" s="42" t="s">
        <v>2408</v>
      </c>
      <c r="G109" s="43" t="s">
        <v>2409</v>
      </c>
      <c r="H109" s="41" t="s">
        <v>1038</v>
      </c>
      <c r="I109" s="41" t="s">
        <v>979</v>
      </c>
      <c r="J109" s="44">
        <v>3447544</v>
      </c>
      <c r="K109" s="38" t="s">
        <v>19</v>
      </c>
      <c r="L109" s="44">
        <v>1000000</v>
      </c>
    </row>
    <row r="110" spans="1:12" ht="13.5" customHeight="1" x14ac:dyDescent="0.2">
      <c r="A110" s="38">
        <v>109</v>
      </c>
      <c r="B110" s="39" t="s">
        <v>2410</v>
      </c>
      <c r="C110" s="40">
        <v>93883</v>
      </c>
      <c r="D110" s="41" t="s">
        <v>2411</v>
      </c>
      <c r="E110" s="41" t="s">
        <v>2412</v>
      </c>
      <c r="F110" s="42" t="s">
        <v>2413</v>
      </c>
      <c r="G110" s="43" t="s">
        <v>2414</v>
      </c>
      <c r="H110" s="41" t="s">
        <v>1161</v>
      </c>
      <c r="I110" s="41" t="s">
        <v>1070</v>
      </c>
      <c r="J110" s="44">
        <v>1213265</v>
      </c>
      <c r="K110" s="38" t="s">
        <v>25</v>
      </c>
      <c r="L110" s="44">
        <v>606630</v>
      </c>
    </row>
    <row r="111" spans="1:12" ht="13.5" customHeight="1" x14ac:dyDescent="0.2">
      <c r="A111" s="38">
        <v>110</v>
      </c>
      <c r="B111" s="39" t="s">
        <v>2415</v>
      </c>
      <c r="C111" s="40">
        <v>95749</v>
      </c>
      <c r="D111" s="41" t="s">
        <v>2416</v>
      </c>
      <c r="E111" s="41" t="s">
        <v>2417</v>
      </c>
      <c r="F111" s="42" t="s">
        <v>2418</v>
      </c>
      <c r="G111" s="43" t="s">
        <v>2419</v>
      </c>
      <c r="H111" s="41" t="s">
        <v>926</v>
      </c>
      <c r="I111" s="41" t="s">
        <v>869</v>
      </c>
      <c r="J111" s="44">
        <v>563100</v>
      </c>
      <c r="K111" s="38" t="s">
        <v>19</v>
      </c>
      <c r="L111" s="44">
        <v>281550</v>
      </c>
    </row>
    <row r="112" spans="1:12" ht="13.5" customHeight="1" x14ac:dyDescent="0.2">
      <c r="A112" s="38">
        <v>111</v>
      </c>
      <c r="B112" s="45" t="s">
        <v>2420</v>
      </c>
      <c r="C112" s="40">
        <v>97219</v>
      </c>
      <c r="D112" s="41" t="s">
        <v>2421</v>
      </c>
      <c r="E112" s="41" t="s">
        <v>2422</v>
      </c>
      <c r="F112" s="42" t="s">
        <v>2423</v>
      </c>
      <c r="G112" s="43" t="s">
        <v>2424</v>
      </c>
      <c r="H112" s="41" t="s">
        <v>100</v>
      </c>
      <c r="I112" s="41" t="s">
        <v>18</v>
      </c>
      <c r="J112" s="44">
        <v>1748719</v>
      </c>
      <c r="K112" s="38" t="s">
        <v>19</v>
      </c>
      <c r="L112" s="44">
        <v>874359</v>
      </c>
    </row>
    <row r="113" spans="1:12" ht="13.5" customHeight="1" x14ac:dyDescent="0.2">
      <c r="A113" s="38">
        <v>112</v>
      </c>
      <c r="B113" s="39" t="s">
        <v>2425</v>
      </c>
      <c r="C113" s="40">
        <v>96524</v>
      </c>
      <c r="D113" s="41" t="s">
        <v>2426</v>
      </c>
      <c r="E113" s="41" t="s">
        <v>2427</v>
      </c>
      <c r="F113" s="42" t="s">
        <v>2428</v>
      </c>
      <c r="G113" s="43" t="s">
        <v>2429</v>
      </c>
      <c r="H113" s="41" t="s">
        <v>868</v>
      </c>
      <c r="I113" s="41" t="s">
        <v>869</v>
      </c>
      <c r="J113" s="44">
        <v>590552</v>
      </c>
      <c r="K113" s="38" t="s">
        <v>19</v>
      </c>
      <c r="L113" s="44">
        <v>295276</v>
      </c>
    </row>
    <row r="114" spans="1:12" ht="13.5" customHeight="1" x14ac:dyDescent="0.2">
      <c r="A114" s="38">
        <v>113</v>
      </c>
      <c r="B114" s="45" t="s">
        <v>2430</v>
      </c>
      <c r="C114" s="40">
        <v>94864</v>
      </c>
      <c r="D114" s="41" t="s">
        <v>2431</v>
      </c>
      <c r="E114" s="41" t="s">
        <v>2432</v>
      </c>
      <c r="F114" s="42" t="s">
        <v>2433</v>
      </c>
      <c r="G114" s="43" t="s">
        <v>2434</v>
      </c>
      <c r="H114" s="41" t="s">
        <v>42</v>
      </c>
      <c r="I114" s="41" t="s">
        <v>18</v>
      </c>
      <c r="J114" s="44">
        <v>4350406</v>
      </c>
      <c r="K114" s="38" t="s">
        <v>25</v>
      </c>
      <c r="L114" s="44">
        <v>1000000</v>
      </c>
    </row>
    <row r="115" spans="1:12" ht="13.5" customHeight="1" x14ac:dyDescent="0.2">
      <c r="A115" s="38">
        <v>114</v>
      </c>
      <c r="B115" s="39" t="s">
        <v>2435</v>
      </c>
      <c r="C115" s="40">
        <v>97423</v>
      </c>
      <c r="D115" s="41" t="s">
        <v>2436</v>
      </c>
      <c r="E115" s="41" t="s">
        <v>2437</v>
      </c>
      <c r="F115" s="42" t="s">
        <v>2438</v>
      </c>
      <c r="G115" s="43" t="s">
        <v>2439</v>
      </c>
      <c r="H115" s="41" t="s">
        <v>926</v>
      </c>
      <c r="I115" s="41" t="s">
        <v>869</v>
      </c>
      <c r="J115" s="44">
        <v>1071452</v>
      </c>
      <c r="K115" s="38" t="s">
        <v>19</v>
      </c>
      <c r="L115" s="44">
        <v>500000</v>
      </c>
    </row>
    <row r="116" spans="1:12" ht="13.5" customHeight="1" x14ac:dyDescent="0.2">
      <c r="A116" s="38">
        <v>115</v>
      </c>
      <c r="B116" s="39" t="s">
        <v>2440</v>
      </c>
      <c r="C116" s="40">
        <v>97384</v>
      </c>
      <c r="D116" s="41" t="s">
        <v>2441</v>
      </c>
      <c r="E116" s="41" t="s">
        <v>2442</v>
      </c>
      <c r="F116" s="42" t="s">
        <v>2443</v>
      </c>
      <c r="G116" s="43" t="s">
        <v>2444</v>
      </c>
      <c r="H116" s="41" t="s">
        <v>464</v>
      </c>
      <c r="I116" s="41" t="s">
        <v>433</v>
      </c>
      <c r="J116" s="44">
        <v>2727605</v>
      </c>
      <c r="K116" s="38" t="s">
        <v>25</v>
      </c>
      <c r="L116" s="44">
        <v>1000000</v>
      </c>
    </row>
    <row r="117" spans="1:12" ht="13.5" customHeight="1" x14ac:dyDescent="0.2">
      <c r="A117" s="38">
        <v>116</v>
      </c>
      <c r="B117" s="39" t="s">
        <v>2445</v>
      </c>
      <c r="C117" s="40">
        <v>95856</v>
      </c>
      <c r="D117" s="41" t="s">
        <v>2446</v>
      </c>
      <c r="E117" s="41" t="s">
        <v>2447</v>
      </c>
      <c r="F117" s="42" t="s">
        <v>2448</v>
      </c>
      <c r="G117" s="43" t="s">
        <v>2449</v>
      </c>
      <c r="H117" s="41" t="s">
        <v>182</v>
      </c>
      <c r="I117" s="41" t="s">
        <v>183</v>
      </c>
      <c r="J117" s="44">
        <v>3523110</v>
      </c>
      <c r="K117" s="38" t="s">
        <v>19</v>
      </c>
      <c r="L117" s="44">
        <v>1000000</v>
      </c>
    </row>
    <row r="118" spans="1:12" ht="13.5" customHeight="1" x14ac:dyDescent="0.2">
      <c r="A118" s="38">
        <v>117</v>
      </c>
      <c r="B118" s="39" t="s">
        <v>2450</v>
      </c>
      <c r="C118" s="40">
        <v>97640</v>
      </c>
      <c r="D118" s="41" t="s">
        <v>2451</v>
      </c>
      <c r="E118" s="41" t="s">
        <v>2452</v>
      </c>
      <c r="F118" s="42" t="s">
        <v>2453</v>
      </c>
      <c r="G118" s="43" t="s">
        <v>2454</v>
      </c>
      <c r="H118" s="41" t="s">
        <v>1751</v>
      </c>
      <c r="I118" s="41" t="s">
        <v>1643</v>
      </c>
      <c r="J118" s="44">
        <v>1902587</v>
      </c>
      <c r="K118" s="38" t="s">
        <v>19</v>
      </c>
      <c r="L118" s="44">
        <v>951293</v>
      </c>
    </row>
    <row r="119" spans="1:12" ht="13.5" customHeight="1" x14ac:dyDescent="0.2">
      <c r="A119" s="38">
        <v>118</v>
      </c>
      <c r="B119" s="39" t="s">
        <v>2455</v>
      </c>
      <c r="C119" s="40">
        <v>95213</v>
      </c>
      <c r="D119" s="41" t="s">
        <v>2456</v>
      </c>
      <c r="E119" s="41" t="s">
        <v>2457</v>
      </c>
      <c r="F119" s="42" t="s">
        <v>2458</v>
      </c>
      <c r="G119" s="43" t="s">
        <v>2459</v>
      </c>
      <c r="H119" s="41" t="s">
        <v>905</v>
      </c>
      <c r="I119" s="41" t="s">
        <v>869</v>
      </c>
      <c r="J119" s="44">
        <v>2132159</v>
      </c>
      <c r="K119" s="38" t="s">
        <v>19</v>
      </c>
      <c r="L119" s="44">
        <v>1000000</v>
      </c>
    </row>
    <row r="120" spans="1:12" ht="13.5" customHeight="1" x14ac:dyDescent="0.2">
      <c r="A120" s="38">
        <v>119</v>
      </c>
      <c r="B120" s="39" t="s">
        <v>2460</v>
      </c>
      <c r="C120" s="40">
        <v>96080</v>
      </c>
      <c r="D120" s="41" t="s">
        <v>2461</v>
      </c>
      <c r="E120" s="41" t="s">
        <v>2462</v>
      </c>
      <c r="F120" s="42" t="s">
        <v>2463</v>
      </c>
      <c r="G120" s="43" t="s">
        <v>2464</v>
      </c>
      <c r="H120" s="41" t="s">
        <v>496</v>
      </c>
      <c r="I120" s="41" t="s">
        <v>497</v>
      </c>
      <c r="J120" s="44">
        <v>3633310</v>
      </c>
      <c r="K120" s="38" t="s">
        <v>25</v>
      </c>
      <c r="L120" s="44">
        <v>1000000</v>
      </c>
    </row>
    <row r="121" spans="1:12" ht="13.5" customHeight="1" x14ac:dyDescent="0.2">
      <c r="A121" s="38">
        <v>120</v>
      </c>
      <c r="B121" s="39" t="s">
        <v>2465</v>
      </c>
      <c r="C121" s="40">
        <v>95552</v>
      </c>
      <c r="D121" s="41" t="s">
        <v>2466</v>
      </c>
      <c r="E121" s="41" t="s">
        <v>2467</v>
      </c>
      <c r="F121" s="42" t="s">
        <v>2468</v>
      </c>
      <c r="G121" s="43" t="s">
        <v>2469</v>
      </c>
      <c r="H121" s="41" t="s">
        <v>1642</v>
      </c>
      <c r="I121" s="41" t="s">
        <v>1643</v>
      </c>
      <c r="J121" s="44">
        <v>587674</v>
      </c>
      <c r="K121" s="38" t="s">
        <v>19</v>
      </c>
      <c r="L121" s="44">
        <v>293800</v>
      </c>
    </row>
    <row r="122" spans="1:12" ht="13.5" customHeight="1" x14ac:dyDescent="0.2">
      <c r="A122" s="38">
        <v>121</v>
      </c>
      <c r="B122" s="39" t="s">
        <v>2470</v>
      </c>
      <c r="C122" s="40">
        <v>97667</v>
      </c>
      <c r="D122" s="41" t="s">
        <v>2471</v>
      </c>
      <c r="E122" s="41" t="s">
        <v>570</v>
      </c>
      <c r="F122" s="42" t="s">
        <v>2472</v>
      </c>
      <c r="G122" s="43" t="s">
        <v>2473</v>
      </c>
      <c r="H122" s="41" t="s">
        <v>1069</v>
      </c>
      <c r="I122" s="41" t="s">
        <v>1070</v>
      </c>
      <c r="J122" s="44">
        <v>1448686</v>
      </c>
      <c r="K122" s="38" t="s">
        <v>19</v>
      </c>
      <c r="L122" s="44">
        <v>724343</v>
      </c>
    </row>
    <row r="123" spans="1:12" ht="13.5" customHeight="1" x14ac:dyDescent="0.2">
      <c r="A123" s="38">
        <v>122</v>
      </c>
      <c r="B123" s="45" t="s">
        <v>2474</v>
      </c>
      <c r="C123" s="40">
        <v>93665</v>
      </c>
      <c r="D123" s="41" t="s">
        <v>2475</v>
      </c>
      <c r="E123" s="41" t="s">
        <v>2476</v>
      </c>
      <c r="F123" s="42" t="s">
        <v>2477</v>
      </c>
      <c r="G123" s="43" t="s">
        <v>2478</v>
      </c>
      <c r="H123" s="41" t="s">
        <v>64</v>
      </c>
      <c r="I123" s="41" t="s">
        <v>18</v>
      </c>
      <c r="J123" s="44">
        <v>1871412</v>
      </c>
      <c r="K123" s="38" t="s">
        <v>19</v>
      </c>
      <c r="L123" s="44">
        <v>935706</v>
      </c>
    </row>
    <row r="124" spans="1:12" ht="13.5" customHeight="1" x14ac:dyDescent="0.2">
      <c r="A124" s="38">
        <v>123</v>
      </c>
      <c r="B124" s="39" t="s">
        <v>2479</v>
      </c>
      <c r="C124" s="40">
        <v>95341</v>
      </c>
      <c r="D124" s="41" t="s">
        <v>2480</v>
      </c>
      <c r="E124" s="41" t="s">
        <v>2481</v>
      </c>
      <c r="F124" s="42" t="s">
        <v>2482</v>
      </c>
      <c r="G124" s="43" t="s">
        <v>2483</v>
      </c>
      <c r="H124" s="41" t="s">
        <v>678</v>
      </c>
      <c r="I124" s="41" t="s">
        <v>627</v>
      </c>
      <c r="J124" s="44">
        <v>1779468</v>
      </c>
      <c r="K124" s="38" t="s">
        <v>25</v>
      </c>
      <c r="L124" s="44">
        <v>889734</v>
      </c>
    </row>
    <row r="125" spans="1:12" ht="13.5" customHeight="1" x14ac:dyDescent="0.2">
      <c r="A125" s="38">
        <v>124</v>
      </c>
      <c r="B125" s="39" t="s">
        <v>2484</v>
      </c>
      <c r="C125" s="40">
        <v>97556</v>
      </c>
      <c r="D125" s="41" t="s">
        <v>2485</v>
      </c>
      <c r="E125" s="41" t="s">
        <v>2486</v>
      </c>
      <c r="F125" s="42" t="s">
        <v>2487</v>
      </c>
      <c r="G125" s="43" t="s">
        <v>2488</v>
      </c>
      <c r="H125" s="41" t="s">
        <v>1419</v>
      </c>
      <c r="I125" s="41" t="s">
        <v>1070</v>
      </c>
      <c r="J125" s="44">
        <v>2122944</v>
      </c>
      <c r="K125" s="38" t="s">
        <v>19</v>
      </c>
      <c r="L125" s="44">
        <v>1000000</v>
      </c>
    </row>
    <row r="126" spans="1:12" ht="13.5" customHeight="1" x14ac:dyDescent="0.2">
      <c r="A126" s="38">
        <v>125</v>
      </c>
      <c r="B126" s="39" t="s">
        <v>2489</v>
      </c>
      <c r="C126" s="40">
        <v>97167</v>
      </c>
      <c r="D126" s="41" t="s">
        <v>2490</v>
      </c>
      <c r="E126" s="41" t="s">
        <v>2491</v>
      </c>
      <c r="F126" s="42" t="s">
        <v>2492</v>
      </c>
      <c r="G126" s="43" t="s">
        <v>2493</v>
      </c>
      <c r="H126" s="41" t="s">
        <v>513</v>
      </c>
      <c r="I126" s="41" t="s">
        <v>497</v>
      </c>
      <c r="J126" s="44">
        <v>800221</v>
      </c>
      <c r="K126" s="38" t="s">
        <v>19</v>
      </c>
      <c r="L126" s="44">
        <v>400110</v>
      </c>
    </row>
    <row r="127" spans="1:12" ht="13.5" customHeight="1" x14ac:dyDescent="0.2">
      <c r="A127" s="38">
        <v>126</v>
      </c>
      <c r="B127" s="39" t="s">
        <v>2494</v>
      </c>
      <c r="C127" s="40">
        <v>97101</v>
      </c>
      <c r="D127" s="41" t="s">
        <v>2495</v>
      </c>
      <c r="E127" s="41" t="s">
        <v>2496</v>
      </c>
      <c r="F127" s="42" t="s">
        <v>2497</v>
      </c>
      <c r="G127" s="43" t="s">
        <v>2498</v>
      </c>
      <c r="H127" s="41" t="s">
        <v>705</v>
      </c>
      <c r="I127" s="41" t="s">
        <v>627</v>
      </c>
      <c r="J127" s="44">
        <v>3237038</v>
      </c>
      <c r="K127" s="38" t="s">
        <v>25</v>
      </c>
      <c r="L127" s="44">
        <v>1000000</v>
      </c>
    </row>
    <row r="128" spans="1:12" ht="13.5" customHeight="1" x14ac:dyDescent="0.2">
      <c r="A128" s="38">
        <v>127</v>
      </c>
      <c r="B128" s="39" t="s">
        <v>2499</v>
      </c>
      <c r="C128" s="40">
        <v>94304</v>
      </c>
      <c r="D128" s="41" t="s">
        <v>2500</v>
      </c>
      <c r="E128" s="41" t="s">
        <v>2501</v>
      </c>
      <c r="F128" s="42" t="s">
        <v>2502</v>
      </c>
      <c r="G128" s="43" t="s">
        <v>2503</v>
      </c>
      <c r="H128" s="41" t="s">
        <v>1695</v>
      </c>
      <c r="I128" s="41" t="s">
        <v>1643</v>
      </c>
      <c r="J128" s="44">
        <v>1206097</v>
      </c>
      <c r="K128" s="38" t="s">
        <v>19</v>
      </c>
      <c r="L128" s="44">
        <v>603048</v>
      </c>
    </row>
    <row r="129" spans="1:12" ht="13.5" customHeight="1" x14ac:dyDescent="0.2">
      <c r="A129" s="38">
        <v>128</v>
      </c>
      <c r="B129" s="39" t="s">
        <v>2504</v>
      </c>
      <c r="C129" s="40">
        <v>95487</v>
      </c>
      <c r="D129" s="41" t="s">
        <v>2505</v>
      </c>
      <c r="E129" s="41" t="s">
        <v>2506</v>
      </c>
      <c r="F129" s="42" t="s">
        <v>2507</v>
      </c>
      <c r="G129" s="43" t="s">
        <v>2508</v>
      </c>
      <c r="H129" s="41" t="s">
        <v>464</v>
      </c>
      <c r="I129" s="41" t="s">
        <v>433</v>
      </c>
      <c r="J129" s="44">
        <v>1924378</v>
      </c>
      <c r="K129" s="38" t="s">
        <v>19</v>
      </c>
      <c r="L129" s="44">
        <v>962189</v>
      </c>
    </row>
    <row r="130" spans="1:12" ht="13.5" customHeight="1" x14ac:dyDescent="0.2">
      <c r="A130" s="38">
        <v>129</v>
      </c>
      <c r="B130" s="39" t="s">
        <v>2509</v>
      </c>
      <c r="C130" s="40">
        <v>94272</v>
      </c>
      <c r="D130" s="41" t="s">
        <v>2510</v>
      </c>
      <c r="E130" s="41" t="s">
        <v>2511</v>
      </c>
      <c r="F130" s="42" t="s">
        <v>2512</v>
      </c>
      <c r="G130" s="43" t="s">
        <v>2513</v>
      </c>
      <c r="H130" s="41" t="s">
        <v>275</v>
      </c>
      <c r="I130" s="41" t="s">
        <v>183</v>
      </c>
      <c r="J130" s="44">
        <v>4537472</v>
      </c>
      <c r="K130" s="38" t="s">
        <v>25</v>
      </c>
      <c r="L130" s="44">
        <v>1000000</v>
      </c>
    </row>
    <row r="131" spans="1:12" ht="13.5" customHeight="1" x14ac:dyDescent="0.2">
      <c r="A131" s="38">
        <v>130</v>
      </c>
      <c r="B131" s="45" t="s">
        <v>2514</v>
      </c>
      <c r="C131" s="40">
        <v>97222</v>
      </c>
      <c r="D131" s="41" t="s">
        <v>2515</v>
      </c>
      <c r="E131" s="41" t="s">
        <v>2516</v>
      </c>
      <c r="F131" s="42" t="s">
        <v>2517</v>
      </c>
      <c r="G131" s="43" t="s">
        <v>2518</v>
      </c>
      <c r="H131" s="41" t="s">
        <v>100</v>
      </c>
      <c r="I131" s="41" t="s">
        <v>18</v>
      </c>
      <c r="J131" s="44">
        <v>1427314</v>
      </c>
      <c r="K131" s="38" t="s">
        <v>19</v>
      </c>
      <c r="L131" s="44">
        <v>713657</v>
      </c>
    </row>
    <row r="132" spans="1:12" ht="13.5" customHeight="1" x14ac:dyDescent="0.2">
      <c r="A132" s="38">
        <v>131</v>
      </c>
      <c r="B132" s="39" t="s">
        <v>2519</v>
      </c>
      <c r="C132" s="40">
        <v>94729</v>
      </c>
      <c r="D132" s="41" t="s">
        <v>2520</v>
      </c>
      <c r="E132" s="41" t="s">
        <v>2521</v>
      </c>
      <c r="F132" s="42" t="s">
        <v>2522</v>
      </c>
      <c r="G132" s="43" t="s">
        <v>2523</v>
      </c>
      <c r="H132" s="41" t="s">
        <v>1616</v>
      </c>
      <c r="I132" s="41" t="s">
        <v>1441</v>
      </c>
      <c r="J132" s="44">
        <v>525164</v>
      </c>
      <c r="K132" s="38" t="s">
        <v>25</v>
      </c>
      <c r="L132" s="44">
        <v>262582</v>
      </c>
    </row>
    <row r="133" spans="1:12" ht="13.5" customHeight="1" x14ac:dyDescent="0.2">
      <c r="A133" s="38">
        <v>132</v>
      </c>
      <c r="B133" s="39" t="s">
        <v>2524</v>
      </c>
      <c r="C133" s="40">
        <v>94149</v>
      </c>
      <c r="D133" s="41" t="s">
        <v>2525</v>
      </c>
      <c r="E133" s="41" t="s">
        <v>2526</v>
      </c>
      <c r="F133" s="42" t="s">
        <v>2527</v>
      </c>
      <c r="G133" s="43" t="s">
        <v>2528</v>
      </c>
      <c r="H133" s="41" t="s">
        <v>868</v>
      </c>
      <c r="I133" s="41" t="s">
        <v>869</v>
      </c>
      <c r="J133" s="44">
        <v>2017311</v>
      </c>
      <c r="K133" s="38" t="s">
        <v>25</v>
      </c>
      <c r="L133" s="44">
        <v>1000000</v>
      </c>
    </row>
    <row r="134" spans="1:12" ht="13.5" customHeight="1" x14ac:dyDescent="0.2">
      <c r="A134" s="38">
        <v>133</v>
      </c>
      <c r="B134" s="39" t="s">
        <v>2529</v>
      </c>
      <c r="C134" s="40">
        <v>95985</v>
      </c>
      <c r="D134" s="41" t="s">
        <v>2530</v>
      </c>
      <c r="E134" s="41" t="s">
        <v>2531</v>
      </c>
      <c r="F134" s="42" t="s">
        <v>2532</v>
      </c>
      <c r="G134" s="43" t="s">
        <v>2533</v>
      </c>
      <c r="H134" s="41" t="s">
        <v>1548</v>
      </c>
      <c r="I134" s="41" t="s">
        <v>1441</v>
      </c>
      <c r="J134" s="44">
        <v>787634</v>
      </c>
      <c r="K134" s="38" t="s">
        <v>19</v>
      </c>
      <c r="L134" s="44">
        <v>393817</v>
      </c>
    </row>
    <row r="135" spans="1:12" ht="13.5" customHeight="1" x14ac:dyDescent="0.2">
      <c r="A135" s="38">
        <v>134</v>
      </c>
      <c r="B135" s="39" t="s">
        <v>2534</v>
      </c>
      <c r="C135" s="40">
        <v>95163</v>
      </c>
      <c r="D135" s="41" t="s">
        <v>2535</v>
      </c>
      <c r="E135" s="41" t="s">
        <v>2536</v>
      </c>
      <c r="F135" s="42" t="s">
        <v>2537</v>
      </c>
      <c r="G135" s="43" t="s">
        <v>2538</v>
      </c>
      <c r="H135" s="41" t="s">
        <v>1408</v>
      </c>
      <c r="I135" s="41" t="s">
        <v>1070</v>
      </c>
      <c r="J135" s="44">
        <v>1548748</v>
      </c>
      <c r="K135" s="38" t="s">
        <v>25</v>
      </c>
      <c r="L135" s="44">
        <v>774374</v>
      </c>
    </row>
    <row r="136" spans="1:12" ht="13.5" customHeight="1" x14ac:dyDescent="0.2">
      <c r="A136" s="38">
        <v>135</v>
      </c>
      <c r="B136" s="39" t="s">
        <v>2539</v>
      </c>
      <c r="C136" s="40">
        <v>96445</v>
      </c>
      <c r="D136" s="41" t="s">
        <v>2540</v>
      </c>
      <c r="E136" s="41" t="s">
        <v>2541</v>
      </c>
      <c r="F136" s="42" t="s">
        <v>2542</v>
      </c>
      <c r="G136" s="43" t="s">
        <v>2543</v>
      </c>
      <c r="H136" s="41" t="s">
        <v>556</v>
      </c>
      <c r="I136" s="41" t="s">
        <v>557</v>
      </c>
      <c r="J136" s="44">
        <v>2052014</v>
      </c>
      <c r="K136" s="38" t="s">
        <v>25</v>
      </c>
      <c r="L136" s="44">
        <v>990000</v>
      </c>
    </row>
    <row r="137" spans="1:12" ht="13.5" customHeight="1" x14ac:dyDescent="0.2">
      <c r="A137" s="38">
        <v>136</v>
      </c>
      <c r="B137" s="39" t="s">
        <v>2544</v>
      </c>
      <c r="C137" s="40">
        <v>95028</v>
      </c>
      <c r="D137" s="41" t="s">
        <v>2545</v>
      </c>
      <c r="E137" s="41" t="s">
        <v>2546</v>
      </c>
      <c r="F137" s="42" t="s">
        <v>2547</v>
      </c>
      <c r="G137" s="43" t="s">
        <v>2548</v>
      </c>
      <c r="H137" s="41" t="s">
        <v>1751</v>
      </c>
      <c r="I137" s="41" t="s">
        <v>1643</v>
      </c>
      <c r="J137" s="44">
        <v>2414596</v>
      </c>
      <c r="K137" s="38" t="s">
        <v>19</v>
      </c>
      <c r="L137" s="44">
        <v>1000000</v>
      </c>
    </row>
    <row r="138" spans="1:12" ht="13.5" customHeight="1" x14ac:dyDescent="0.2">
      <c r="A138" s="38">
        <v>137</v>
      </c>
      <c r="B138" s="39" t="s">
        <v>2549</v>
      </c>
      <c r="C138" s="40">
        <v>96016</v>
      </c>
      <c r="D138" s="41" t="s">
        <v>2550</v>
      </c>
      <c r="E138" s="41" t="s">
        <v>2551</v>
      </c>
      <c r="F138" s="42" t="s">
        <v>2552</v>
      </c>
      <c r="G138" s="43" t="s">
        <v>2553</v>
      </c>
      <c r="H138" s="41" t="s">
        <v>1000</v>
      </c>
      <c r="I138" s="41" t="s">
        <v>979</v>
      </c>
      <c r="J138" s="44">
        <v>2287143</v>
      </c>
      <c r="K138" s="38" t="s">
        <v>25</v>
      </c>
      <c r="L138" s="44">
        <v>1000000</v>
      </c>
    </row>
    <row r="139" spans="1:12" ht="13.5" customHeight="1" x14ac:dyDescent="0.2">
      <c r="A139" s="38">
        <v>138</v>
      </c>
      <c r="B139" s="39" t="s">
        <v>2554</v>
      </c>
      <c r="C139" s="40">
        <v>95714</v>
      </c>
      <c r="D139" s="41" t="s">
        <v>2555</v>
      </c>
      <c r="E139" s="41" t="s">
        <v>2556</v>
      </c>
      <c r="F139" s="42" t="s">
        <v>2557</v>
      </c>
      <c r="G139" s="43" t="s">
        <v>2558</v>
      </c>
      <c r="H139" s="41" t="s">
        <v>311</v>
      </c>
      <c r="I139" s="41" t="s">
        <v>183</v>
      </c>
      <c r="J139" s="44">
        <v>2291371</v>
      </c>
      <c r="K139" s="38" t="s">
        <v>19</v>
      </c>
      <c r="L139" s="44">
        <v>1000000</v>
      </c>
    </row>
    <row r="140" spans="1:12" ht="13.5" customHeight="1" x14ac:dyDescent="0.2">
      <c r="A140" s="38">
        <v>139</v>
      </c>
      <c r="B140" s="39" t="s">
        <v>2559</v>
      </c>
      <c r="C140" s="40">
        <v>95334</v>
      </c>
      <c r="D140" s="41" t="s">
        <v>2560</v>
      </c>
      <c r="E140" s="41" t="s">
        <v>2561</v>
      </c>
      <c r="F140" s="42" t="s">
        <v>2562</v>
      </c>
      <c r="G140" s="43" t="s">
        <v>2563</v>
      </c>
      <c r="H140" s="41" t="s">
        <v>1548</v>
      </c>
      <c r="I140" s="41" t="s">
        <v>1441</v>
      </c>
      <c r="J140" s="44">
        <v>1978520</v>
      </c>
      <c r="K140" s="38" t="s">
        <v>25</v>
      </c>
      <c r="L140" s="44">
        <v>989260</v>
      </c>
    </row>
    <row r="141" spans="1:12" ht="13.5" customHeight="1" x14ac:dyDescent="0.2">
      <c r="A141" s="38">
        <v>140</v>
      </c>
      <c r="B141" s="39" t="s">
        <v>2564</v>
      </c>
      <c r="C141" s="40">
        <v>95782</v>
      </c>
      <c r="D141" s="41" t="s">
        <v>2565</v>
      </c>
      <c r="E141" s="41" t="s">
        <v>2566</v>
      </c>
      <c r="F141" s="42" t="s">
        <v>2567</v>
      </c>
      <c r="G141" s="43" t="s">
        <v>2568</v>
      </c>
      <c r="H141" s="41" t="s">
        <v>1674</v>
      </c>
      <c r="I141" s="41" t="s">
        <v>1643</v>
      </c>
      <c r="J141" s="44">
        <v>1664935</v>
      </c>
      <c r="K141" s="38" t="s">
        <v>25</v>
      </c>
      <c r="L141" s="44">
        <v>832467</v>
      </c>
    </row>
    <row r="142" spans="1:12" ht="13.5" customHeight="1" x14ac:dyDescent="0.2">
      <c r="A142" s="38">
        <v>141</v>
      </c>
      <c r="B142" s="39" t="s">
        <v>2569</v>
      </c>
      <c r="C142" s="40">
        <v>94556</v>
      </c>
      <c r="D142" s="41" t="s">
        <v>2570</v>
      </c>
      <c r="E142" s="41" t="s">
        <v>2571</v>
      </c>
      <c r="F142" s="42" t="s">
        <v>2572</v>
      </c>
      <c r="G142" s="43" t="s">
        <v>2573</v>
      </c>
      <c r="H142" s="41" t="s">
        <v>926</v>
      </c>
      <c r="I142" s="41" t="s">
        <v>869</v>
      </c>
      <c r="J142" s="44">
        <v>4029908</v>
      </c>
      <c r="K142" s="38" t="s">
        <v>25</v>
      </c>
      <c r="L142" s="44">
        <v>1000000</v>
      </c>
    </row>
    <row r="143" spans="1:12" ht="13.5" customHeight="1" x14ac:dyDescent="0.2">
      <c r="A143" s="38">
        <v>142</v>
      </c>
      <c r="B143" s="39" t="s">
        <v>2574</v>
      </c>
      <c r="C143" s="40">
        <v>93997</v>
      </c>
      <c r="D143" s="41" t="s">
        <v>2575</v>
      </c>
      <c r="E143" s="41" t="s">
        <v>2576</v>
      </c>
      <c r="F143" s="42" t="s">
        <v>2577</v>
      </c>
      <c r="G143" s="43" t="s">
        <v>2578</v>
      </c>
      <c r="H143" s="41" t="s">
        <v>626</v>
      </c>
      <c r="I143" s="41" t="s">
        <v>627</v>
      </c>
      <c r="J143" s="44">
        <v>1158352</v>
      </c>
      <c r="K143" s="38" t="s">
        <v>19</v>
      </c>
      <c r="L143" s="44">
        <v>568731</v>
      </c>
    </row>
    <row r="144" spans="1:12" ht="13.5" customHeight="1" x14ac:dyDescent="0.2">
      <c r="A144" s="38">
        <v>143</v>
      </c>
      <c r="B144" s="39" t="s">
        <v>2579</v>
      </c>
      <c r="C144" s="40">
        <v>96495</v>
      </c>
      <c r="D144" s="41" t="s">
        <v>2580</v>
      </c>
      <c r="E144" s="41" t="s">
        <v>2581</v>
      </c>
      <c r="F144" s="42" t="s">
        <v>2582</v>
      </c>
      <c r="G144" s="43" t="s">
        <v>2583</v>
      </c>
      <c r="H144" s="41" t="s">
        <v>905</v>
      </c>
      <c r="I144" s="41" t="s">
        <v>869</v>
      </c>
      <c r="J144" s="44">
        <v>2183739</v>
      </c>
      <c r="K144" s="38" t="s">
        <v>19</v>
      </c>
      <c r="L144" s="44">
        <v>1000000</v>
      </c>
    </row>
    <row r="145" spans="1:12" ht="13.5" customHeight="1" x14ac:dyDescent="0.2">
      <c r="A145" s="38">
        <v>144</v>
      </c>
      <c r="B145" s="39" t="s">
        <v>2584</v>
      </c>
      <c r="C145" s="40">
        <v>96806</v>
      </c>
      <c r="D145" s="41" t="s">
        <v>2585</v>
      </c>
      <c r="E145" s="41" t="s">
        <v>2586</v>
      </c>
      <c r="F145" s="42" t="s">
        <v>2587</v>
      </c>
      <c r="G145" s="43" t="s">
        <v>2588</v>
      </c>
      <c r="H145" s="41" t="s">
        <v>496</v>
      </c>
      <c r="I145" s="41" t="s">
        <v>497</v>
      </c>
      <c r="J145" s="44">
        <v>1106119</v>
      </c>
      <c r="K145" s="38" t="s">
        <v>19</v>
      </c>
      <c r="L145" s="44">
        <v>553059</v>
      </c>
    </row>
    <row r="146" spans="1:12" ht="13.5" customHeight="1" x14ac:dyDescent="0.2">
      <c r="A146" s="38">
        <v>145</v>
      </c>
      <c r="B146" s="39" t="s">
        <v>2589</v>
      </c>
      <c r="C146" s="40">
        <v>93822</v>
      </c>
      <c r="D146" s="41" t="s">
        <v>2590</v>
      </c>
      <c r="E146" s="41" t="s">
        <v>570</v>
      </c>
      <c r="F146" s="42" t="s">
        <v>2591</v>
      </c>
      <c r="G146" s="43" t="s">
        <v>2592</v>
      </c>
      <c r="H146" s="41" t="s">
        <v>31</v>
      </c>
      <c r="I146" s="41" t="s">
        <v>18</v>
      </c>
      <c r="J146" s="44">
        <v>748783</v>
      </c>
      <c r="K146" s="38" t="s">
        <v>25</v>
      </c>
      <c r="L146" s="44">
        <v>374391</v>
      </c>
    </row>
    <row r="147" spans="1:12" ht="13.5" customHeight="1" x14ac:dyDescent="0.2">
      <c r="A147" s="38">
        <v>146</v>
      </c>
      <c r="B147" s="39" t="s">
        <v>2593</v>
      </c>
      <c r="C147" s="40">
        <v>95393</v>
      </c>
      <c r="D147" s="41" t="s">
        <v>2594</v>
      </c>
      <c r="E147" s="41" t="s">
        <v>2595</v>
      </c>
      <c r="F147" s="42" t="s">
        <v>2596</v>
      </c>
      <c r="G147" s="43" t="s">
        <v>2597</v>
      </c>
      <c r="H147" s="41" t="s">
        <v>2598</v>
      </c>
      <c r="I147" s="41" t="s">
        <v>1787</v>
      </c>
      <c r="J147" s="44">
        <v>2814127</v>
      </c>
      <c r="K147" s="38" t="s">
        <v>25</v>
      </c>
      <c r="L147" s="44">
        <v>1000000</v>
      </c>
    </row>
    <row r="148" spans="1:12" ht="13.5" customHeight="1" x14ac:dyDescent="0.2">
      <c r="A148" s="38">
        <v>147</v>
      </c>
      <c r="B148" s="39" t="s">
        <v>2599</v>
      </c>
      <c r="C148" s="40">
        <v>96556</v>
      </c>
      <c r="D148" s="41" t="s">
        <v>2600</v>
      </c>
      <c r="E148" s="41" t="s">
        <v>2601</v>
      </c>
      <c r="F148" s="42" t="s">
        <v>2602</v>
      </c>
      <c r="G148" s="43" t="s">
        <v>2603</v>
      </c>
      <c r="H148" s="41" t="s">
        <v>705</v>
      </c>
      <c r="I148" s="41" t="s">
        <v>627</v>
      </c>
      <c r="J148" s="44">
        <v>1292812</v>
      </c>
      <c r="K148" s="38" t="s">
        <v>19</v>
      </c>
      <c r="L148" s="44">
        <v>646406</v>
      </c>
    </row>
    <row r="149" spans="1:12" ht="13.5" customHeight="1" x14ac:dyDescent="0.2">
      <c r="A149" s="38">
        <v>148</v>
      </c>
      <c r="B149" s="39" t="s">
        <v>2604</v>
      </c>
      <c r="C149" s="40">
        <v>93637</v>
      </c>
      <c r="D149" s="41" t="s">
        <v>2605</v>
      </c>
      <c r="E149" s="41" t="s">
        <v>2606</v>
      </c>
      <c r="F149" s="42" t="s">
        <v>2607</v>
      </c>
      <c r="G149" s="43" t="s">
        <v>2608</v>
      </c>
      <c r="H149" s="41" t="s">
        <v>826</v>
      </c>
      <c r="I149" s="41" t="s">
        <v>723</v>
      </c>
      <c r="J149" s="44">
        <v>2146213</v>
      </c>
      <c r="K149" s="38" t="s">
        <v>19</v>
      </c>
      <c r="L149" s="44">
        <v>1000000</v>
      </c>
    </row>
    <row r="150" spans="1:12" ht="13.5" customHeight="1" x14ac:dyDescent="0.2">
      <c r="A150" s="38">
        <v>149</v>
      </c>
      <c r="B150" s="45" t="s">
        <v>2609</v>
      </c>
      <c r="C150" s="40">
        <v>96765</v>
      </c>
      <c r="D150" s="41" t="s">
        <v>2610</v>
      </c>
      <c r="E150" s="41" t="s">
        <v>2611</v>
      </c>
      <c r="F150" s="42" t="s">
        <v>2612</v>
      </c>
      <c r="G150" s="43" t="s">
        <v>2613</v>
      </c>
      <c r="H150" s="41" t="s">
        <v>42</v>
      </c>
      <c r="I150" s="41" t="s">
        <v>18</v>
      </c>
      <c r="J150" s="44">
        <v>3559114</v>
      </c>
      <c r="K150" s="38" t="s">
        <v>25</v>
      </c>
      <c r="L150" s="44">
        <v>1000000</v>
      </c>
    </row>
    <row r="151" spans="1:12" ht="13.5" customHeight="1" x14ac:dyDescent="0.2">
      <c r="A151" s="38">
        <v>150</v>
      </c>
      <c r="B151" s="39" t="s">
        <v>2614</v>
      </c>
      <c r="C151" s="40">
        <v>96989</v>
      </c>
      <c r="D151" s="41" t="s">
        <v>2615</v>
      </c>
      <c r="E151" s="41" t="s">
        <v>2616</v>
      </c>
      <c r="F151" s="42" t="s">
        <v>2617</v>
      </c>
      <c r="G151" s="43" t="s">
        <v>2618</v>
      </c>
      <c r="H151" s="41" t="s">
        <v>1350</v>
      </c>
      <c r="I151" s="41" t="s">
        <v>1070</v>
      </c>
      <c r="J151" s="44">
        <v>2874525</v>
      </c>
      <c r="K151" s="38" t="s">
        <v>19</v>
      </c>
      <c r="L151" s="44">
        <v>996929</v>
      </c>
    </row>
    <row r="152" spans="1:12" ht="13.5" customHeight="1" x14ac:dyDescent="0.2">
      <c r="A152" s="38">
        <v>151</v>
      </c>
      <c r="B152" s="39" t="s">
        <v>2619</v>
      </c>
      <c r="C152" s="40">
        <v>96228</v>
      </c>
      <c r="D152" s="41" t="s">
        <v>2620</v>
      </c>
      <c r="E152" s="41" t="s">
        <v>2621</v>
      </c>
      <c r="F152" s="42" t="s">
        <v>2622</v>
      </c>
      <c r="G152" s="43" t="s">
        <v>2623</v>
      </c>
      <c r="H152" s="41" t="s">
        <v>1829</v>
      </c>
      <c r="I152" s="41" t="s">
        <v>1787</v>
      </c>
      <c r="J152" s="44">
        <v>5901496</v>
      </c>
      <c r="K152" s="38" t="s">
        <v>19</v>
      </c>
      <c r="L152" s="44">
        <v>1000000</v>
      </c>
    </row>
    <row r="153" spans="1:12" ht="13.5" customHeight="1" x14ac:dyDescent="0.2">
      <c r="A153" s="38">
        <v>152</v>
      </c>
      <c r="B153" s="39" t="s">
        <v>2624</v>
      </c>
      <c r="C153" s="40">
        <v>97071</v>
      </c>
      <c r="D153" s="41" t="s">
        <v>2625</v>
      </c>
      <c r="E153" s="41" t="s">
        <v>2626</v>
      </c>
      <c r="F153" s="42" t="s">
        <v>2627</v>
      </c>
      <c r="G153" s="43" t="s">
        <v>2628</v>
      </c>
      <c r="H153" s="41" t="s">
        <v>464</v>
      </c>
      <c r="I153" s="41" t="s">
        <v>433</v>
      </c>
      <c r="J153" s="44">
        <v>2220670</v>
      </c>
      <c r="K153" s="38" t="s">
        <v>19</v>
      </c>
      <c r="L153" s="44">
        <v>1000000</v>
      </c>
    </row>
    <row r="154" spans="1:12" ht="13.5" customHeight="1" x14ac:dyDescent="0.2">
      <c r="A154" s="38">
        <v>153</v>
      </c>
      <c r="B154" s="39" t="s">
        <v>2629</v>
      </c>
      <c r="C154" s="40">
        <v>93815</v>
      </c>
      <c r="D154" s="41" t="s">
        <v>2630</v>
      </c>
      <c r="E154" s="41" t="s">
        <v>2631</v>
      </c>
      <c r="F154" s="42" t="s">
        <v>2632</v>
      </c>
      <c r="G154" s="43" t="s">
        <v>2633</v>
      </c>
      <c r="H154" s="41" t="s">
        <v>1206</v>
      </c>
      <c r="I154" s="41" t="s">
        <v>1070</v>
      </c>
      <c r="J154" s="44">
        <v>2247846</v>
      </c>
      <c r="K154" s="38" t="s">
        <v>25</v>
      </c>
      <c r="L154" s="44">
        <v>1000000</v>
      </c>
    </row>
    <row r="155" spans="1:12" ht="13.5" customHeight="1" x14ac:dyDescent="0.2">
      <c r="A155" s="38">
        <v>154</v>
      </c>
      <c r="B155" s="39" t="s">
        <v>2634</v>
      </c>
      <c r="C155" s="40">
        <v>97158</v>
      </c>
      <c r="D155" s="41" t="s">
        <v>2635</v>
      </c>
      <c r="E155" s="41" t="s">
        <v>2636</v>
      </c>
      <c r="F155" s="42" t="s">
        <v>2637</v>
      </c>
      <c r="G155" s="43" t="s">
        <v>2638</v>
      </c>
      <c r="H155" s="41" t="s">
        <v>705</v>
      </c>
      <c r="I155" s="41" t="s">
        <v>627</v>
      </c>
      <c r="J155" s="44">
        <v>391433</v>
      </c>
      <c r="K155" s="38" t="s">
        <v>19</v>
      </c>
      <c r="L155" s="44">
        <v>195716</v>
      </c>
    </row>
    <row r="156" spans="1:12" ht="13.5" customHeight="1" x14ac:dyDescent="0.2">
      <c r="A156" s="38">
        <v>155</v>
      </c>
      <c r="B156" s="39" t="s">
        <v>2639</v>
      </c>
      <c r="C156" s="40">
        <v>96787</v>
      </c>
      <c r="D156" s="41" t="s">
        <v>2640</v>
      </c>
      <c r="E156" s="41" t="s">
        <v>2641</v>
      </c>
      <c r="F156" s="42" t="s">
        <v>2642</v>
      </c>
      <c r="G156" s="43" t="s">
        <v>2643</v>
      </c>
      <c r="H156" s="41" t="s">
        <v>2644</v>
      </c>
      <c r="I156" s="41" t="s">
        <v>497</v>
      </c>
      <c r="J156" s="44">
        <v>711297</v>
      </c>
      <c r="K156" s="38" t="s">
        <v>19</v>
      </c>
      <c r="L156" s="44">
        <v>355648</v>
      </c>
    </row>
    <row r="157" spans="1:12" ht="13.5" customHeight="1" x14ac:dyDescent="0.2">
      <c r="A157" s="38">
        <v>156</v>
      </c>
      <c r="B157" s="39" t="s">
        <v>2645</v>
      </c>
      <c r="C157" s="40">
        <v>97421</v>
      </c>
      <c r="D157" s="41" t="s">
        <v>2646</v>
      </c>
      <c r="E157" s="41" t="s">
        <v>2647</v>
      </c>
      <c r="F157" s="42" t="s">
        <v>2648</v>
      </c>
      <c r="G157" s="43" t="s">
        <v>2649</v>
      </c>
      <c r="H157" s="41" t="s">
        <v>978</v>
      </c>
      <c r="I157" s="41" t="s">
        <v>979</v>
      </c>
      <c r="J157" s="44">
        <v>3303026</v>
      </c>
      <c r="K157" s="38" t="s">
        <v>25</v>
      </c>
      <c r="L157" s="44">
        <v>1000000</v>
      </c>
    </row>
    <row r="158" spans="1:12" ht="13.5" customHeight="1" x14ac:dyDescent="0.2">
      <c r="A158" s="38">
        <v>157</v>
      </c>
      <c r="B158" s="39" t="s">
        <v>2650</v>
      </c>
      <c r="C158" s="40">
        <v>95346</v>
      </c>
      <c r="D158" s="41" t="s">
        <v>2651</v>
      </c>
      <c r="E158" s="41" t="s">
        <v>2652</v>
      </c>
      <c r="F158" s="42" t="s">
        <v>2653</v>
      </c>
      <c r="G158" s="43" t="s">
        <v>2654</v>
      </c>
      <c r="H158" s="41" t="s">
        <v>1527</v>
      </c>
      <c r="I158" s="41" t="s">
        <v>1441</v>
      </c>
      <c r="J158" s="44">
        <v>2566617</v>
      </c>
      <c r="K158" s="38" t="s">
        <v>19</v>
      </c>
      <c r="L158" s="44">
        <v>900000</v>
      </c>
    </row>
    <row r="159" spans="1:12" ht="13.5" customHeight="1" x14ac:dyDescent="0.2">
      <c r="A159" s="38">
        <v>158</v>
      </c>
      <c r="B159" s="39" t="s">
        <v>2655</v>
      </c>
      <c r="C159" s="40">
        <v>97282</v>
      </c>
      <c r="D159" s="41" t="s">
        <v>2656</v>
      </c>
      <c r="E159" s="41" t="s">
        <v>570</v>
      </c>
      <c r="F159" s="42" t="s">
        <v>2657</v>
      </c>
      <c r="G159" s="43" t="s">
        <v>458</v>
      </c>
      <c r="H159" s="41" t="s">
        <v>905</v>
      </c>
      <c r="I159" s="41" t="s">
        <v>869</v>
      </c>
      <c r="J159" s="44">
        <v>967758</v>
      </c>
      <c r="K159" s="38" t="s">
        <v>19</v>
      </c>
      <c r="L159" s="44">
        <v>483879</v>
      </c>
    </row>
    <row r="160" spans="1:12" ht="13.5" customHeight="1" x14ac:dyDescent="0.2">
      <c r="A160" s="38">
        <v>159</v>
      </c>
      <c r="B160" s="39" t="s">
        <v>2658</v>
      </c>
      <c r="C160" s="40">
        <v>96182</v>
      </c>
      <c r="D160" s="41" t="s">
        <v>2659</v>
      </c>
      <c r="E160" s="41" t="s">
        <v>2660</v>
      </c>
      <c r="F160" s="42" t="s">
        <v>2661</v>
      </c>
      <c r="G160" s="43" t="s">
        <v>2662</v>
      </c>
      <c r="H160" s="41" t="s">
        <v>556</v>
      </c>
      <c r="I160" s="41" t="s">
        <v>557</v>
      </c>
      <c r="J160" s="44">
        <v>3874918</v>
      </c>
      <c r="K160" s="38" t="s">
        <v>19</v>
      </c>
      <c r="L160" s="44">
        <v>1000000</v>
      </c>
    </row>
    <row r="161" spans="1:12" ht="13.5" customHeight="1" x14ac:dyDescent="0.2">
      <c r="A161" s="38">
        <v>160</v>
      </c>
      <c r="B161" s="39" t="s">
        <v>2663</v>
      </c>
      <c r="C161" s="40">
        <v>97633</v>
      </c>
      <c r="D161" s="41" t="s">
        <v>2664</v>
      </c>
      <c r="E161" s="41" t="s">
        <v>2665</v>
      </c>
      <c r="F161" s="42" t="s">
        <v>2666</v>
      </c>
      <c r="G161" s="43" t="s">
        <v>2667</v>
      </c>
      <c r="H161" s="41" t="s">
        <v>1387</v>
      </c>
      <c r="I161" s="41" t="s">
        <v>1070</v>
      </c>
      <c r="J161" s="44">
        <v>1898482</v>
      </c>
      <c r="K161" s="38" t="s">
        <v>19</v>
      </c>
      <c r="L161" s="44">
        <v>949241</v>
      </c>
    </row>
    <row r="162" spans="1:12" ht="13.5" customHeight="1" x14ac:dyDescent="0.2">
      <c r="A162" s="38">
        <v>161</v>
      </c>
      <c r="B162" s="39" t="s">
        <v>2668</v>
      </c>
      <c r="C162" s="40">
        <v>96826</v>
      </c>
      <c r="D162" s="41" t="s">
        <v>2669</v>
      </c>
      <c r="E162" s="41" t="s">
        <v>2670</v>
      </c>
      <c r="F162" s="42" t="s">
        <v>2671</v>
      </c>
      <c r="G162" s="43" t="s">
        <v>2672</v>
      </c>
      <c r="H162" s="41" t="s">
        <v>1786</v>
      </c>
      <c r="I162" s="41" t="s">
        <v>1787</v>
      </c>
      <c r="J162" s="44">
        <v>2532869</v>
      </c>
      <c r="K162" s="38" t="s">
        <v>19</v>
      </c>
      <c r="L162" s="44">
        <v>1000000</v>
      </c>
    </row>
    <row r="163" spans="1:12" ht="13.5" customHeight="1" x14ac:dyDescent="0.2">
      <c r="A163" s="38">
        <v>162</v>
      </c>
      <c r="B163" s="39" t="s">
        <v>2673</v>
      </c>
      <c r="C163" s="40">
        <v>95296</v>
      </c>
      <c r="D163" s="41" t="s">
        <v>2674</v>
      </c>
      <c r="E163" s="41" t="s">
        <v>2675</v>
      </c>
      <c r="F163" s="42" t="s">
        <v>2676</v>
      </c>
      <c r="G163" s="43" t="s">
        <v>2677</v>
      </c>
      <c r="H163" s="41" t="s">
        <v>31</v>
      </c>
      <c r="I163" s="41" t="s">
        <v>18</v>
      </c>
      <c r="J163" s="44">
        <v>2131810</v>
      </c>
      <c r="K163" s="38" t="s">
        <v>19</v>
      </c>
      <c r="L163" s="44">
        <v>1000000</v>
      </c>
    </row>
    <row r="164" spans="1:12" ht="13.5" customHeight="1" x14ac:dyDescent="0.2">
      <c r="A164" s="38">
        <v>163</v>
      </c>
      <c r="B164" s="39" t="s">
        <v>2678</v>
      </c>
      <c r="C164" s="40">
        <v>95808</v>
      </c>
      <c r="D164" s="41" t="s">
        <v>2679</v>
      </c>
      <c r="E164" s="41" t="s">
        <v>2680</v>
      </c>
      <c r="F164" s="42" t="s">
        <v>2681</v>
      </c>
      <c r="G164" s="43" t="s">
        <v>2682</v>
      </c>
      <c r="H164" s="41" t="s">
        <v>550</v>
      </c>
      <c r="I164" s="41" t="s">
        <v>497</v>
      </c>
      <c r="J164" s="44">
        <v>3021145</v>
      </c>
      <c r="K164" s="38" t="s">
        <v>19</v>
      </c>
      <c r="L164" s="44">
        <v>1000000</v>
      </c>
    </row>
    <row r="165" spans="1:12" ht="13.5" customHeight="1" x14ac:dyDescent="0.2">
      <c r="A165" s="38">
        <v>164</v>
      </c>
      <c r="B165" s="39" t="s">
        <v>2683</v>
      </c>
      <c r="C165" s="40">
        <v>97344</v>
      </c>
      <c r="D165" s="41" t="s">
        <v>2684</v>
      </c>
      <c r="E165" s="41" t="s">
        <v>2685</v>
      </c>
      <c r="F165" s="42" t="s">
        <v>2686</v>
      </c>
      <c r="G165" s="43" t="s">
        <v>2687</v>
      </c>
      <c r="H165" s="41" t="s">
        <v>1695</v>
      </c>
      <c r="I165" s="41" t="s">
        <v>1643</v>
      </c>
      <c r="J165" s="44">
        <v>1395379</v>
      </c>
      <c r="K165" s="38" t="s">
        <v>19</v>
      </c>
      <c r="L165" s="44">
        <v>697600</v>
      </c>
    </row>
    <row r="166" spans="1:12" ht="13.5" customHeight="1" x14ac:dyDescent="0.2">
      <c r="A166" s="38">
        <v>165</v>
      </c>
      <c r="B166" s="39" t="s">
        <v>2688</v>
      </c>
      <c r="C166" s="40">
        <v>95936</v>
      </c>
      <c r="D166" s="41" t="s">
        <v>2689</v>
      </c>
      <c r="E166" s="41" t="s">
        <v>2690</v>
      </c>
      <c r="F166" s="42" t="s">
        <v>2691</v>
      </c>
      <c r="G166" s="43" t="s">
        <v>2692</v>
      </c>
      <c r="H166" s="41" t="s">
        <v>1642</v>
      </c>
      <c r="I166" s="41" t="s">
        <v>1643</v>
      </c>
      <c r="J166" s="44">
        <v>930236</v>
      </c>
      <c r="K166" s="38" t="s">
        <v>19</v>
      </c>
      <c r="L166" s="44">
        <v>465118</v>
      </c>
    </row>
    <row r="167" spans="1:12" ht="13.5" customHeight="1" x14ac:dyDescent="0.2">
      <c r="A167" s="38">
        <v>166</v>
      </c>
      <c r="B167" s="39" t="s">
        <v>2693</v>
      </c>
      <c r="C167" s="40">
        <v>94038</v>
      </c>
      <c r="D167" s="41" t="s">
        <v>2694</v>
      </c>
      <c r="E167" s="41" t="s">
        <v>2695</v>
      </c>
      <c r="F167" s="42" t="s">
        <v>2696</v>
      </c>
      <c r="G167" s="43" t="s">
        <v>2697</v>
      </c>
      <c r="H167" s="41" t="s">
        <v>1350</v>
      </c>
      <c r="I167" s="41" t="s">
        <v>1070</v>
      </c>
      <c r="J167" s="44">
        <v>1851300</v>
      </c>
      <c r="K167" s="38" t="s">
        <v>19</v>
      </c>
      <c r="L167" s="44">
        <v>925650</v>
      </c>
    </row>
    <row r="168" spans="1:12" ht="13.5" customHeight="1" x14ac:dyDescent="0.2">
      <c r="A168" s="38">
        <v>167</v>
      </c>
      <c r="B168" s="39" t="s">
        <v>2698</v>
      </c>
      <c r="C168" s="40">
        <v>96670</v>
      </c>
      <c r="D168" s="41" t="s">
        <v>2699</v>
      </c>
      <c r="E168" s="41" t="s">
        <v>2700</v>
      </c>
      <c r="F168" s="42" t="s">
        <v>2701</v>
      </c>
      <c r="G168" s="43" t="s">
        <v>2702</v>
      </c>
      <c r="H168" s="41" t="s">
        <v>1000</v>
      </c>
      <c r="I168" s="41" t="s">
        <v>979</v>
      </c>
      <c r="J168" s="44">
        <v>1992053</v>
      </c>
      <c r="K168" s="38" t="s">
        <v>19</v>
      </c>
      <c r="L168" s="44">
        <v>996026</v>
      </c>
    </row>
    <row r="169" spans="1:12" ht="13.5" customHeight="1" x14ac:dyDescent="0.2">
      <c r="A169" s="38">
        <v>168</v>
      </c>
      <c r="B169" s="39" t="s">
        <v>2703</v>
      </c>
      <c r="C169" s="40">
        <v>96958</v>
      </c>
      <c r="D169" s="41" t="s">
        <v>2704</v>
      </c>
      <c r="E169" s="41" t="s">
        <v>2705</v>
      </c>
      <c r="F169" s="42" t="s">
        <v>2706</v>
      </c>
      <c r="G169" s="43" t="s">
        <v>2707</v>
      </c>
      <c r="H169" s="41" t="s">
        <v>529</v>
      </c>
      <c r="I169" s="41" t="s">
        <v>497</v>
      </c>
      <c r="J169" s="44">
        <v>1702049</v>
      </c>
      <c r="K169" s="38" t="s">
        <v>19</v>
      </c>
      <c r="L169" s="44">
        <v>851000</v>
      </c>
    </row>
    <row r="170" spans="1:12" ht="13.5" customHeight="1" x14ac:dyDescent="0.2">
      <c r="A170" s="38">
        <v>169</v>
      </c>
      <c r="B170" s="39" t="s">
        <v>2708</v>
      </c>
      <c r="C170" s="40">
        <v>95622</v>
      </c>
      <c r="D170" s="41" t="s">
        <v>2709</v>
      </c>
      <c r="E170" s="41" t="s">
        <v>2710</v>
      </c>
      <c r="F170" s="42" t="s">
        <v>2711</v>
      </c>
      <c r="G170" s="43" t="s">
        <v>2712</v>
      </c>
      <c r="H170" s="41" t="s">
        <v>2713</v>
      </c>
      <c r="I170" s="41" t="s">
        <v>627</v>
      </c>
      <c r="J170" s="44">
        <v>893201</v>
      </c>
      <c r="K170" s="38" t="s">
        <v>19</v>
      </c>
      <c r="L170" s="44">
        <v>446600</v>
      </c>
    </row>
    <row r="171" spans="1:12" ht="13.5" customHeight="1" x14ac:dyDescent="0.2">
      <c r="A171" s="38">
        <v>170</v>
      </c>
      <c r="B171" s="39" t="s">
        <v>2714</v>
      </c>
      <c r="C171" s="40">
        <v>96589</v>
      </c>
      <c r="D171" s="41" t="s">
        <v>2715</v>
      </c>
      <c r="E171" s="41" t="s">
        <v>2716</v>
      </c>
      <c r="F171" s="42" t="s">
        <v>2717</v>
      </c>
      <c r="G171" s="43" t="s">
        <v>2718</v>
      </c>
      <c r="H171" s="41" t="s">
        <v>182</v>
      </c>
      <c r="I171" s="41" t="s">
        <v>183</v>
      </c>
      <c r="J171" s="44">
        <v>2877880</v>
      </c>
      <c r="K171" s="38" t="s">
        <v>25</v>
      </c>
      <c r="L171" s="44">
        <v>1000000</v>
      </c>
    </row>
    <row r="172" spans="1:12" ht="13.5" customHeight="1" x14ac:dyDescent="0.2">
      <c r="A172" s="38">
        <v>171</v>
      </c>
      <c r="B172" s="39" t="s">
        <v>2719</v>
      </c>
      <c r="C172" s="40">
        <v>93944</v>
      </c>
      <c r="D172" s="41" t="s">
        <v>2720</v>
      </c>
      <c r="E172" s="41" t="s">
        <v>2721</v>
      </c>
      <c r="F172" s="42" t="s">
        <v>2722</v>
      </c>
      <c r="G172" s="43" t="s">
        <v>2723</v>
      </c>
      <c r="H172" s="41" t="s">
        <v>249</v>
      </c>
      <c r="I172" s="41" t="s">
        <v>183</v>
      </c>
      <c r="J172" s="44">
        <v>1064000</v>
      </c>
      <c r="K172" s="38" t="s">
        <v>19</v>
      </c>
      <c r="L172" s="44">
        <v>532000</v>
      </c>
    </row>
    <row r="173" spans="1:12" ht="13.5" customHeight="1" x14ac:dyDescent="0.2">
      <c r="A173" s="38">
        <v>172</v>
      </c>
      <c r="B173" s="39" t="s">
        <v>2724</v>
      </c>
      <c r="C173" s="40">
        <v>97064</v>
      </c>
      <c r="D173" s="41" t="s">
        <v>2725</v>
      </c>
      <c r="E173" s="41" t="s">
        <v>2726</v>
      </c>
      <c r="F173" s="42" t="s">
        <v>2727</v>
      </c>
      <c r="G173" s="43" t="s">
        <v>2728</v>
      </c>
      <c r="H173" s="41" t="s">
        <v>1829</v>
      </c>
      <c r="I173" s="41" t="s">
        <v>1787</v>
      </c>
      <c r="J173" s="44">
        <v>4199806</v>
      </c>
      <c r="K173" s="38" t="s">
        <v>25</v>
      </c>
      <c r="L173" s="44">
        <v>1000000</v>
      </c>
    </row>
    <row r="174" spans="1:12" ht="13.5" customHeight="1" x14ac:dyDescent="0.2">
      <c r="A174" s="38">
        <v>173</v>
      </c>
      <c r="B174" s="39" t="s">
        <v>2729</v>
      </c>
      <c r="C174" s="40">
        <v>95828</v>
      </c>
      <c r="D174" s="41" t="s">
        <v>2730</v>
      </c>
      <c r="E174" s="41" t="s">
        <v>2731</v>
      </c>
      <c r="F174" s="42" t="s">
        <v>2732</v>
      </c>
      <c r="G174" s="43" t="s">
        <v>2733</v>
      </c>
      <c r="H174" s="41" t="s">
        <v>182</v>
      </c>
      <c r="I174" s="41" t="s">
        <v>183</v>
      </c>
      <c r="J174" s="44">
        <v>1226228</v>
      </c>
      <c r="K174" s="38" t="s">
        <v>19</v>
      </c>
      <c r="L174" s="44">
        <v>613114</v>
      </c>
    </row>
    <row r="175" spans="1:12" ht="13.5" customHeight="1" x14ac:dyDescent="0.2">
      <c r="A175" s="38">
        <v>174</v>
      </c>
      <c r="B175" s="39" t="s">
        <v>2734</v>
      </c>
      <c r="C175" s="40">
        <v>94270</v>
      </c>
      <c r="D175" s="41" t="s">
        <v>2735</v>
      </c>
      <c r="E175" s="41" t="s">
        <v>2736</v>
      </c>
      <c r="F175" s="42" t="s">
        <v>2737</v>
      </c>
      <c r="G175" s="43" t="s">
        <v>2738</v>
      </c>
      <c r="H175" s="41" t="s">
        <v>1527</v>
      </c>
      <c r="I175" s="41" t="s">
        <v>1441</v>
      </c>
      <c r="J175" s="44">
        <v>1398440</v>
      </c>
      <c r="K175" s="38" t="s">
        <v>19</v>
      </c>
      <c r="L175" s="44">
        <v>699220</v>
      </c>
    </row>
    <row r="176" spans="1:12" ht="13.5" customHeight="1" x14ac:dyDescent="0.2">
      <c r="A176" s="38">
        <v>175</v>
      </c>
      <c r="B176" s="39" t="s">
        <v>2739</v>
      </c>
      <c r="C176" s="40">
        <v>94805</v>
      </c>
      <c r="D176" s="41" t="s">
        <v>2740</v>
      </c>
      <c r="E176" s="41" t="s">
        <v>2741</v>
      </c>
      <c r="F176" s="42" t="s">
        <v>2742</v>
      </c>
      <c r="G176" s="43" t="s">
        <v>2743</v>
      </c>
      <c r="H176" s="41" t="s">
        <v>31</v>
      </c>
      <c r="I176" s="41" t="s">
        <v>18</v>
      </c>
      <c r="J176" s="44">
        <v>2590485</v>
      </c>
      <c r="K176" s="38" t="s">
        <v>19</v>
      </c>
      <c r="L176" s="44">
        <v>1000000</v>
      </c>
    </row>
    <row r="177" spans="1:12" ht="13.5" customHeight="1" x14ac:dyDescent="0.2">
      <c r="A177" s="38">
        <v>176</v>
      </c>
      <c r="B177" s="39" t="s">
        <v>2744</v>
      </c>
      <c r="C177" s="40">
        <v>94347</v>
      </c>
      <c r="D177" s="41" t="s">
        <v>2745</v>
      </c>
      <c r="E177" s="41" t="s">
        <v>2746</v>
      </c>
      <c r="F177" s="42" t="s">
        <v>2747</v>
      </c>
      <c r="G177" s="43" t="s">
        <v>2748</v>
      </c>
      <c r="H177" s="41" t="s">
        <v>550</v>
      </c>
      <c r="I177" s="41" t="s">
        <v>497</v>
      </c>
      <c r="J177" s="44">
        <v>1864582</v>
      </c>
      <c r="K177" s="38" t="s">
        <v>19</v>
      </c>
      <c r="L177" s="44">
        <v>932291</v>
      </c>
    </row>
    <row r="178" spans="1:12" ht="13.5" customHeight="1" x14ac:dyDescent="0.2">
      <c r="A178" s="38">
        <v>177</v>
      </c>
      <c r="B178" s="39" t="s">
        <v>2749</v>
      </c>
      <c r="C178" s="40">
        <v>96576</v>
      </c>
      <c r="D178" s="41" t="s">
        <v>2750</v>
      </c>
      <c r="E178" s="41" t="s">
        <v>2751</v>
      </c>
      <c r="F178" s="42" t="s">
        <v>2752</v>
      </c>
      <c r="G178" s="43" t="s">
        <v>2753</v>
      </c>
      <c r="H178" s="41" t="s">
        <v>600</v>
      </c>
      <c r="I178" s="41" t="s">
        <v>557</v>
      </c>
      <c r="J178" s="44">
        <v>640881</v>
      </c>
      <c r="K178" s="38" t="s">
        <v>19</v>
      </c>
      <c r="L178" s="44">
        <v>320440</v>
      </c>
    </row>
    <row r="179" spans="1:12" ht="13.5" customHeight="1" x14ac:dyDescent="0.2">
      <c r="A179" s="38">
        <v>178</v>
      </c>
      <c r="B179" s="39" t="s">
        <v>2754</v>
      </c>
      <c r="C179" s="40">
        <v>94453</v>
      </c>
      <c r="D179" s="41" t="s">
        <v>2755</v>
      </c>
      <c r="E179" s="41" t="s">
        <v>2756</v>
      </c>
      <c r="F179" s="42" t="s">
        <v>2757</v>
      </c>
      <c r="G179" s="43" t="s">
        <v>2758</v>
      </c>
      <c r="H179" s="41" t="s">
        <v>1262</v>
      </c>
      <c r="I179" s="41" t="s">
        <v>1070</v>
      </c>
      <c r="J179" s="44">
        <v>2299812</v>
      </c>
      <c r="K179" s="38" t="s">
        <v>19</v>
      </c>
      <c r="L179" s="44">
        <v>1000000</v>
      </c>
    </row>
    <row r="180" spans="1:12" ht="13.5" customHeight="1" x14ac:dyDescent="0.2">
      <c r="A180" s="38">
        <v>179</v>
      </c>
      <c r="B180" s="39" t="s">
        <v>2759</v>
      </c>
      <c r="C180" s="40">
        <v>95131</v>
      </c>
      <c r="D180" s="41" t="s">
        <v>2760</v>
      </c>
      <c r="E180" s="41" t="s">
        <v>2761</v>
      </c>
      <c r="F180" s="42" t="s">
        <v>2762</v>
      </c>
      <c r="G180" s="43" t="s">
        <v>2763</v>
      </c>
      <c r="H180" s="41" t="s">
        <v>734</v>
      </c>
      <c r="I180" s="41" t="s">
        <v>723</v>
      </c>
      <c r="J180" s="44">
        <v>3708186</v>
      </c>
      <c r="K180" s="38" t="s">
        <v>19</v>
      </c>
      <c r="L180" s="44">
        <v>1000000</v>
      </c>
    </row>
    <row r="181" spans="1:12" ht="13.5" customHeight="1" x14ac:dyDescent="0.2">
      <c r="A181" s="38">
        <v>180</v>
      </c>
      <c r="B181" s="39" t="s">
        <v>2764</v>
      </c>
      <c r="C181" s="40">
        <v>96450</v>
      </c>
      <c r="D181" s="41" t="s">
        <v>2765</v>
      </c>
      <c r="E181" s="41" t="s">
        <v>2766</v>
      </c>
      <c r="F181" s="42" t="s">
        <v>2767</v>
      </c>
      <c r="G181" s="43" t="s">
        <v>2768</v>
      </c>
      <c r="H181" s="41" t="s">
        <v>2644</v>
      </c>
      <c r="I181" s="41" t="s">
        <v>497</v>
      </c>
      <c r="J181" s="44">
        <v>1627143</v>
      </c>
      <c r="K181" s="38" t="s">
        <v>19</v>
      </c>
      <c r="L181" s="44">
        <v>813571</v>
      </c>
    </row>
    <row r="182" spans="1:12" ht="13.5" customHeight="1" x14ac:dyDescent="0.2">
      <c r="A182" s="38">
        <v>181</v>
      </c>
      <c r="B182" s="39" t="s">
        <v>2769</v>
      </c>
      <c r="C182" s="40">
        <v>93921</v>
      </c>
      <c r="D182" s="41" t="s">
        <v>2770</v>
      </c>
      <c r="E182" s="41" t="s">
        <v>2771</v>
      </c>
      <c r="F182" s="42" t="s">
        <v>2772</v>
      </c>
      <c r="G182" s="43" t="s">
        <v>2773</v>
      </c>
      <c r="H182" s="41" t="s">
        <v>1600</v>
      </c>
      <c r="I182" s="41" t="s">
        <v>1441</v>
      </c>
      <c r="J182" s="44">
        <v>1478428</v>
      </c>
      <c r="K182" s="38" t="s">
        <v>25</v>
      </c>
      <c r="L182" s="44">
        <v>739213</v>
      </c>
    </row>
    <row r="183" spans="1:12" ht="13.5" customHeight="1" x14ac:dyDescent="0.2">
      <c r="A183" s="38">
        <v>182</v>
      </c>
      <c r="B183" s="39" t="s">
        <v>2774</v>
      </c>
      <c r="C183" s="40">
        <v>96473</v>
      </c>
      <c r="D183" s="41" t="s">
        <v>2775</v>
      </c>
      <c r="E183" s="41" t="s">
        <v>2776</v>
      </c>
      <c r="F183" s="42" t="s">
        <v>2777</v>
      </c>
      <c r="G183" s="43" t="s">
        <v>2778</v>
      </c>
      <c r="H183" s="41" t="s">
        <v>1069</v>
      </c>
      <c r="I183" s="41" t="s">
        <v>1070</v>
      </c>
      <c r="J183" s="44">
        <v>482645</v>
      </c>
      <c r="K183" s="38" t="s">
        <v>19</v>
      </c>
      <c r="L183" s="44">
        <v>241000</v>
      </c>
    </row>
    <row r="184" spans="1:12" ht="13.5" customHeight="1" x14ac:dyDescent="0.2">
      <c r="A184" s="38">
        <v>183</v>
      </c>
      <c r="B184" s="39" t="s">
        <v>2779</v>
      </c>
      <c r="C184" s="40">
        <v>93913</v>
      </c>
      <c r="D184" s="41" t="s">
        <v>2780</v>
      </c>
      <c r="E184" s="41" t="s">
        <v>2781</v>
      </c>
      <c r="F184" s="42" t="s">
        <v>2782</v>
      </c>
      <c r="G184" s="43" t="s">
        <v>2783</v>
      </c>
      <c r="H184" s="41" t="s">
        <v>529</v>
      </c>
      <c r="I184" s="41" t="s">
        <v>497</v>
      </c>
      <c r="J184" s="44">
        <v>4443641</v>
      </c>
      <c r="K184" s="38" t="s">
        <v>19</v>
      </c>
      <c r="L184" s="44">
        <v>1000000</v>
      </c>
    </row>
    <row r="185" spans="1:12" ht="13.5" customHeight="1" x14ac:dyDescent="0.2">
      <c r="A185" s="38">
        <v>184</v>
      </c>
      <c r="B185" s="39" t="s">
        <v>2784</v>
      </c>
      <c r="C185" s="40">
        <v>95496</v>
      </c>
      <c r="D185" s="41" t="s">
        <v>2785</v>
      </c>
      <c r="E185" s="41" t="s">
        <v>2786</v>
      </c>
      <c r="F185" s="42" t="s">
        <v>2787</v>
      </c>
      <c r="G185" s="43" t="s">
        <v>2788</v>
      </c>
      <c r="H185" s="41" t="s">
        <v>1803</v>
      </c>
      <c r="I185" s="41" t="s">
        <v>1787</v>
      </c>
      <c r="J185" s="44">
        <v>1032557</v>
      </c>
      <c r="K185" s="38" t="s">
        <v>19</v>
      </c>
      <c r="L185" s="44">
        <v>516278</v>
      </c>
    </row>
    <row r="186" spans="1:12" ht="13.5" customHeight="1" x14ac:dyDescent="0.2">
      <c r="A186" s="38">
        <v>185</v>
      </c>
      <c r="B186" s="39" t="s">
        <v>2789</v>
      </c>
      <c r="C186" s="40">
        <v>97294</v>
      </c>
      <c r="D186" s="41" t="s">
        <v>2790</v>
      </c>
      <c r="E186" s="41" t="s">
        <v>2791</v>
      </c>
      <c r="F186" s="42" t="s">
        <v>2792</v>
      </c>
      <c r="G186" s="43" t="s">
        <v>2793</v>
      </c>
      <c r="H186" s="41" t="s">
        <v>1419</v>
      </c>
      <c r="I186" s="41" t="s">
        <v>1070</v>
      </c>
      <c r="J186" s="44">
        <v>1884899</v>
      </c>
      <c r="K186" s="38" t="s">
        <v>25</v>
      </c>
      <c r="L186" s="44">
        <v>942449</v>
      </c>
    </row>
    <row r="187" spans="1:12" ht="13.5" customHeight="1" x14ac:dyDescent="0.2">
      <c r="A187" s="38">
        <v>186</v>
      </c>
      <c r="B187" s="39" t="s">
        <v>2794</v>
      </c>
      <c r="C187" s="40">
        <v>97326</v>
      </c>
      <c r="D187" s="41" t="s">
        <v>2795</v>
      </c>
      <c r="E187" s="41" t="s">
        <v>2796</v>
      </c>
      <c r="F187" s="42" t="s">
        <v>2797</v>
      </c>
      <c r="G187" s="43" t="s">
        <v>2798</v>
      </c>
      <c r="H187" s="41" t="s">
        <v>978</v>
      </c>
      <c r="I187" s="41" t="s">
        <v>979</v>
      </c>
      <c r="J187" s="44">
        <v>1626522</v>
      </c>
      <c r="K187" s="38" t="s">
        <v>19</v>
      </c>
      <c r="L187" s="44">
        <v>813261</v>
      </c>
    </row>
    <row r="188" spans="1:12" ht="13.5" customHeight="1" x14ac:dyDescent="0.2">
      <c r="A188" s="38">
        <v>187</v>
      </c>
      <c r="B188" s="39" t="s">
        <v>2799</v>
      </c>
      <c r="C188" s="40">
        <v>95313</v>
      </c>
      <c r="D188" s="41" t="s">
        <v>2800</v>
      </c>
      <c r="E188" s="41" t="s">
        <v>2801</v>
      </c>
      <c r="F188" s="42" t="s">
        <v>2802</v>
      </c>
      <c r="G188" s="43" t="s">
        <v>2803</v>
      </c>
      <c r="H188" s="41" t="s">
        <v>1387</v>
      </c>
      <c r="I188" s="41" t="s">
        <v>1070</v>
      </c>
      <c r="J188" s="44">
        <v>3123343</v>
      </c>
      <c r="K188" s="38" t="s">
        <v>19</v>
      </c>
      <c r="L188" s="44">
        <v>1000000</v>
      </c>
    </row>
    <row r="189" spans="1:12" ht="13.5" customHeight="1" x14ac:dyDescent="0.2">
      <c r="A189" s="38">
        <v>188</v>
      </c>
      <c r="B189" s="39" t="s">
        <v>2804</v>
      </c>
      <c r="C189" s="40">
        <v>96003</v>
      </c>
      <c r="D189" s="41" t="s">
        <v>2805</v>
      </c>
      <c r="E189" s="41" t="s">
        <v>2806</v>
      </c>
      <c r="F189" s="42" t="s">
        <v>2807</v>
      </c>
      <c r="G189" s="43" t="s">
        <v>2808</v>
      </c>
      <c r="H189" s="41" t="s">
        <v>722</v>
      </c>
      <c r="I189" s="41" t="s">
        <v>723</v>
      </c>
      <c r="J189" s="44">
        <v>1013487</v>
      </c>
      <c r="K189" s="38" t="s">
        <v>19</v>
      </c>
      <c r="L189" s="44">
        <v>500000</v>
      </c>
    </row>
    <row r="190" spans="1:12" ht="13.5" customHeight="1" x14ac:dyDescent="0.2">
      <c r="A190" s="38">
        <v>189</v>
      </c>
      <c r="B190" s="39" t="s">
        <v>2809</v>
      </c>
      <c r="C190" s="40">
        <v>95709</v>
      </c>
      <c r="D190" s="41" t="s">
        <v>2810</v>
      </c>
      <c r="E190" s="41" t="s">
        <v>2811</v>
      </c>
      <c r="F190" s="42" t="s">
        <v>2812</v>
      </c>
      <c r="G190" s="43" t="s">
        <v>2813</v>
      </c>
      <c r="H190" s="41" t="s">
        <v>2354</v>
      </c>
      <c r="I190" s="41" t="s">
        <v>183</v>
      </c>
      <c r="J190" s="44">
        <v>2021356</v>
      </c>
      <c r="K190" s="38" t="s">
        <v>19</v>
      </c>
      <c r="L190" s="44">
        <v>1000000</v>
      </c>
    </row>
    <row r="191" spans="1:12" ht="13.5" customHeight="1" x14ac:dyDescent="0.2">
      <c r="A191" s="38">
        <v>190</v>
      </c>
      <c r="B191" s="39" t="s">
        <v>2814</v>
      </c>
      <c r="C191" s="40">
        <v>97155</v>
      </c>
      <c r="D191" s="41" t="s">
        <v>2815</v>
      </c>
      <c r="E191" s="41" t="s">
        <v>2816</v>
      </c>
      <c r="F191" s="42" t="s">
        <v>2817</v>
      </c>
      <c r="G191" s="43" t="s">
        <v>2818</v>
      </c>
      <c r="H191" s="41" t="s">
        <v>868</v>
      </c>
      <c r="I191" s="41" t="s">
        <v>869</v>
      </c>
      <c r="J191" s="44">
        <v>1460849</v>
      </c>
      <c r="K191" s="38" t="s">
        <v>19</v>
      </c>
      <c r="L191" s="44">
        <v>730424</v>
      </c>
    </row>
    <row r="192" spans="1:12" ht="13.5" customHeight="1" x14ac:dyDescent="0.2">
      <c r="A192" s="38">
        <v>191</v>
      </c>
      <c r="B192" s="39" t="s">
        <v>2819</v>
      </c>
      <c r="C192" s="40">
        <v>96408</v>
      </c>
      <c r="D192" s="41" t="s">
        <v>2820</v>
      </c>
      <c r="E192" s="41" t="s">
        <v>2821</v>
      </c>
      <c r="F192" s="42" t="s">
        <v>2822</v>
      </c>
      <c r="G192" s="43" t="s">
        <v>2823</v>
      </c>
      <c r="H192" s="41" t="s">
        <v>249</v>
      </c>
      <c r="I192" s="41" t="s">
        <v>183</v>
      </c>
      <c r="J192" s="44">
        <v>929038</v>
      </c>
      <c r="K192" s="38" t="s">
        <v>25</v>
      </c>
      <c r="L192" s="44">
        <v>464519</v>
      </c>
    </row>
    <row r="193" spans="1:12" ht="13.5" customHeight="1" x14ac:dyDescent="0.2">
      <c r="A193" s="38">
        <v>192</v>
      </c>
      <c r="B193" s="39" t="s">
        <v>2824</v>
      </c>
      <c r="C193" s="40">
        <v>97532</v>
      </c>
      <c r="D193" s="41" t="s">
        <v>2825</v>
      </c>
      <c r="E193" s="41" t="s">
        <v>2826</v>
      </c>
      <c r="F193" s="42" t="s">
        <v>2827</v>
      </c>
      <c r="G193" s="43" t="s">
        <v>2828</v>
      </c>
      <c r="H193" s="41" t="s">
        <v>1695</v>
      </c>
      <c r="I193" s="41" t="s">
        <v>1643</v>
      </c>
      <c r="J193" s="44">
        <v>1457580</v>
      </c>
      <c r="K193" s="38" t="s">
        <v>19</v>
      </c>
      <c r="L193" s="44">
        <v>728790</v>
      </c>
    </row>
    <row r="194" spans="1:12" ht="13.5" customHeight="1" x14ac:dyDescent="0.2">
      <c r="A194" s="38">
        <v>193</v>
      </c>
      <c r="B194" s="39" t="s">
        <v>2829</v>
      </c>
      <c r="C194" s="40">
        <v>94336</v>
      </c>
      <c r="D194" s="41" t="s">
        <v>2830</v>
      </c>
      <c r="E194" s="41" t="s">
        <v>2831</v>
      </c>
      <c r="F194" s="42" t="s">
        <v>2832</v>
      </c>
      <c r="G194" s="43" t="s">
        <v>2833</v>
      </c>
      <c r="H194" s="41" t="s">
        <v>182</v>
      </c>
      <c r="I194" s="41" t="s">
        <v>183</v>
      </c>
      <c r="J194" s="44">
        <v>1468212</v>
      </c>
      <c r="K194" s="38" t="s">
        <v>19</v>
      </c>
      <c r="L194" s="44">
        <v>734106</v>
      </c>
    </row>
    <row r="195" spans="1:12" ht="13.5" customHeight="1" x14ac:dyDescent="0.2">
      <c r="A195" s="38">
        <v>194</v>
      </c>
      <c r="B195" s="39" t="s">
        <v>2834</v>
      </c>
      <c r="C195" s="40">
        <v>97021</v>
      </c>
      <c r="D195" s="41" t="s">
        <v>2835</v>
      </c>
      <c r="E195" s="41" t="s">
        <v>2836</v>
      </c>
      <c r="F195" s="42" t="s">
        <v>2837</v>
      </c>
      <c r="G195" s="43" t="s">
        <v>2838</v>
      </c>
      <c r="H195" s="41" t="s">
        <v>327</v>
      </c>
      <c r="I195" s="41" t="s">
        <v>183</v>
      </c>
      <c r="J195" s="44">
        <v>786032</v>
      </c>
      <c r="K195" s="38" t="s">
        <v>19</v>
      </c>
      <c r="L195" s="44">
        <v>393016</v>
      </c>
    </row>
    <row r="196" spans="1:12" ht="13.5" customHeight="1" x14ac:dyDescent="0.2">
      <c r="A196" s="38">
        <v>195</v>
      </c>
      <c r="B196" s="39" t="s">
        <v>2839</v>
      </c>
      <c r="C196" s="40">
        <v>93630</v>
      </c>
      <c r="D196" s="41" t="s">
        <v>2840</v>
      </c>
      <c r="E196" s="41" t="s">
        <v>2841</v>
      </c>
      <c r="F196" s="42" t="s">
        <v>2842</v>
      </c>
      <c r="G196" s="43" t="s">
        <v>2843</v>
      </c>
      <c r="H196" s="41" t="s">
        <v>1642</v>
      </c>
      <c r="I196" s="41" t="s">
        <v>1643</v>
      </c>
      <c r="J196" s="44">
        <v>2550619</v>
      </c>
      <c r="K196" s="38" t="s">
        <v>19</v>
      </c>
      <c r="L196" s="44">
        <v>1000000</v>
      </c>
    </row>
    <row r="197" spans="1:12" ht="13.5" customHeight="1" x14ac:dyDescent="0.2">
      <c r="A197" s="38">
        <v>196</v>
      </c>
      <c r="B197" s="39" t="s">
        <v>2844</v>
      </c>
      <c r="C197" s="40">
        <v>95187</v>
      </c>
      <c r="D197" s="41" t="s">
        <v>2845</v>
      </c>
      <c r="E197" s="41" t="s">
        <v>2846</v>
      </c>
      <c r="F197" s="42" t="s">
        <v>2847</v>
      </c>
      <c r="G197" s="43" t="s">
        <v>2848</v>
      </c>
      <c r="H197" s="41" t="s">
        <v>1600</v>
      </c>
      <c r="I197" s="41" t="s">
        <v>1441</v>
      </c>
      <c r="J197" s="44">
        <v>1299525</v>
      </c>
      <c r="K197" s="38" t="s">
        <v>19</v>
      </c>
      <c r="L197" s="44">
        <v>649762</v>
      </c>
    </row>
    <row r="198" spans="1:12" ht="13.5" customHeight="1" x14ac:dyDescent="0.2">
      <c r="A198" s="38">
        <v>197</v>
      </c>
      <c r="B198" s="45" t="s">
        <v>2849</v>
      </c>
      <c r="C198" s="40">
        <v>95087</v>
      </c>
      <c r="D198" s="41" t="s">
        <v>2850</v>
      </c>
      <c r="E198" s="41" t="s">
        <v>2851</v>
      </c>
      <c r="F198" s="42" t="s">
        <v>2852</v>
      </c>
      <c r="G198" s="43" t="s">
        <v>2853</v>
      </c>
      <c r="H198" s="41" t="s">
        <v>136</v>
      </c>
      <c r="I198" s="41" t="s">
        <v>18</v>
      </c>
      <c r="J198" s="44">
        <v>1938753</v>
      </c>
      <c r="K198" s="38" t="s">
        <v>19</v>
      </c>
      <c r="L198" s="44">
        <v>969376</v>
      </c>
    </row>
    <row r="199" spans="1:12" ht="13.5" customHeight="1" x14ac:dyDescent="0.2">
      <c r="A199" s="38">
        <v>198</v>
      </c>
      <c r="B199" s="45" t="s">
        <v>2854</v>
      </c>
      <c r="C199" s="40">
        <v>96992</v>
      </c>
      <c r="D199" s="41" t="s">
        <v>2855</v>
      </c>
      <c r="E199" s="41" t="s">
        <v>2856</v>
      </c>
      <c r="F199" s="42" t="s">
        <v>2857</v>
      </c>
      <c r="G199" s="43" t="s">
        <v>2858</v>
      </c>
      <c r="H199" s="41" t="s">
        <v>64</v>
      </c>
      <c r="I199" s="41" t="s">
        <v>18</v>
      </c>
      <c r="J199" s="44">
        <v>837000</v>
      </c>
      <c r="K199" s="38" t="s">
        <v>25</v>
      </c>
      <c r="L199" s="44">
        <v>418000</v>
      </c>
    </row>
    <row r="200" spans="1:12" ht="13.5" customHeight="1" x14ac:dyDescent="0.2">
      <c r="A200" s="38">
        <v>199</v>
      </c>
      <c r="B200" s="39" t="s">
        <v>2859</v>
      </c>
      <c r="C200" s="40">
        <v>93812</v>
      </c>
      <c r="D200" s="41" t="s">
        <v>2860</v>
      </c>
      <c r="E200" s="41" t="s">
        <v>2861</v>
      </c>
      <c r="F200" s="42" t="s">
        <v>2862</v>
      </c>
      <c r="G200" s="43" t="s">
        <v>2863</v>
      </c>
      <c r="H200" s="41" t="s">
        <v>1642</v>
      </c>
      <c r="I200" s="41" t="s">
        <v>1643</v>
      </c>
      <c r="J200" s="44">
        <v>2114040</v>
      </c>
      <c r="K200" s="38" t="s">
        <v>19</v>
      </c>
      <c r="L200" s="44">
        <v>1000000</v>
      </c>
    </row>
    <row r="201" spans="1:12" ht="13.5" customHeight="1" x14ac:dyDescent="0.2">
      <c r="A201" s="38">
        <v>200</v>
      </c>
      <c r="B201" s="39" t="s">
        <v>2864</v>
      </c>
      <c r="C201" s="40">
        <v>94391</v>
      </c>
      <c r="D201" s="41" t="s">
        <v>2865</v>
      </c>
      <c r="E201" s="41" t="s">
        <v>2866</v>
      </c>
      <c r="F201" s="42" t="s">
        <v>2867</v>
      </c>
      <c r="G201" s="43" t="s">
        <v>2868</v>
      </c>
      <c r="H201" s="41" t="s">
        <v>868</v>
      </c>
      <c r="I201" s="41" t="s">
        <v>869</v>
      </c>
      <c r="J201" s="44">
        <v>1976849</v>
      </c>
      <c r="K201" s="38" t="s">
        <v>19</v>
      </c>
      <c r="L201" s="44">
        <v>988424</v>
      </c>
    </row>
    <row r="202" spans="1:12" ht="13.5" customHeight="1" x14ac:dyDescent="0.2">
      <c r="A202" s="38">
        <v>201</v>
      </c>
      <c r="B202" s="39" t="s">
        <v>2869</v>
      </c>
      <c r="C202" s="40">
        <v>94342</v>
      </c>
      <c r="D202" s="41" t="s">
        <v>2870</v>
      </c>
      <c r="E202" s="41" t="s">
        <v>2871</v>
      </c>
      <c r="F202" s="42" t="s">
        <v>2872</v>
      </c>
      <c r="G202" s="43" t="s">
        <v>2873</v>
      </c>
      <c r="H202" s="41" t="s">
        <v>1695</v>
      </c>
      <c r="I202" s="41" t="s">
        <v>1643</v>
      </c>
      <c r="J202" s="44">
        <v>1847881</v>
      </c>
      <c r="K202" s="38" t="s">
        <v>19</v>
      </c>
      <c r="L202" s="44">
        <v>923940</v>
      </c>
    </row>
    <row r="203" spans="1:12" ht="13.5" customHeight="1" x14ac:dyDescent="0.2">
      <c r="A203" s="38">
        <v>202</v>
      </c>
      <c r="B203" s="39" t="s">
        <v>2874</v>
      </c>
      <c r="C203" s="40">
        <v>94776</v>
      </c>
      <c r="D203" s="41" t="s">
        <v>2875</v>
      </c>
      <c r="E203" s="41" t="s">
        <v>2876</v>
      </c>
      <c r="F203" s="42" t="s">
        <v>2877</v>
      </c>
      <c r="G203" s="43" t="s">
        <v>683</v>
      </c>
      <c r="H203" s="41" t="s">
        <v>1324</v>
      </c>
      <c r="I203" s="41" t="s">
        <v>1070</v>
      </c>
      <c r="J203" s="44">
        <v>1296265</v>
      </c>
      <c r="K203" s="38" t="s">
        <v>19</v>
      </c>
      <c r="L203" s="44">
        <v>648132</v>
      </c>
    </row>
    <row r="204" spans="1:12" ht="13.5" customHeight="1" x14ac:dyDescent="0.2">
      <c r="A204" s="38">
        <v>203</v>
      </c>
      <c r="B204" s="39" t="s">
        <v>2878</v>
      </c>
      <c r="C204" s="40">
        <v>97105</v>
      </c>
      <c r="D204" s="41" t="s">
        <v>2879</v>
      </c>
      <c r="E204" s="41" t="s">
        <v>2880</v>
      </c>
      <c r="F204" s="42" t="s">
        <v>2881</v>
      </c>
      <c r="G204" s="43" t="s">
        <v>2882</v>
      </c>
      <c r="H204" s="41" t="s">
        <v>1350</v>
      </c>
      <c r="I204" s="41" t="s">
        <v>1070</v>
      </c>
      <c r="J204" s="44">
        <v>3394614</v>
      </c>
      <c r="K204" s="38" t="s">
        <v>25</v>
      </c>
      <c r="L204" s="44">
        <v>1000000</v>
      </c>
    </row>
    <row r="205" spans="1:12" ht="13.5" customHeight="1" x14ac:dyDescent="0.2">
      <c r="A205" s="38">
        <v>204</v>
      </c>
      <c r="B205" s="39" t="s">
        <v>2883</v>
      </c>
      <c r="C205" s="40">
        <v>96339</v>
      </c>
      <c r="D205" s="41" t="s">
        <v>2884</v>
      </c>
      <c r="E205" s="41" t="s">
        <v>2885</v>
      </c>
      <c r="F205" s="42" t="s">
        <v>2886</v>
      </c>
      <c r="G205" s="43" t="s">
        <v>2887</v>
      </c>
      <c r="H205" s="41" t="s">
        <v>1751</v>
      </c>
      <c r="I205" s="41" t="s">
        <v>1643</v>
      </c>
      <c r="J205" s="44">
        <v>1984734</v>
      </c>
      <c r="K205" s="38" t="s">
        <v>19</v>
      </c>
      <c r="L205" s="44">
        <v>900000</v>
      </c>
    </row>
    <row r="206" spans="1:12" ht="13.5" customHeight="1" x14ac:dyDescent="0.2">
      <c r="A206" s="38">
        <v>205</v>
      </c>
      <c r="B206" s="39" t="s">
        <v>2888</v>
      </c>
      <c r="C206" s="40">
        <v>97279</v>
      </c>
      <c r="D206" s="41" t="s">
        <v>2889</v>
      </c>
      <c r="E206" s="41" t="s">
        <v>2890</v>
      </c>
      <c r="F206" s="42" t="s">
        <v>2891</v>
      </c>
      <c r="G206" s="43" t="s">
        <v>2892</v>
      </c>
      <c r="H206" s="41" t="s">
        <v>1642</v>
      </c>
      <c r="I206" s="41" t="s">
        <v>1643</v>
      </c>
      <c r="J206" s="44">
        <v>2019198</v>
      </c>
      <c r="K206" s="38" t="s">
        <v>25</v>
      </c>
      <c r="L206" s="44">
        <v>1000000</v>
      </c>
    </row>
    <row r="207" spans="1:12" ht="13.5" customHeight="1" x14ac:dyDescent="0.2">
      <c r="A207" s="38">
        <v>206</v>
      </c>
      <c r="B207" s="39" t="s">
        <v>2893</v>
      </c>
      <c r="C207" s="40">
        <v>97056</v>
      </c>
      <c r="D207" s="41" t="s">
        <v>2894</v>
      </c>
      <c r="E207" s="41" t="s">
        <v>2895</v>
      </c>
      <c r="F207" s="42" t="s">
        <v>2896</v>
      </c>
      <c r="G207" s="43" t="s">
        <v>2897</v>
      </c>
      <c r="H207" s="41" t="s">
        <v>464</v>
      </c>
      <c r="I207" s="41" t="s">
        <v>433</v>
      </c>
      <c r="J207" s="44">
        <v>1643366</v>
      </c>
      <c r="K207" s="38" t="s">
        <v>19</v>
      </c>
      <c r="L207" s="44">
        <v>821683</v>
      </c>
    </row>
    <row r="208" spans="1:12" ht="13.5" customHeight="1" x14ac:dyDescent="0.2">
      <c r="A208" s="38">
        <v>207</v>
      </c>
      <c r="B208" s="39" t="s">
        <v>2898</v>
      </c>
      <c r="C208" s="40">
        <v>95478</v>
      </c>
      <c r="D208" s="41" t="s">
        <v>2899</v>
      </c>
      <c r="E208" s="41" t="s">
        <v>2900</v>
      </c>
      <c r="F208" s="42" t="s">
        <v>2901</v>
      </c>
      <c r="G208" s="43" t="s">
        <v>2902</v>
      </c>
      <c r="H208" s="41" t="s">
        <v>734</v>
      </c>
      <c r="I208" s="41" t="s">
        <v>723</v>
      </c>
      <c r="J208" s="44">
        <v>2376993</v>
      </c>
      <c r="K208" s="38" t="s">
        <v>25</v>
      </c>
      <c r="L208" s="44">
        <v>1000000</v>
      </c>
    </row>
    <row r="209" spans="1:12" ht="13.5" customHeight="1" x14ac:dyDescent="0.2">
      <c r="A209" s="38">
        <v>208</v>
      </c>
      <c r="B209" s="39" t="s">
        <v>2903</v>
      </c>
      <c r="C209" s="40">
        <v>94044</v>
      </c>
      <c r="D209" s="41" t="s">
        <v>2904</v>
      </c>
      <c r="E209" s="41" t="s">
        <v>2905</v>
      </c>
      <c r="F209" s="42" t="s">
        <v>2906</v>
      </c>
      <c r="G209" s="43" t="s">
        <v>2907</v>
      </c>
      <c r="H209" s="41" t="s">
        <v>1161</v>
      </c>
      <c r="I209" s="41" t="s">
        <v>1070</v>
      </c>
      <c r="J209" s="44">
        <v>1487752</v>
      </c>
      <c r="K209" s="38" t="s">
        <v>19</v>
      </c>
      <c r="L209" s="44">
        <v>743876</v>
      </c>
    </row>
    <row r="210" spans="1:12" ht="13.5" customHeight="1" x14ac:dyDescent="0.2">
      <c r="A210" s="38">
        <v>209</v>
      </c>
      <c r="B210" s="39" t="s">
        <v>2908</v>
      </c>
      <c r="C210" s="40">
        <v>94218</v>
      </c>
      <c r="D210" s="41" t="s">
        <v>2909</v>
      </c>
      <c r="E210" s="41" t="s">
        <v>2910</v>
      </c>
      <c r="F210" s="42" t="s">
        <v>2911</v>
      </c>
      <c r="G210" s="43" t="s">
        <v>2912</v>
      </c>
      <c r="H210" s="41" t="s">
        <v>1548</v>
      </c>
      <c r="I210" s="41" t="s">
        <v>1441</v>
      </c>
      <c r="J210" s="44">
        <v>1353488</v>
      </c>
      <c r="K210" s="38" t="s">
        <v>25</v>
      </c>
      <c r="L210" s="44">
        <v>676744</v>
      </c>
    </row>
    <row r="211" spans="1:12" ht="13.5" customHeight="1" x14ac:dyDescent="0.2">
      <c r="A211" s="38">
        <v>210</v>
      </c>
      <c r="B211" s="39" t="s">
        <v>2913</v>
      </c>
      <c r="C211" s="40">
        <v>95683</v>
      </c>
      <c r="D211" s="41" t="s">
        <v>2914</v>
      </c>
      <c r="E211" s="41" t="s">
        <v>2915</v>
      </c>
      <c r="F211" s="42" t="s">
        <v>2916</v>
      </c>
      <c r="G211" s="43" t="s">
        <v>2917</v>
      </c>
      <c r="H211" s="41" t="s">
        <v>1803</v>
      </c>
      <c r="I211" s="41" t="s">
        <v>1787</v>
      </c>
      <c r="J211" s="44">
        <v>2412820</v>
      </c>
      <c r="K211" s="38" t="s">
        <v>19</v>
      </c>
      <c r="L211" s="44">
        <v>1000000</v>
      </c>
    </row>
    <row r="212" spans="1:12" ht="13.5" customHeight="1" x14ac:dyDescent="0.2">
      <c r="A212" s="38">
        <v>211</v>
      </c>
      <c r="B212" s="39" t="s">
        <v>2918</v>
      </c>
      <c r="C212" s="40">
        <v>96879</v>
      </c>
      <c r="D212" s="41" t="s">
        <v>2919</v>
      </c>
      <c r="E212" s="41" t="s">
        <v>2920</v>
      </c>
      <c r="F212" s="42" t="s">
        <v>2921</v>
      </c>
      <c r="G212" s="43" t="s">
        <v>2922</v>
      </c>
      <c r="H212" s="41" t="s">
        <v>678</v>
      </c>
      <c r="I212" s="41" t="s">
        <v>627</v>
      </c>
      <c r="J212" s="44">
        <v>2096491</v>
      </c>
      <c r="K212" s="38" t="s">
        <v>19</v>
      </c>
      <c r="L212" s="44">
        <v>1000000</v>
      </c>
    </row>
    <row r="213" spans="1:12" ht="13.5" customHeight="1" x14ac:dyDescent="0.2">
      <c r="A213" s="38">
        <v>212</v>
      </c>
      <c r="B213" s="45" t="s">
        <v>2923</v>
      </c>
      <c r="C213" s="40">
        <v>96590</v>
      </c>
      <c r="D213" s="41" t="s">
        <v>2924</v>
      </c>
      <c r="E213" s="41" t="s">
        <v>2925</v>
      </c>
      <c r="F213" s="42" t="s">
        <v>2926</v>
      </c>
      <c r="G213" s="43" t="s">
        <v>2927</v>
      </c>
      <c r="H213" s="41" t="s">
        <v>42</v>
      </c>
      <c r="I213" s="41" t="s">
        <v>18</v>
      </c>
      <c r="J213" s="44">
        <v>611106</v>
      </c>
      <c r="K213" s="38" t="s">
        <v>25</v>
      </c>
      <c r="L213" s="44">
        <v>305553</v>
      </c>
    </row>
    <row r="214" spans="1:12" ht="13.5" customHeight="1" x14ac:dyDescent="0.2">
      <c r="A214" s="38">
        <v>213</v>
      </c>
      <c r="B214" s="39" t="s">
        <v>2928</v>
      </c>
      <c r="C214" s="40">
        <v>96754</v>
      </c>
      <c r="D214" s="41" t="s">
        <v>2929</v>
      </c>
      <c r="E214" s="41" t="s">
        <v>2930</v>
      </c>
      <c r="F214" s="42" t="s">
        <v>2931</v>
      </c>
      <c r="G214" s="43" t="s">
        <v>2932</v>
      </c>
      <c r="H214" s="41" t="s">
        <v>1206</v>
      </c>
      <c r="I214" s="41" t="s">
        <v>1070</v>
      </c>
      <c r="J214" s="44">
        <v>844459</v>
      </c>
      <c r="K214" s="38" t="s">
        <v>25</v>
      </c>
      <c r="L214" s="44">
        <v>422229</v>
      </c>
    </row>
    <row r="215" spans="1:12" ht="13.5" customHeight="1" x14ac:dyDescent="0.2">
      <c r="A215" s="38">
        <v>214</v>
      </c>
      <c r="B215" s="45" t="s">
        <v>2933</v>
      </c>
      <c r="C215" s="40">
        <v>96549</v>
      </c>
      <c r="D215" s="41" t="s">
        <v>2934</v>
      </c>
      <c r="E215" s="41" t="s">
        <v>2935</v>
      </c>
      <c r="F215" s="42" t="s">
        <v>2936</v>
      </c>
      <c r="G215" s="43" t="s">
        <v>2937</v>
      </c>
      <c r="H215" s="41" t="s">
        <v>42</v>
      </c>
      <c r="I215" s="41" t="s">
        <v>18</v>
      </c>
      <c r="J215" s="44">
        <v>3949049</v>
      </c>
      <c r="K215" s="38" t="s">
        <v>25</v>
      </c>
      <c r="L215" s="44">
        <v>1000000</v>
      </c>
    </row>
    <row r="216" spans="1:12" ht="13.5" customHeight="1" x14ac:dyDescent="0.2">
      <c r="A216" s="38">
        <v>215</v>
      </c>
      <c r="B216" s="39" t="s">
        <v>2938</v>
      </c>
      <c r="C216" s="40">
        <v>97548</v>
      </c>
      <c r="D216" s="41" t="s">
        <v>2939</v>
      </c>
      <c r="E216" s="41" t="s">
        <v>2940</v>
      </c>
      <c r="F216" s="42" t="s">
        <v>2941</v>
      </c>
      <c r="G216" s="43" t="s">
        <v>2942</v>
      </c>
      <c r="H216" s="41" t="s">
        <v>947</v>
      </c>
      <c r="I216" s="41" t="s">
        <v>869</v>
      </c>
      <c r="J216" s="44">
        <v>960348</v>
      </c>
      <c r="K216" s="38" t="s">
        <v>19</v>
      </c>
      <c r="L216" s="44">
        <v>480174</v>
      </c>
    </row>
    <row r="217" spans="1:12" ht="13.5" customHeight="1" x14ac:dyDescent="0.2">
      <c r="A217" s="38">
        <v>216</v>
      </c>
      <c r="B217" s="39" t="s">
        <v>2943</v>
      </c>
      <c r="C217" s="40">
        <v>95200</v>
      </c>
      <c r="D217" s="41" t="s">
        <v>2944</v>
      </c>
      <c r="E217" s="41" t="s">
        <v>2945</v>
      </c>
      <c r="F217" s="42" t="s">
        <v>2946</v>
      </c>
      <c r="G217" s="43" t="s">
        <v>2947</v>
      </c>
      <c r="H217" s="41" t="s">
        <v>1527</v>
      </c>
      <c r="I217" s="41" t="s">
        <v>1441</v>
      </c>
      <c r="J217" s="44">
        <v>2823712</v>
      </c>
      <c r="K217" s="38" t="s">
        <v>19</v>
      </c>
      <c r="L217" s="44">
        <v>1000000</v>
      </c>
    </row>
    <row r="218" spans="1:12" ht="13.5" customHeight="1" x14ac:dyDescent="0.2">
      <c r="A218" s="38">
        <v>217</v>
      </c>
      <c r="B218" s="39" t="s">
        <v>2948</v>
      </c>
      <c r="C218" s="40">
        <v>94039</v>
      </c>
      <c r="D218" s="41" t="s">
        <v>2949</v>
      </c>
      <c r="E218" s="41" t="s">
        <v>2950</v>
      </c>
      <c r="F218" s="42" t="s">
        <v>2951</v>
      </c>
      <c r="G218" s="43" t="s">
        <v>2952</v>
      </c>
      <c r="H218" s="41" t="s">
        <v>550</v>
      </c>
      <c r="I218" s="41" t="s">
        <v>497</v>
      </c>
      <c r="J218" s="44">
        <v>2601055</v>
      </c>
      <c r="K218" s="38" t="s">
        <v>19</v>
      </c>
      <c r="L218" s="44">
        <v>1000000</v>
      </c>
    </row>
    <row r="219" spans="1:12" ht="13.5" customHeight="1" x14ac:dyDescent="0.2">
      <c r="A219" s="38">
        <v>218</v>
      </c>
      <c r="B219" s="39" t="s">
        <v>2953</v>
      </c>
      <c r="C219" s="40">
        <v>96784</v>
      </c>
      <c r="D219" s="41" t="s">
        <v>2954</v>
      </c>
      <c r="E219" s="41" t="s">
        <v>2955</v>
      </c>
      <c r="F219" s="42" t="s">
        <v>2956</v>
      </c>
      <c r="G219" s="43" t="s">
        <v>2957</v>
      </c>
      <c r="H219" s="41" t="s">
        <v>1206</v>
      </c>
      <c r="I219" s="41" t="s">
        <v>1070</v>
      </c>
      <c r="J219" s="44">
        <v>3570006</v>
      </c>
      <c r="K219" s="38" t="s">
        <v>25</v>
      </c>
      <c r="L219" s="44">
        <v>1000000</v>
      </c>
    </row>
    <row r="220" spans="1:12" ht="13.5" customHeight="1" x14ac:dyDescent="0.2">
      <c r="A220" s="38">
        <v>219</v>
      </c>
      <c r="B220" s="45" t="s">
        <v>2958</v>
      </c>
      <c r="C220" s="40">
        <v>97518</v>
      </c>
      <c r="D220" s="41" t="s">
        <v>2959</v>
      </c>
      <c r="E220" s="41" t="s">
        <v>2960</v>
      </c>
      <c r="F220" s="42" t="s">
        <v>2961</v>
      </c>
      <c r="G220" s="43" t="s">
        <v>2962</v>
      </c>
      <c r="H220" s="41" t="s">
        <v>136</v>
      </c>
      <c r="I220" s="41" t="s">
        <v>18</v>
      </c>
      <c r="J220" s="44">
        <v>3410494</v>
      </c>
      <c r="K220" s="38" t="s">
        <v>19</v>
      </c>
      <c r="L220" s="44">
        <v>1000000</v>
      </c>
    </row>
    <row r="221" spans="1:12" ht="13.5" customHeight="1" x14ac:dyDescent="0.2">
      <c r="A221" s="38">
        <v>220</v>
      </c>
      <c r="B221" s="39" t="s">
        <v>2963</v>
      </c>
      <c r="C221" s="40">
        <v>97679</v>
      </c>
      <c r="D221" s="41" t="s">
        <v>2964</v>
      </c>
      <c r="E221" s="41" t="s">
        <v>2965</v>
      </c>
      <c r="F221" s="42" t="s">
        <v>2966</v>
      </c>
      <c r="G221" s="43" t="s">
        <v>2967</v>
      </c>
      <c r="H221" s="41" t="s">
        <v>485</v>
      </c>
      <c r="I221" s="41" t="s">
        <v>433</v>
      </c>
      <c r="J221" s="44">
        <v>1473900</v>
      </c>
      <c r="K221" s="38" t="s">
        <v>19</v>
      </c>
      <c r="L221" s="44">
        <v>736950</v>
      </c>
    </row>
    <row r="222" spans="1:12" ht="13.5" customHeight="1" x14ac:dyDescent="0.2">
      <c r="A222" s="38">
        <v>221</v>
      </c>
      <c r="B222" s="39" t="s">
        <v>2968</v>
      </c>
      <c r="C222" s="40">
        <v>97436</v>
      </c>
      <c r="D222" s="41" t="s">
        <v>2969</v>
      </c>
      <c r="E222" s="41" t="s">
        <v>2970</v>
      </c>
      <c r="F222" s="42" t="s">
        <v>2971</v>
      </c>
      <c r="G222" s="43" t="s">
        <v>2972</v>
      </c>
      <c r="H222" s="41" t="s">
        <v>1419</v>
      </c>
      <c r="I222" s="41" t="s">
        <v>1070</v>
      </c>
      <c r="J222" s="44">
        <v>2182790</v>
      </c>
      <c r="K222" s="38" t="s">
        <v>19</v>
      </c>
      <c r="L222" s="44">
        <v>1000000</v>
      </c>
    </row>
    <row r="223" spans="1:12" ht="13.5" customHeight="1" x14ac:dyDescent="0.2">
      <c r="A223" s="38">
        <v>222</v>
      </c>
      <c r="B223" s="39" t="s">
        <v>2973</v>
      </c>
      <c r="C223" s="40">
        <v>96999</v>
      </c>
      <c r="D223" s="41" t="s">
        <v>2974</v>
      </c>
      <c r="E223" s="41" t="s">
        <v>2975</v>
      </c>
      <c r="F223" s="42" t="s">
        <v>2976</v>
      </c>
      <c r="G223" s="43" t="s">
        <v>2977</v>
      </c>
      <c r="H223" s="41" t="s">
        <v>734</v>
      </c>
      <c r="I223" s="41" t="s">
        <v>723</v>
      </c>
      <c r="J223" s="44">
        <v>2479617</v>
      </c>
      <c r="K223" s="38" t="s">
        <v>25</v>
      </c>
      <c r="L223" s="44">
        <v>1000000</v>
      </c>
    </row>
    <row r="224" spans="1:12" ht="13.5" customHeight="1" x14ac:dyDescent="0.2">
      <c r="A224" s="38">
        <v>223</v>
      </c>
      <c r="B224" s="39" t="s">
        <v>2978</v>
      </c>
      <c r="C224" s="40">
        <v>97557</v>
      </c>
      <c r="D224" s="41" t="s">
        <v>2979</v>
      </c>
      <c r="E224" s="41" t="s">
        <v>2980</v>
      </c>
      <c r="F224" s="42" t="s">
        <v>2981</v>
      </c>
      <c r="G224" s="43" t="s">
        <v>2982</v>
      </c>
      <c r="H224" s="41" t="s">
        <v>1262</v>
      </c>
      <c r="I224" s="41" t="s">
        <v>1070</v>
      </c>
      <c r="J224" s="44">
        <v>794194</v>
      </c>
      <c r="K224" s="38" t="s">
        <v>19</v>
      </c>
      <c r="L224" s="44">
        <v>397097</v>
      </c>
    </row>
    <row r="225" spans="1:12" ht="13.5" customHeight="1" x14ac:dyDescent="0.2">
      <c r="A225" s="38">
        <v>224</v>
      </c>
      <c r="B225" s="39" t="s">
        <v>2983</v>
      </c>
      <c r="C225" s="40">
        <v>96888</v>
      </c>
      <c r="D225" s="41" t="s">
        <v>2984</v>
      </c>
      <c r="E225" s="41" t="s">
        <v>2985</v>
      </c>
      <c r="F225" s="42" t="s">
        <v>2986</v>
      </c>
      <c r="G225" s="43" t="s">
        <v>2987</v>
      </c>
      <c r="H225" s="41" t="s">
        <v>1000</v>
      </c>
      <c r="I225" s="41" t="s">
        <v>979</v>
      </c>
      <c r="J225" s="44">
        <v>2124344</v>
      </c>
      <c r="K225" s="38" t="s">
        <v>25</v>
      </c>
      <c r="L225" s="44">
        <v>1000000</v>
      </c>
    </row>
    <row r="226" spans="1:12" ht="13.5" customHeight="1" x14ac:dyDescent="0.2">
      <c r="A226" s="38">
        <v>225</v>
      </c>
      <c r="B226" s="39" t="s">
        <v>2988</v>
      </c>
      <c r="C226" s="40">
        <v>95282</v>
      </c>
      <c r="D226" s="41" t="s">
        <v>2989</v>
      </c>
      <c r="E226" s="41" t="s">
        <v>2990</v>
      </c>
      <c r="F226" s="42" t="s">
        <v>2991</v>
      </c>
      <c r="G226" s="43" t="s">
        <v>2992</v>
      </c>
      <c r="H226" s="41" t="s">
        <v>868</v>
      </c>
      <c r="I226" s="41" t="s">
        <v>869</v>
      </c>
      <c r="J226" s="44">
        <v>533538</v>
      </c>
      <c r="K226" s="38" t="s">
        <v>19</v>
      </c>
      <c r="L226" s="44">
        <v>266769</v>
      </c>
    </row>
    <row r="227" spans="1:12" ht="13.5" customHeight="1" x14ac:dyDescent="0.2">
      <c r="A227" s="38">
        <v>226</v>
      </c>
      <c r="B227" s="39" t="s">
        <v>2993</v>
      </c>
      <c r="C227" s="40">
        <v>97004</v>
      </c>
      <c r="D227" s="41" t="s">
        <v>2994</v>
      </c>
      <c r="E227" s="41" t="s">
        <v>2995</v>
      </c>
      <c r="F227" s="42" t="s">
        <v>2996</v>
      </c>
      <c r="G227" s="43" t="s">
        <v>2997</v>
      </c>
      <c r="H227" s="41" t="s">
        <v>529</v>
      </c>
      <c r="I227" s="41" t="s">
        <v>497</v>
      </c>
      <c r="J227" s="44">
        <v>4575163</v>
      </c>
      <c r="K227" s="38" t="s">
        <v>25</v>
      </c>
      <c r="L227" s="44">
        <v>1000000</v>
      </c>
    </row>
    <row r="228" spans="1:12" ht="13.5" customHeight="1" x14ac:dyDescent="0.2">
      <c r="A228" s="38">
        <v>227</v>
      </c>
      <c r="B228" s="39" t="s">
        <v>2998</v>
      </c>
      <c r="C228" s="40">
        <v>93724</v>
      </c>
      <c r="D228" s="41" t="s">
        <v>2999</v>
      </c>
      <c r="E228" s="41" t="s">
        <v>3000</v>
      </c>
      <c r="F228" s="42" t="s">
        <v>3001</v>
      </c>
      <c r="G228" s="43" t="s">
        <v>3002</v>
      </c>
      <c r="H228" s="41" t="s">
        <v>550</v>
      </c>
      <c r="I228" s="41" t="s">
        <v>497</v>
      </c>
      <c r="J228" s="44">
        <v>1980456</v>
      </c>
      <c r="K228" s="38" t="s">
        <v>19</v>
      </c>
      <c r="L228" s="44">
        <v>990228</v>
      </c>
    </row>
    <row r="229" spans="1:12" ht="13.5" customHeight="1" x14ac:dyDescent="0.2">
      <c r="A229" s="38">
        <v>228</v>
      </c>
      <c r="B229" s="39" t="s">
        <v>3003</v>
      </c>
      <c r="C229" s="40">
        <v>95309</v>
      </c>
      <c r="D229" s="41" t="s">
        <v>3004</v>
      </c>
      <c r="E229" s="41" t="s">
        <v>3005</v>
      </c>
      <c r="F229" s="42" t="s">
        <v>3006</v>
      </c>
      <c r="G229" s="43" t="s">
        <v>3007</v>
      </c>
      <c r="H229" s="41" t="s">
        <v>705</v>
      </c>
      <c r="I229" s="41" t="s">
        <v>627</v>
      </c>
      <c r="J229" s="44">
        <v>1049431</v>
      </c>
      <c r="K229" s="38" t="s">
        <v>19</v>
      </c>
      <c r="L229" s="44">
        <v>524715</v>
      </c>
    </row>
    <row r="230" spans="1:12" ht="13.5" customHeight="1" x14ac:dyDescent="0.2">
      <c r="A230" s="38">
        <v>229</v>
      </c>
      <c r="B230" s="39" t="s">
        <v>3008</v>
      </c>
      <c r="C230" s="40">
        <v>97327</v>
      </c>
      <c r="D230" s="41" t="s">
        <v>3009</v>
      </c>
      <c r="E230" s="41" t="s">
        <v>3010</v>
      </c>
      <c r="F230" s="42" t="s">
        <v>3011</v>
      </c>
      <c r="G230" s="43" t="s">
        <v>3012</v>
      </c>
      <c r="H230" s="41" t="s">
        <v>857</v>
      </c>
      <c r="I230" s="41" t="s">
        <v>723</v>
      </c>
      <c r="J230" s="44">
        <v>1571178</v>
      </c>
      <c r="K230" s="38" t="s">
        <v>19</v>
      </c>
      <c r="L230" s="44">
        <v>780000</v>
      </c>
    </row>
    <row r="231" spans="1:12" ht="13.5" customHeight="1" x14ac:dyDescent="0.2">
      <c r="A231" s="38">
        <v>230</v>
      </c>
      <c r="B231" s="39" t="s">
        <v>3013</v>
      </c>
      <c r="C231" s="40">
        <v>94570</v>
      </c>
      <c r="D231" s="41" t="s">
        <v>3014</v>
      </c>
      <c r="E231" s="41" t="s">
        <v>3015</v>
      </c>
      <c r="F231" s="42" t="s">
        <v>3016</v>
      </c>
      <c r="G231" s="43" t="s">
        <v>3017</v>
      </c>
      <c r="H231" s="41" t="s">
        <v>17</v>
      </c>
      <c r="I231" s="41" t="s">
        <v>18</v>
      </c>
      <c r="J231" s="44">
        <v>2648929</v>
      </c>
      <c r="K231" s="38" t="s">
        <v>25</v>
      </c>
      <c r="L231" s="44">
        <v>1000000</v>
      </c>
    </row>
    <row r="232" spans="1:12" ht="13.5" customHeight="1" x14ac:dyDescent="0.2">
      <c r="A232" s="38">
        <v>231</v>
      </c>
      <c r="B232" s="39" t="s">
        <v>3018</v>
      </c>
      <c r="C232" s="40">
        <v>95231</v>
      </c>
      <c r="D232" s="41" t="s">
        <v>3019</v>
      </c>
      <c r="E232" s="41" t="s">
        <v>3020</v>
      </c>
      <c r="F232" s="42" t="s">
        <v>3021</v>
      </c>
      <c r="G232" s="43" t="s">
        <v>3022</v>
      </c>
      <c r="H232" s="41" t="s">
        <v>1501</v>
      </c>
      <c r="I232" s="41" t="s">
        <v>1441</v>
      </c>
      <c r="J232" s="44">
        <v>1682570</v>
      </c>
      <c r="K232" s="38" t="s">
        <v>25</v>
      </c>
      <c r="L232" s="44">
        <v>841285</v>
      </c>
    </row>
    <row r="233" spans="1:12" ht="13.5" customHeight="1" x14ac:dyDescent="0.2">
      <c r="A233" s="38">
        <v>232</v>
      </c>
      <c r="B233" s="39" t="s">
        <v>3023</v>
      </c>
      <c r="C233" s="40">
        <v>96136</v>
      </c>
      <c r="D233" s="41" t="s">
        <v>3024</v>
      </c>
      <c r="E233" s="41" t="s">
        <v>3025</v>
      </c>
      <c r="F233" s="42" t="s">
        <v>3026</v>
      </c>
      <c r="G233" s="43" t="s">
        <v>3027</v>
      </c>
      <c r="H233" s="41" t="s">
        <v>1674</v>
      </c>
      <c r="I233" s="41" t="s">
        <v>1643</v>
      </c>
      <c r="J233" s="44">
        <v>907753</v>
      </c>
      <c r="K233" s="38" t="s">
        <v>19</v>
      </c>
      <c r="L233" s="44">
        <v>453876</v>
      </c>
    </row>
    <row r="234" spans="1:12" ht="13.5" customHeight="1" x14ac:dyDescent="0.2">
      <c r="A234" s="38">
        <v>233</v>
      </c>
      <c r="B234" s="39" t="s">
        <v>3028</v>
      </c>
      <c r="C234" s="40">
        <v>95241</v>
      </c>
      <c r="D234" s="41" t="s">
        <v>3029</v>
      </c>
      <c r="E234" s="41" t="s">
        <v>3030</v>
      </c>
      <c r="F234" s="42" t="s">
        <v>3031</v>
      </c>
      <c r="G234" s="43" t="s">
        <v>1360</v>
      </c>
      <c r="H234" s="41" t="s">
        <v>327</v>
      </c>
      <c r="I234" s="41" t="s">
        <v>183</v>
      </c>
      <c r="J234" s="44">
        <v>2909767</v>
      </c>
      <c r="K234" s="38" t="s">
        <v>25</v>
      </c>
      <c r="L234" s="44">
        <v>1000000</v>
      </c>
    </row>
    <row r="235" spans="1:12" ht="13.5" customHeight="1" x14ac:dyDescent="0.2">
      <c r="A235" s="38">
        <v>234</v>
      </c>
      <c r="B235" s="39" t="s">
        <v>3032</v>
      </c>
      <c r="C235" s="40">
        <v>96934</v>
      </c>
      <c r="D235" s="41" t="s">
        <v>3033</v>
      </c>
      <c r="E235" s="41" t="s">
        <v>3034</v>
      </c>
      <c r="F235" s="42" t="s">
        <v>3035</v>
      </c>
      <c r="G235" s="43" t="s">
        <v>3036</v>
      </c>
      <c r="H235" s="41" t="s">
        <v>1161</v>
      </c>
      <c r="I235" s="41" t="s">
        <v>1070</v>
      </c>
      <c r="J235" s="44">
        <v>1766963</v>
      </c>
      <c r="K235" s="38" t="s">
        <v>25</v>
      </c>
      <c r="L235" s="44">
        <v>883480</v>
      </c>
    </row>
    <row r="236" spans="1:12" ht="13.5" customHeight="1" x14ac:dyDescent="0.2">
      <c r="A236" s="38">
        <v>235</v>
      </c>
      <c r="B236" s="39" t="s">
        <v>3037</v>
      </c>
      <c r="C236" s="40">
        <v>95925</v>
      </c>
      <c r="D236" s="41" t="s">
        <v>3038</v>
      </c>
      <c r="E236" s="41" t="s">
        <v>3039</v>
      </c>
      <c r="F236" s="42" t="s">
        <v>3040</v>
      </c>
      <c r="G236" s="43" t="s">
        <v>3041</v>
      </c>
      <c r="H236" s="41" t="s">
        <v>1600</v>
      </c>
      <c r="I236" s="41" t="s">
        <v>1441</v>
      </c>
      <c r="J236" s="44">
        <v>1999634</v>
      </c>
      <c r="K236" s="38" t="s">
        <v>19</v>
      </c>
      <c r="L236" s="44">
        <v>999816</v>
      </c>
    </row>
    <row r="237" spans="1:12" ht="13.5" customHeight="1" x14ac:dyDescent="0.2">
      <c r="A237" s="38">
        <v>236</v>
      </c>
      <c r="B237" s="39" t="s">
        <v>3042</v>
      </c>
      <c r="C237" s="40">
        <v>96084</v>
      </c>
      <c r="D237" s="41" t="s">
        <v>3043</v>
      </c>
      <c r="E237" s="41" t="s">
        <v>3044</v>
      </c>
      <c r="F237" s="42" t="s">
        <v>3045</v>
      </c>
      <c r="G237" s="43" t="s">
        <v>3046</v>
      </c>
      <c r="H237" s="41" t="s">
        <v>1527</v>
      </c>
      <c r="I237" s="41" t="s">
        <v>1441</v>
      </c>
      <c r="J237" s="44">
        <v>859034</v>
      </c>
      <c r="K237" s="38" t="s">
        <v>19</v>
      </c>
      <c r="L237" s="44">
        <v>429500</v>
      </c>
    </row>
    <row r="238" spans="1:12" ht="13.5" customHeight="1" x14ac:dyDescent="0.2">
      <c r="A238" s="38">
        <v>237</v>
      </c>
      <c r="B238" s="39" t="s">
        <v>3047</v>
      </c>
      <c r="C238" s="40">
        <v>97057</v>
      </c>
      <c r="D238" s="41" t="s">
        <v>3048</v>
      </c>
      <c r="E238" s="41" t="s">
        <v>3049</v>
      </c>
      <c r="F238" s="42" t="s">
        <v>3050</v>
      </c>
      <c r="G238" s="43" t="s">
        <v>3051</v>
      </c>
      <c r="H238" s="41" t="s">
        <v>2598</v>
      </c>
      <c r="I238" s="41" t="s">
        <v>1787</v>
      </c>
      <c r="J238" s="44">
        <v>4028716</v>
      </c>
      <c r="K238" s="38" t="s">
        <v>25</v>
      </c>
      <c r="L238" s="44">
        <v>1000000</v>
      </c>
    </row>
    <row r="239" spans="1:12" ht="13.5" customHeight="1" x14ac:dyDescent="0.2">
      <c r="A239" s="38">
        <v>238</v>
      </c>
      <c r="B239" s="45" t="s">
        <v>3052</v>
      </c>
      <c r="C239" s="40">
        <v>96385</v>
      </c>
      <c r="D239" s="41" t="s">
        <v>3053</v>
      </c>
      <c r="E239" s="41" t="s">
        <v>3054</v>
      </c>
      <c r="F239" s="42" t="s">
        <v>3055</v>
      </c>
      <c r="G239" s="43" t="s">
        <v>3056</v>
      </c>
      <c r="H239" s="41" t="s">
        <v>136</v>
      </c>
      <c r="I239" s="41" t="s">
        <v>18</v>
      </c>
      <c r="J239" s="44">
        <v>1825317</v>
      </c>
      <c r="K239" s="38" t="s">
        <v>19</v>
      </c>
      <c r="L239" s="44">
        <v>912658</v>
      </c>
    </row>
    <row r="240" spans="1:12" ht="13.5" customHeight="1" x14ac:dyDescent="0.2">
      <c r="A240" s="38">
        <v>239</v>
      </c>
      <c r="B240" s="39" t="s">
        <v>3057</v>
      </c>
      <c r="C240" s="40">
        <v>96104</v>
      </c>
      <c r="D240" s="41" t="s">
        <v>3058</v>
      </c>
      <c r="E240" s="41" t="s">
        <v>3059</v>
      </c>
      <c r="F240" s="42" t="s">
        <v>3060</v>
      </c>
      <c r="G240" s="43" t="s">
        <v>3061</v>
      </c>
      <c r="H240" s="41" t="s">
        <v>31</v>
      </c>
      <c r="I240" s="41" t="s">
        <v>18</v>
      </c>
      <c r="J240" s="44">
        <v>2779458</v>
      </c>
      <c r="K240" s="38" t="s">
        <v>25</v>
      </c>
      <c r="L240" s="44">
        <v>1000000</v>
      </c>
    </row>
    <row r="241" spans="1:12" ht="13.5" customHeight="1" x14ac:dyDescent="0.2">
      <c r="A241" s="38">
        <v>240</v>
      </c>
      <c r="B241" s="39" t="s">
        <v>3062</v>
      </c>
      <c r="C241" s="40">
        <v>94923</v>
      </c>
      <c r="D241" s="41" t="s">
        <v>3063</v>
      </c>
      <c r="E241" s="41" t="s">
        <v>3064</v>
      </c>
      <c r="F241" s="42" t="s">
        <v>3065</v>
      </c>
      <c r="G241" s="43" t="s">
        <v>3066</v>
      </c>
      <c r="H241" s="41" t="s">
        <v>2598</v>
      </c>
      <c r="I241" s="41" t="s">
        <v>1787</v>
      </c>
      <c r="J241" s="44">
        <v>1427446</v>
      </c>
      <c r="K241" s="38" t="s">
        <v>25</v>
      </c>
      <c r="L241" s="44">
        <v>713723</v>
      </c>
    </row>
    <row r="242" spans="1:12" ht="13.5" customHeight="1" x14ac:dyDescent="0.2">
      <c r="A242" s="38">
        <v>241</v>
      </c>
      <c r="B242" s="39" t="s">
        <v>3067</v>
      </c>
      <c r="C242" s="40">
        <v>96723</v>
      </c>
      <c r="D242" s="41" t="s">
        <v>3068</v>
      </c>
      <c r="E242" s="41" t="s">
        <v>3069</v>
      </c>
      <c r="F242" s="42" t="s">
        <v>3070</v>
      </c>
      <c r="G242" s="43" t="s">
        <v>3071</v>
      </c>
      <c r="H242" s="41" t="s">
        <v>978</v>
      </c>
      <c r="I242" s="41" t="s">
        <v>979</v>
      </c>
      <c r="J242" s="44">
        <v>1998255</v>
      </c>
      <c r="K242" s="38" t="s">
        <v>19</v>
      </c>
      <c r="L242" s="44">
        <v>891447</v>
      </c>
    </row>
    <row r="243" spans="1:12" ht="13.5" customHeight="1" x14ac:dyDescent="0.2">
      <c r="A243" s="38">
        <v>242</v>
      </c>
      <c r="B243" s="39" t="s">
        <v>3072</v>
      </c>
      <c r="C243" s="40">
        <v>95928</v>
      </c>
      <c r="D243" s="41" t="s">
        <v>3073</v>
      </c>
      <c r="E243" s="41" t="s">
        <v>3074</v>
      </c>
      <c r="F243" s="42" t="s">
        <v>3075</v>
      </c>
      <c r="G243" s="43" t="s">
        <v>3076</v>
      </c>
      <c r="H243" s="41" t="s">
        <v>1350</v>
      </c>
      <c r="I243" s="41" t="s">
        <v>1070</v>
      </c>
      <c r="J243" s="44">
        <v>543393</v>
      </c>
      <c r="K243" s="38" t="s">
        <v>19</v>
      </c>
      <c r="L243" s="44">
        <v>270000</v>
      </c>
    </row>
    <row r="244" spans="1:12" ht="13.5" customHeight="1" x14ac:dyDescent="0.2">
      <c r="A244" s="38">
        <v>243</v>
      </c>
      <c r="B244" s="45" t="s">
        <v>3077</v>
      </c>
      <c r="C244" s="40">
        <v>97121</v>
      </c>
      <c r="D244" s="41" t="s">
        <v>3078</v>
      </c>
      <c r="E244" s="41" t="s">
        <v>3079</v>
      </c>
      <c r="F244" s="42" t="s">
        <v>3080</v>
      </c>
      <c r="G244" s="43" t="s">
        <v>3081</v>
      </c>
      <c r="H244" s="41" t="s">
        <v>136</v>
      </c>
      <c r="I244" s="41" t="s">
        <v>18</v>
      </c>
      <c r="J244" s="44">
        <v>3285724</v>
      </c>
      <c r="K244" s="38" t="s">
        <v>19</v>
      </c>
      <c r="L244" s="44">
        <v>1000000</v>
      </c>
    </row>
    <row r="245" spans="1:12" ht="13.5" customHeight="1" x14ac:dyDescent="0.2">
      <c r="A245" s="38">
        <v>244</v>
      </c>
      <c r="B245" s="39" t="s">
        <v>3082</v>
      </c>
      <c r="C245" s="40">
        <v>96132</v>
      </c>
      <c r="D245" s="41" t="s">
        <v>3083</v>
      </c>
      <c r="E245" s="41" t="s">
        <v>3084</v>
      </c>
      <c r="F245" s="42" t="s">
        <v>3085</v>
      </c>
      <c r="G245" s="43" t="s">
        <v>3086</v>
      </c>
      <c r="H245" s="41" t="s">
        <v>1642</v>
      </c>
      <c r="I245" s="41" t="s">
        <v>1643</v>
      </c>
      <c r="J245" s="44">
        <v>1913848</v>
      </c>
      <c r="K245" s="38" t="s">
        <v>19</v>
      </c>
      <c r="L245" s="44">
        <v>956923</v>
      </c>
    </row>
    <row r="246" spans="1:12" ht="13.5" customHeight="1" x14ac:dyDescent="0.2">
      <c r="A246" s="38">
        <v>245</v>
      </c>
      <c r="B246" s="39" t="s">
        <v>3087</v>
      </c>
      <c r="C246" s="40">
        <v>97093</v>
      </c>
      <c r="D246" s="41" t="s">
        <v>3088</v>
      </c>
      <c r="E246" s="41" t="s">
        <v>3089</v>
      </c>
      <c r="F246" s="42" t="s">
        <v>3090</v>
      </c>
      <c r="G246" s="43" t="s">
        <v>3091</v>
      </c>
      <c r="H246" s="41" t="s">
        <v>1527</v>
      </c>
      <c r="I246" s="41" t="s">
        <v>1441</v>
      </c>
      <c r="J246" s="44">
        <v>900000</v>
      </c>
      <c r="K246" s="38" t="s">
        <v>19</v>
      </c>
      <c r="L246" s="44">
        <v>450000</v>
      </c>
    </row>
    <row r="247" spans="1:12" ht="13.5" customHeight="1" x14ac:dyDescent="0.2">
      <c r="A247" s="38">
        <v>246</v>
      </c>
      <c r="B247" s="39" t="s">
        <v>3092</v>
      </c>
      <c r="C247" s="40">
        <v>95574</v>
      </c>
      <c r="D247" s="41" t="s">
        <v>3093</v>
      </c>
      <c r="E247" s="41" t="s">
        <v>3094</v>
      </c>
      <c r="F247" s="42" t="s">
        <v>3095</v>
      </c>
      <c r="G247" s="43" t="s">
        <v>3096</v>
      </c>
      <c r="H247" s="41" t="s">
        <v>1829</v>
      </c>
      <c r="I247" s="41" t="s">
        <v>1787</v>
      </c>
      <c r="J247" s="44">
        <v>2334727</v>
      </c>
      <c r="K247" s="38" t="s">
        <v>19</v>
      </c>
      <c r="L247" s="44">
        <v>1000000</v>
      </c>
    </row>
    <row r="248" spans="1:12" ht="13.5" customHeight="1" x14ac:dyDescent="0.2">
      <c r="A248" s="38">
        <v>247</v>
      </c>
      <c r="B248" s="39" t="s">
        <v>3097</v>
      </c>
      <c r="C248" s="40">
        <v>94340</v>
      </c>
      <c r="D248" s="41" t="s">
        <v>3098</v>
      </c>
      <c r="E248" s="41" t="s">
        <v>3099</v>
      </c>
      <c r="F248" s="42" t="s">
        <v>3100</v>
      </c>
      <c r="G248" s="43" t="s">
        <v>3101</v>
      </c>
      <c r="H248" s="41" t="s">
        <v>249</v>
      </c>
      <c r="I248" s="41" t="s">
        <v>183</v>
      </c>
      <c r="J248" s="44">
        <v>1685929</v>
      </c>
      <c r="K248" s="38" t="s">
        <v>19</v>
      </c>
      <c r="L248" s="44">
        <v>842964</v>
      </c>
    </row>
    <row r="249" spans="1:12" ht="13.5" customHeight="1" x14ac:dyDescent="0.2">
      <c r="A249" s="38">
        <v>248</v>
      </c>
      <c r="B249" s="39" t="s">
        <v>3102</v>
      </c>
      <c r="C249" s="40">
        <v>96756</v>
      </c>
      <c r="D249" s="41" t="s">
        <v>3103</v>
      </c>
      <c r="E249" s="41" t="s">
        <v>3104</v>
      </c>
      <c r="F249" s="42" t="s">
        <v>3105</v>
      </c>
      <c r="G249" s="43" t="s">
        <v>3106</v>
      </c>
      <c r="H249" s="41" t="s">
        <v>1408</v>
      </c>
      <c r="I249" s="41" t="s">
        <v>1070</v>
      </c>
      <c r="J249" s="44">
        <v>3073013</v>
      </c>
      <c r="K249" s="38" t="s">
        <v>25</v>
      </c>
      <c r="L249" s="44">
        <v>1000000</v>
      </c>
    </row>
    <row r="250" spans="1:12" ht="13.5" customHeight="1" x14ac:dyDescent="0.2">
      <c r="A250" s="38">
        <v>249</v>
      </c>
      <c r="B250" s="39" t="s">
        <v>3107</v>
      </c>
      <c r="C250" s="40">
        <v>95951</v>
      </c>
      <c r="D250" s="41" t="s">
        <v>3108</v>
      </c>
      <c r="E250" s="41" t="s">
        <v>3109</v>
      </c>
      <c r="F250" s="42" t="s">
        <v>3110</v>
      </c>
      <c r="G250" s="43" t="s">
        <v>2298</v>
      </c>
      <c r="H250" s="41" t="s">
        <v>1751</v>
      </c>
      <c r="I250" s="41" t="s">
        <v>1643</v>
      </c>
      <c r="J250" s="44">
        <v>5644088</v>
      </c>
      <c r="K250" s="38" t="s">
        <v>19</v>
      </c>
      <c r="L250" s="44">
        <v>1000000</v>
      </c>
    </row>
    <row r="251" spans="1:12" ht="13.5" customHeight="1" x14ac:dyDescent="0.2">
      <c r="A251" s="38">
        <v>250</v>
      </c>
      <c r="B251" s="39" t="s">
        <v>3111</v>
      </c>
      <c r="C251" s="40">
        <v>96240</v>
      </c>
      <c r="D251" s="41" t="s">
        <v>3112</v>
      </c>
      <c r="E251" s="41" t="s">
        <v>3113</v>
      </c>
      <c r="F251" s="42" t="s">
        <v>3114</v>
      </c>
      <c r="G251" s="43" t="s">
        <v>3115</v>
      </c>
      <c r="H251" s="41" t="s">
        <v>795</v>
      </c>
      <c r="I251" s="41" t="s">
        <v>723</v>
      </c>
      <c r="J251" s="44">
        <v>2551891</v>
      </c>
      <c r="K251" s="38" t="s">
        <v>25</v>
      </c>
      <c r="L251" s="44">
        <v>1000000</v>
      </c>
    </row>
    <row r="252" spans="1:12" ht="13.5" customHeight="1" x14ac:dyDescent="0.2">
      <c r="A252" s="38">
        <v>251</v>
      </c>
      <c r="B252" s="39" t="s">
        <v>3116</v>
      </c>
      <c r="C252" s="40">
        <v>97336</v>
      </c>
      <c r="D252" s="41" t="s">
        <v>3117</v>
      </c>
      <c r="E252" s="41" t="s">
        <v>3118</v>
      </c>
      <c r="F252" s="42" t="s">
        <v>3119</v>
      </c>
      <c r="G252" s="43" t="s">
        <v>3120</v>
      </c>
      <c r="H252" s="41" t="s">
        <v>795</v>
      </c>
      <c r="I252" s="41" t="s">
        <v>723</v>
      </c>
      <c r="J252" s="44">
        <v>3479857</v>
      </c>
      <c r="K252" s="38" t="s">
        <v>25</v>
      </c>
      <c r="L252" s="44">
        <v>1000000</v>
      </c>
    </row>
    <row r="253" spans="1:12" ht="13.5" customHeight="1" x14ac:dyDescent="0.2">
      <c r="A253" s="38">
        <v>252</v>
      </c>
      <c r="B253" s="39" t="s">
        <v>3121</v>
      </c>
      <c r="C253" s="40">
        <v>96581</v>
      </c>
      <c r="D253" s="41" t="s">
        <v>3122</v>
      </c>
      <c r="E253" s="41" t="s">
        <v>3123</v>
      </c>
      <c r="F253" s="42" t="s">
        <v>3124</v>
      </c>
      <c r="G253" s="43" t="s">
        <v>3125</v>
      </c>
      <c r="H253" s="41" t="s">
        <v>1069</v>
      </c>
      <c r="I253" s="41" t="s">
        <v>1070</v>
      </c>
      <c r="J253" s="44">
        <v>2284416</v>
      </c>
      <c r="K253" s="38" t="s">
        <v>19</v>
      </c>
      <c r="L253" s="44">
        <v>1000000</v>
      </c>
    </row>
    <row r="254" spans="1:12" ht="13.5" customHeight="1" x14ac:dyDescent="0.2">
      <c r="A254" s="38">
        <v>253</v>
      </c>
      <c r="B254" s="39" t="s">
        <v>3126</v>
      </c>
      <c r="C254" s="40">
        <v>94339</v>
      </c>
      <c r="D254" s="41" t="s">
        <v>3127</v>
      </c>
      <c r="E254" s="41" t="s">
        <v>3128</v>
      </c>
      <c r="F254" s="42" t="s">
        <v>3129</v>
      </c>
      <c r="G254" s="43" t="s">
        <v>3130</v>
      </c>
      <c r="H254" s="41" t="s">
        <v>432</v>
      </c>
      <c r="I254" s="41" t="s">
        <v>433</v>
      </c>
      <c r="J254" s="44">
        <v>4570811</v>
      </c>
      <c r="K254" s="38" t="s">
        <v>19</v>
      </c>
      <c r="L254" s="44">
        <v>1000000</v>
      </c>
    </row>
    <row r="255" spans="1:12" ht="13.5" customHeight="1" x14ac:dyDescent="0.2">
      <c r="A255" s="38">
        <v>254</v>
      </c>
      <c r="B255" s="39" t="s">
        <v>3131</v>
      </c>
      <c r="C255" s="40">
        <v>97665</v>
      </c>
      <c r="D255" s="41" t="s">
        <v>3132</v>
      </c>
      <c r="E255" s="41" t="s">
        <v>3133</v>
      </c>
      <c r="F255" s="42" t="s">
        <v>3134</v>
      </c>
      <c r="G255" s="43" t="s">
        <v>3135</v>
      </c>
      <c r="H255" s="41" t="s">
        <v>579</v>
      </c>
      <c r="I255" s="41" t="s">
        <v>557</v>
      </c>
      <c r="J255" s="44">
        <v>2658729</v>
      </c>
      <c r="K255" s="38" t="s">
        <v>19</v>
      </c>
      <c r="L255" s="44">
        <v>1000000</v>
      </c>
    </row>
    <row r="256" spans="1:12" ht="13.5" customHeight="1" x14ac:dyDescent="0.2">
      <c r="A256" s="38">
        <v>255</v>
      </c>
      <c r="B256" s="45" t="s">
        <v>3136</v>
      </c>
      <c r="C256" s="40">
        <v>96836</v>
      </c>
      <c r="D256" s="41" t="s">
        <v>3137</v>
      </c>
      <c r="E256" s="41" t="s">
        <v>3138</v>
      </c>
      <c r="F256" s="42" t="s">
        <v>3139</v>
      </c>
      <c r="G256" s="43" t="s">
        <v>3140</v>
      </c>
      <c r="H256" s="41" t="s">
        <v>42</v>
      </c>
      <c r="I256" s="41" t="s">
        <v>18</v>
      </c>
      <c r="J256" s="44">
        <v>3990580</v>
      </c>
      <c r="K256" s="38" t="s">
        <v>25</v>
      </c>
      <c r="L256" s="44">
        <v>1000000</v>
      </c>
    </row>
    <row r="257" spans="1:12" ht="13.5" customHeight="1" x14ac:dyDescent="0.2">
      <c r="A257" s="38">
        <v>256</v>
      </c>
      <c r="B257" s="39" t="s">
        <v>3141</v>
      </c>
      <c r="C257" s="40">
        <v>97030</v>
      </c>
      <c r="D257" s="41" t="s">
        <v>3142</v>
      </c>
      <c r="E257" s="41" t="s">
        <v>3143</v>
      </c>
      <c r="F257" s="42" t="s">
        <v>3144</v>
      </c>
      <c r="G257" s="43" t="s">
        <v>3145</v>
      </c>
      <c r="H257" s="41" t="s">
        <v>978</v>
      </c>
      <c r="I257" s="41" t="s">
        <v>979</v>
      </c>
      <c r="J257" s="44">
        <v>840133</v>
      </c>
      <c r="K257" s="38" t="s">
        <v>19</v>
      </c>
      <c r="L257" s="44">
        <v>420066</v>
      </c>
    </row>
    <row r="258" spans="1:12" ht="13.5" customHeight="1" x14ac:dyDescent="0.2">
      <c r="A258" s="38">
        <v>257</v>
      </c>
      <c r="B258" s="39" t="s">
        <v>3146</v>
      </c>
      <c r="C258" s="40">
        <v>96257</v>
      </c>
      <c r="D258" s="41" t="s">
        <v>3147</v>
      </c>
      <c r="E258" s="41" t="s">
        <v>3148</v>
      </c>
      <c r="F258" s="42" t="s">
        <v>3149</v>
      </c>
      <c r="G258" s="43" t="s">
        <v>3150</v>
      </c>
      <c r="H258" s="41" t="s">
        <v>1206</v>
      </c>
      <c r="I258" s="41" t="s">
        <v>1070</v>
      </c>
      <c r="J258" s="44">
        <v>5109602</v>
      </c>
      <c r="K258" s="38" t="s">
        <v>19</v>
      </c>
      <c r="L258" s="44">
        <v>1000000</v>
      </c>
    </row>
    <row r="259" spans="1:12" ht="13.5" customHeight="1" x14ac:dyDescent="0.2">
      <c r="A259" s="38">
        <v>258</v>
      </c>
      <c r="B259" s="39" t="s">
        <v>3151</v>
      </c>
      <c r="C259" s="40">
        <v>96772</v>
      </c>
      <c r="D259" s="41" t="s">
        <v>3152</v>
      </c>
      <c r="E259" s="41" t="s">
        <v>3153</v>
      </c>
      <c r="F259" s="42" t="s">
        <v>3154</v>
      </c>
      <c r="G259" s="43" t="s">
        <v>3155</v>
      </c>
      <c r="H259" s="41" t="s">
        <v>249</v>
      </c>
      <c r="I259" s="41" t="s">
        <v>183</v>
      </c>
      <c r="J259" s="44">
        <v>1915382</v>
      </c>
      <c r="K259" s="38" t="s">
        <v>25</v>
      </c>
      <c r="L259" s="44">
        <v>957691</v>
      </c>
    </row>
    <row r="260" spans="1:12" ht="13.5" customHeight="1" x14ac:dyDescent="0.2">
      <c r="A260" s="38">
        <v>259</v>
      </c>
      <c r="B260" s="39" t="s">
        <v>3156</v>
      </c>
      <c r="C260" s="40">
        <v>95624</v>
      </c>
      <c r="D260" s="41" t="s">
        <v>3157</v>
      </c>
      <c r="E260" s="41" t="s">
        <v>3158</v>
      </c>
      <c r="F260" s="42" t="s">
        <v>3159</v>
      </c>
      <c r="G260" s="43" t="s">
        <v>3160</v>
      </c>
      <c r="H260" s="41" t="s">
        <v>2598</v>
      </c>
      <c r="I260" s="41" t="s">
        <v>1787</v>
      </c>
      <c r="J260" s="44">
        <v>2007196</v>
      </c>
      <c r="K260" s="38" t="s">
        <v>19</v>
      </c>
      <c r="L260" s="44">
        <v>1000000</v>
      </c>
    </row>
    <row r="261" spans="1:12" ht="13.5" customHeight="1" x14ac:dyDescent="0.2">
      <c r="A261" s="38">
        <v>260</v>
      </c>
      <c r="B261" s="39" t="s">
        <v>3161</v>
      </c>
      <c r="C261" s="40">
        <v>96582</v>
      </c>
      <c r="D261" s="41" t="s">
        <v>3162</v>
      </c>
      <c r="E261" s="41" t="s">
        <v>3163</v>
      </c>
      <c r="F261" s="42" t="s">
        <v>3164</v>
      </c>
      <c r="G261" s="43" t="s">
        <v>3165</v>
      </c>
      <c r="H261" s="41" t="s">
        <v>826</v>
      </c>
      <c r="I261" s="41" t="s">
        <v>723</v>
      </c>
      <c r="J261" s="44">
        <v>1826953</v>
      </c>
      <c r="K261" s="38" t="s">
        <v>19</v>
      </c>
      <c r="L261" s="44">
        <v>913476</v>
      </c>
    </row>
    <row r="262" spans="1:12" ht="13.5" customHeight="1" x14ac:dyDescent="0.2">
      <c r="A262" s="38">
        <v>261</v>
      </c>
      <c r="B262" s="39" t="s">
        <v>3166</v>
      </c>
      <c r="C262" s="40">
        <v>97624</v>
      </c>
      <c r="D262" s="41" t="s">
        <v>3167</v>
      </c>
      <c r="E262" s="41" t="s">
        <v>3168</v>
      </c>
      <c r="F262" s="42" t="s">
        <v>3169</v>
      </c>
      <c r="G262" s="43" t="s">
        <v>3170</v>
      </c>
      <c r="H262" s="41" t="s">
        <v>1387</v>
      </c>
      <c r="I262" s="41" t="s">
        <v>1070</v>
      </c>
      <c r="J262" s="44">
        <v>5862681</v>
      </c>
      <c r="K262" s="38" t="s">
        <v>19</v>
      </c>
      <c r="L262" s="44">
        <v>1000000</v>
      </c>
    </row>
    <row r="263" spans="1:12" ht="13.5" customHeight="1" x14ac:dyDescent="0.2">
      <c r="A263" s="38">
        <v>262</v>
      </c>
      <c r="B263" s="39" t="s">
        <v>3171</v>
      </c>
      <c r="C263" s="40">
        <v>96877</v>
      </c>
      <c r="D263" s="41" t="s">
        <v>3172</v>
      </c>
      <c r="E263" s="41" t="s">
        <v>3173</v>
      </c>
      <c r="F263" s="42" t="s">
        <v>3174</v>
      </c>
      <c r="G263" s="43" t="s">
        <v>3175</v>
      </c>
      <c r="H263" s="41" t="s">
        <v>926</v>
      </c>
      <c r="I263" s="41" t="s">
        <v>869</v>
      </c>
      <c r="J263" s="44">
        <v>1416641</v>
      </c>
      <c r="K263" s="38" t="s">
        <v>19</v>
      </c>
      <c r="L263" s="44">
        <v>700000</v>
      </c>
    </row>
    <row r="264" spans="1:12" ht="13.5" customHeight="1" x14ac:dyDescent="0.2">
      <c r="A264" s="38">
        <v>263</v>
      </c>
      <c r="B264" s="39" t="s">
        <v>3176</v>
      </c>
      <c r="C264" s="40">
        <v>97039</v>
      </c>
      <c r="D264" s="41" t="s">
        <v>3177</v>
      </c>
      <c r="E264" s="41" t="s">
        <v>3178</v>
      </c>
      <c r="F264" s="42" t="s">
        <v>3179</v>
      </c>
      <c r="G264" s="43" t="s">
        <v>3180</v>
      </c>
      <c r="H264" s="41" t="s">
        <v>2184</v>
      </c>
      <c r="I264" s="41" t="s">
        <v>979</v>
      </c>
      <c r="J264" s="44">
        <v>3265908</v>
      </c>
      <c r="K264" s="38" t="s">
        <v>19</v>
      </c>
      <c r="L264" s="44">
        <v>1000000</v>
      </c>
    </row>
    <row r="265" spans="1:12" ht="13.5" customHeight="1" x14ac:dyDescent="0.2">
      <c r="A265" s="38">
        <v>264</v>
      </c>
      <c r="B265" s="39" t="s">
        <v>3181</v>
      </c>
      <c r="C265" s="40">
        <v>97281</v>
      </c>
      <c r="D265" s="41" t="s">
        <v>3182</v>
      </c>
      <c r="E265" s="41" t="s">
        <v>3183</v>
      </c>
      <c r="F265" s="42" t="s">
        <v>3184</v>
      </c>
      <c r="G265" s="43" t="s">
        <v>3185</v>
      </c>
      <c r="H265" s="41" t="s">
        <v>926</v>
      </c>
      <c r="I265" s="41" t="s">
        <v>869</v>
      </c>
      <c r="J265" s="44">
        <v>1450195</v>
      </c>
      <c r="K265" s="38" t="s">
        <v>25</v>
      </c>
      <c r="L265" s="44">
        <v>725097</v>
      </c>
    </row>
    <row r="266" spans="1:12" ht="13.5" customHeight="1" x14ac:dyDescent="0.2">
      <c r="A266" s="38">
        <v>265</v>
      </c>
      <c r="B266" s="45" t="s">
        <v>3186</v>
      </c>
      <c r="C266" s="40">
        <v>97400</v>
      </c>
      <c r="D266" s="41" t="s">
        <v>3187</v>
      </c>
      <c r="E266" s="41" t="s">
        <v>3188</v>
      </c>
      <c r="F266" s="42" t="s">
        <v>3189</v>
      </c>
      <c r="G266" s="43" t="s">
        <v>3190</v>
      </c>
      <c r="H266" s="41" t="s">
        <v>136</v>
      </c>
      <c r="I266" s="41" t="s">
        <v>18</v>
      </c>
      <c r="J266" s="44">
        <v>1964177</v>
      </c>
      <c r="K266" s="38" t="s">
        <v>19</v>
      </c>
      <c r="L266" s="44">
        <v>982088</v>
      </c>
    </row>
    <row r="267" spans="1:12" ht="13.5" customHeight="1" x14ac:dyDescent="0.2">
      <c r="A267" s="38">
        <v>266</v>
      </c>
      <c r="B267" s="39" t="s">
        <v>3191</v>
      </c>
      <c r="C267" s="40">
        <v>96517</v>
      </c>
      <c r="D267" s="41" t="s">
        <v>3192</v>
      </c>
      <c r="E267" s="41" t="s">
        <v>3193</v>
      </c>
      <c r="F267" s="42" t="s">
        <v>3194</v>
      </c>
      <c r="G267" s="43" t="s">
        <v>3195</v>
      </c>
      <c r="H267" s="41" t="s">
        <v>826</v>
      </c>
      <c r="I267" s="41" t="s">
        <v>723</v>
      </c>
      <c r="J267" s="44">
        <v>1892822</v>
      </c>
      <c r="K267" s="38" t="s">
        <v>19</v>
      </c>
      <c r="L267" s="44">
        <v>946411</v>
      </c>
    </row>
    <row r="268" spans="1:12" ht="13.5" customHeight="1" x14ac:dyDescent="0.2">
      <c r="A268" s="38">
        <v>267</v>
      </c>
      <c r="B268" s="39" t="s">
        <v>3196</v>
      </c>
      <c r="C268" s="40">
        <v>97660</v>
      </c>
      <c r="D268" s="41" t="s">
        <v>3197</v>
      </c>
      <c r="E268" s="41" t="s">
        <v>3198</v>
      </c>
      <c r="F268" s="42" t="s">
        <v>3199</v>
      </c>
      <c r="G268" s="43" t="s">
        <v>3200</v>
      </c>
      <c r="H268" s="41" t="s">
        <v>1429</v>
      </c>
      <c r="I268" s="41" t="s">
        <v>1070</v>
      </c>
      <c r="J268" s="44">
        <v>596304</v>
      </c>
      <c r="K268" s="38" t="s">
        <v>19</v>
      </c>
      <c r="L268" s="44">
        <v>292973</v>
      </c>
    </row>
    <row r="269" spans="1:12" ht="13.5" customHeight="1" x14ac:dyDescent="0.2">
      <c r="A269" s="38">
        <v>268</v>
      </c>
      <c r="B269" s="39" t="s">
        <v>3201</v>
      </c>
      <c r="C269" s="40">
        <v>96559</v>
      </c>
      <c r="D269" s="41" t="s">
        <v>3202</v>
      </c>
      <c r="E269" s="41" t="s">
        <v>3203</v>
      </c>
      <c r="F269" s="42" t="s">
        <v>3204</v>
      </c>
      <c r="G269" s="43" t="s">
        <v>3205</v>
      </c>
      <c r="H269" s="41" t="s">
        <v>689</v>
      </c>
      <c r="I269" s="41" t="s">
        <v>627</v>
      </c>
      <c r="J269" s="44">
        <v>914662</v>
      </c>
      <c r="K269" s="38" t="s">
        <v>19</v>
      </c>
      <c r="L269" s="44">
        <v>457331</v>
      </c>
    </row>
    <row r="270" spans="1:12" ht="13.5" customHeight="1" x14ac:dyDescent="0.2">
      <c r="A270" s="38">
        <v>269</v>
      </c>
      <c r="B270" s="39" t="s">
        <v>3206</v>
      </c>
      <c r="C270" s="40">
        <v>94305</v>
      </c>
      <c r="D270" s="41" t="s">
        <v>3207</v>
      </c>
      <c r="E270" s="41" t="s">
        <v>3208</v>
      </c>
      <c r="F270" s="42" t="s">
        <v>3209</v>
      </c>
      <c r="G270" s="43" t="s">
        <v>3210</v>
      </c>
      <c r="H270" s="41" t="s">
        <v>1501</v>
      </c>
      <c r="I270" s="41" t="s">
        <v>1441</v>
      </c>
      <c r="J270" s="44">
        <v>1624874</v>
      </c>
      <c r="K270" s="38" t="s">
        <v>19</v>
      </c>
      <c r="L270" s="44">
        <v>500000</v>
      </c>
    </row>
    <row r="271" spans="1:12" ht="13.5" customHeight="1" x14ac:dyDescent="0.2">
      <c r="A271" s="38">
        <v>270</v>
      </c>
      <c r="B271" s="39" t="s">
        <v>3211</v>
      </c>
      <c r="C271" s="40">
        <v>96376</v>
      </c>
      <c r="D271" s="41" t="s">
        <v>3212</v>
      </c>
      <c r="E271" s="41" t="s">
        <v>3213</v>
      </c>
      <c r="F271" s="42" t="s">
        <v>3214</v>
      </c>
      <c r="G271" s="43" t="s">
        <v>3215</v>
      </c>
      <c r="H271" s="41" t="s">
        <v>1786</v>
      </c>
      <c r="I271" s="41" t="s">
        <v>1787</v>
      </c>
      <c r="J271" s="44">
        <v>2204166</v>
      </c>
      <c r="K271" s="38" t="s">
        <v>19</v>
      </c>
      <c r="L271" s="44">
        <v>1000000</v>
      </c>
    </row>
    <row r="272" spans="1:12" ht="13.5" customHeight="1" x14ac:dyDescent="0.2">
      <c r="A272" s="38">
        <v>271</v>
      </c>
      <c r="B272" s="39" t="s">
        <v>3216</v>
      </c>
      <c r="C272" s="40">
        <v>97613</v>
      </c>
      <c r="D272" s="41" t="s">
        <v>3217</v>
      </c>
      <c r="E272" s="41" t="s">
        <v>3218</v>
      </c>
      <c r="F272" s="42" t="s">
        <v>3219</v>
      </c>
      <c r="G272" s="43" t="s">
        <v>3220</v>
      </c>
      <c r="H272" s="46" t="s">
        <v>327</v>
      </c>
      <c r="I272" s="46" t="s">
        <v>183</v>
      </c>
      <c r="J272" s="44">
        <v>1171004</v>
      </c>
      <c r="K272" s="38" t="s">
        <v>19</v>
      </c>
      <c r="L272" s="44">
        <v>500000</v>
      </c>
    </row>
    <row r="273" spans="1:12" ht="13.5" customHeight="1" x14ac:dyDescent="0.2">
      <c r="A273" s="38">
        <v>272</v>
      </c>
      <c r="B273" s="39" t="s">
        <v>3221</v>
      </c>
      <c r="C273" s="40">
        <v>95217</v>
      </c>
      <c r="D273" s="41" t="s">
        <v>3222</v>
      </c>
      <c r="E273" s="41" t="s">
        <v>3223</v>
      </c>
      <c r="F273" s="42" t="s">
        <v>3224</v>
      </c>
      <c r="G273" s="43" t="s">
        <v>3225</v>
      </c>
      <c r="H273" s="41" t="s">
        <v>689</v>
      </c>
      <c r="I273" s="41" t="s">
        <v>627</v>
      </c>
      <c r="J273" s="44">
        <v>822663</v>
      </c>
      <c r="K273" s="38" t="s">
        <v>19</v>
      </c>
      <c r="L273" s="44">
        <v>411331</v>
      </c>
    </row>
    <row r="274" spans="1:12" ht="13.5" customHeight="1" x14ac:dyDescent="0.2">
      <c r="A274" s="38">
        <v>273</v>
      </c>
      <c r="B274" s="39" t="s">
        <v>3226</v>
      </c>
      <c r="C274" s="40">
        <v>96823</v>
      </c>
      <c r="D274" s="41" t="s">
        <v>3227</v>
      </c>
      <c r="E274" s="41" t="s">
        <v>3228</v>
      </c>
      <c r="F274" s="42" t="s">
        <v>3229</v>
      </c>
      <c r="G274" s="43" t="s">
        <v>3230</v>
      </c>
      <c r="H274" s="41" t="s">
        <v>1674</v>
      </c>
      <c r="I274" s="41" t="s">
        <v>1643</v>
      </c>
      <c r="J274" s="44">
        <v>913972</v>
      </c>
      <c r="K274" s="38" t="s">
        <v>19</v>
      </c>
      <c r="L274" s="44">
        <v>456900</v>
      </c>
    </row>
    <row r="275" spans="1:12" ht="13.5" customHeight="1" x14ac:dyDescent="0.2">
      <c r="A275" s="38">
        <v>274</v>
      </c>
      <c r="B275" s="39" t="s">
        <v>3231</v>
      </c>
      <c r="C275" s="40">
        <v>96224</v>
      </c>
      <c r="D275" s="41" t="s">
        <v>3232</v>
      </c>
      <c r="E275" s="41" t="s">
        <v>3233</v>
      </c>
      <c r="F275" s="42" t="s">
        <v>3234</v>
      </c>
      <c r="G275" s="43" t="s">
        <v>3235</v>
      </c>
      <c r="H275" s="41" t="s">
        <v>2354</v>
      </c>
      <c r="I275" s="41" t="s">
        <v>183</v>
      </c>
      <c r="J275" s="44">
        <v>1642558</v>
      </c>
      <c r="K275" s="38" t="s">
        <v>25</v>
      </c>
      <c r="L275" s="44">
        <v>570307</v>
      </c>
    </row>
    <row r="276" spans="1:12" ht="13.5" customHeight="1" x14ac:dyDescent="0.2">
      <c r="A276" s="38">
        <v>275</v>
      </c>
      <c r="B276" s="39" t="s">
        <v>3236</v>
      </c>
      <c r="C276" s="40">
        <v>94674</v>
      </c>
      <c r="D276" s="41" t="s">
        <v>3237</v>
      </c>
      <c r="E276" s="41" t="s">
        <v>3238</v>
      </c>
      <c r="F276" s="42" t="s">
        <v>3239</v>
      </c>
      <c r="G276" s="43" t="s">
        <v>3240</v>
      </c>
      <c r="H276" s="41" t="s">
        <v>1350</v>
      </c>
      <c r="I276" s="41" t="s">
        <v>1070</v>
      </c>
      <c r="J276" s="44">
        <v>2559349</v>
      </c>
      <c r="K276" s="38" t="s">
        <v>25</v>
      </c>
      <c r="L276" s="44">
        <v>1000000</v>
      </c>
    </row>
    <row r="277" spans="1:12" ht="13.5" customHeight="1" x14ac:dyDescent="0.2">
      <c r="A277" s="38">
        <v>276</v>
      </c>
      <c r="B277" s="39" t="s">
        <v>3241</v>
      </c>
      <c r="C277" s="40">
        <v>95626</v>
      </c>
      <c r="D277" s="41" t="s">
        <v>3242</v>
      </c>
      <c r="E277" s="41" t="s">
        <v>3243</v>
      </c>
      <c r="F277" s="42" t="s">
        <v>3244</v>
      </c>
      <c r="G277" s="43" t="s">
        <v>3245</v>
      </c>
      <c r="H277" s="41" t="s">
        <v>1419</v>
      </c>
      <c r="I277" s="41" t="s">
        <v>1070</v>
      </c>
      <c r="J277" s="44">
        <v>2474195</v>
      </c>
      <c r="K277" s="38" t="s">
        <v>19</v>
      </c>
      <c r="L277" s="44">
        <v>980131</v>
      </c>
    </row>
    <row r="278" spans="1:12" ht="13.5" customHeight="1" x14ac:dyDescent="0.2">
      <c r="A278" s="38">
        <v>277</v>
      </c>
      <c r="B278" s="39" t="s">
        <v>3246</v>
      </c>
      <c r="C278" s="40">
        <v>95424</v>
      </c>
      <c r="D278" s="41" t="s">
        <v>3247</v>
      </c>
      <c r="E278" s="41" t="s">
        <v>3248</v>
      </c>
      <c r="F278" s="42" t="s">
        <v>3249</v>
      </c>
      <c r="G278" s="43" t="s">
        <v>3250</v>
      </c>
      <c r="H278" s="41" t="s">
        <v>1803</v>
      </c>
      <c r="I278" s="41" t="s">
        <v>1787</v>
      </c>
      <c r="J278" s="44">
        <v>1866625</v>
      </c>
      <c r="K278" s="38" t="s">
        <v>25</v>
      </c>
      <c r="L278" s="44">
        <v>933312</v>
      </c>
    </row>
    <row r="279" spans="1:12" ht="13.5" customHeight="1" x14ac:dyDescent="0.2">
      <c r="A279" s="38">
        <v>278</v>
      </c>
      <c r="B279" s="39" t="s">
        <v>3251</v>
      </c>
      <c r="C279" s="40">
        <v>96341</v>
      </c>
      <c r="D279" s="41" t="s">
        <v>3252</v>
      </c>
      <c r="E279" s="41" t="s">
        <v>3253</v>
      </c>
      <c r="F279" s="42" t="s">
        <v>3254</v>
      </c>
      <c r="G279" s="43" t="s">
        <v>3255</v>
      </c>
      <c r="H279" s="41" t="s">
        <v>1387</v>
      </c>
      <c r="I279" s="41" t="s">
        <v>1070</v>
      </c>
      <c r="J279" s="44">
        <v>997009</v>
      </c>
      <c r="K279" s="38" t="s">
        <v>25</v>
      </c>
      <c r="L279" s="44">
        <v>498504</v>
      </c>
    </row>
    <row r="280" spans="1:12" ht="13.5" customHeight="1" x14ac:dyDescent="0.2">
      <c r="A280" s="38">
        <v>279</v>
      </c>
      <c r="B280" s="39" t="s">
        <v>3256</v>
      </c>
      <c r="C280" s="40">
        <v>97190</v>
      </c>
      <c r="D280" s="41" t="s">
        <v>3257</v>
      </c>
      <c r="E280" s="41" t="s">
        <v>3258</v>
      </c>
      <c r="F280" s="42" t="s">
        <v>3259</v>
      </c>
      <c r="G280" s="43" t="s">
        <v>3260</v>
      </c>
      <c r="H280" s="41" t="s">
        <v>556</v>
      </c>
      <c r="I280" s="41" t="s">
        <v>557</v>
      </c>
      <c r="J280" s="44">
        <v>1263966</v>
      </c>
      <c r="K280" s="38" t="s">
        <v>19</v>
      </c>
      <c r="L280" s="44">
        <v>631983</v>
      </c>
    </row>
    <row r="281" spans="1:12" ht="13.5" customHeight="1" x14ac:dyDescent="0.2">
      <c r="A281" s="38">
        <v>280</v>
      </c>
      <c r="B281" s="39" t="s">
        <v>3261</v>
      </c>
      <c r="C281" s="40">
        <v>96927</v>
      </c>
      <c r="D281" s="41" t="s">
        <v>3262</v>
      </c>
      <c r="E281" s="41" t="s">
        <v>3263</v>
      </c>
      <c r="F281" s="42" t="s">
        <v>3264</v>
      </c>
      <c r="G281" s="43" t="s">
        <v>3265</v>
      </c>
      <c r="H281" s="41" t="s">
        <v>705</v>
      </c>
      <c r="I281" s="41" t="s">
        <v>627</v>
      </c>
      <c r="J281" s="44">
        <v>995567</v>
      </c>
      <c r="K281" s="38" t="s">
        <v>25</v>
      </c>
      <c r="L281" s="44">
        <v>497783</v>
      </c>
    </row>
    <row r="282" spans="1:12" ht="13.5" customHeight="1" x14ac:dyDescent="0.2">
      <c r="A282" s="38">
        <v>281</v>
      </c>
      <c r="B282" s="39" t="s">
        <v>3266</v>
      </c>
      <c r="C282" s="40">
        <v>97227</v>
      </c>
      <c r="D282" s="41" t="s">
        <v>3267</v>
      </c>
      <c r="E282" s="41" t="s">
        <v>3268</v>
      </c>
      <c r="F282" s="42" t="s">
        <v>3269</v>
      </c>
      <c r="G282" s="43" t="s">
        <v>3270</v>
      </c>
      <c r="H282" s="41" t="s">
        <v>1589</v>
      </c>
      <c r="I282" s="41" t="s">
        <v>1441</v>
      </c>
      <c r="J282" s="44">
        <v>1458169</v>
      </c>
      <c r="K282" s="38" t="s">
        <v>19</v>
      </c>
      <c r="L282" s="44">
        <v>729084</v>
      </c>
    </row>
    <row r="283" spans="1:12" ht="13.5" customHeight="1" x14ac:dyDescent="0.2">
      <c r="A283" s="38">
        <v>282</v>
      </c>
      <c r="B283" s="39" t="s">
        <v>3271</v>
      </c>
      <c r="C283" s="40">
        <v>96500</v>
      </c>
      <c r="D283" s="41" t="s">
        <v>3272</v>
      </c>
      <c r="E283" s="41" t="s">
        <v>3273</v>
      </c>
      <c r="F283" s="42" t="s">
        <v>3274</v>
      </c>
      <c r="G283" s="43" t="s">
        <v>3275</v>
      </c>
      <c r="H283" s="41" t="s">
        <v>978</v>
      </c>
      <c r="I283" s="41" t="s">
        <v>979</v>
      </c>
      <c r="J283" s="44">
        <v>1968802</v>
      </c>
      <c r="K283" s="38" t="s">
        <v>19</v>
      </c>
      <c r="L283" s="44">
        <v>980000</v>
      </c>
    </row>
    <row r="284" spans="1:12" ht="13.5" customHeight="1" x14ac:dyDescent="0.2">
      <c r="A284" s="38">
        <v>283</v>
      </c>
      <c r="B284" s="39" t="s">
        <v>3276</v>
      </c>
      <c r="C284" s="40">
        <v>94914</v>
      </c>
      <c r="D284" s="41" t="s">
        <v>3277</v>
      </c>
      <c r="E284" s="41" t="s">
        <v>3278</v>
      </c>
      <c r="F284" s="42" t="s">
        <v>3279</v>
      </c>
      <c r="G284" s="43" t="s">
        <v>3280</v>
      </c>
      <c r="H284" s="41" t="s">
        <v>722</v>
      </c>
      <c r="I284" s="41" t="s">
        <v>723</v>
      </c>
      <c r="J284" s="44">
        <v>937246</v>
      </c>
      <c r="K284" s="38" t="s">
        <v>25</v>
      </c>
      <c r="L284" s="44">
        <v>468623</v>
      </c>
    </row>
    <row r="285" spans="1:12" ht="13.5" customHeight="1" x14ac:dyDescent="0.2">
      <c r="A285" s="38">
        <v>284</v>
      </c>
      <c r="B285" s="39" t="s">
        <v>3281</v>
      </c>
      <c r="C285" s="40">
        <v>97031</v>
      </c>
      <c r="D285" s="41" t="s">
        <v>3282</v>
      </c>
      <c r="E285" s="41" t="s">
        <v>3283</v>
      </c>
      <c r="F285" s="42" t="s">
        <v>3284</v>
      </c>
      <c r="G285" s="43" t="s">
        <v>3285</v>
      </c>
      <c r="H285" s="41" t="s">
        <v>1674</v>
      </c>
      <c r="I285" s="41" t="s">
        <v>1643</v>
      </c>
      <c r="J285" s="44">
        <v>1360936</v>
      </c>
      <c r="K285" s="38" t="s">
        <v>25</v>
      </c>
      <c r="L285" s="44">
        <v>680450</v>
      </c>
    </row>
    <row r="286" spans="1:12" ht="13.5" customHeight="1" x14ac:dyDescent="0.2">
      <c r="A286" s="38">
        <v>285</v>
      </c>
      <c r="B286" s="39" t="s">
        <v>3286</v>
      </c>
      <c r="C286" s="40">
        <v>96941</v>
      </c>
      <c r="D286" s="41" t="s">
        <v>3287</v>
      </c>
      <c r="E286" s="41" t="s">
        <v>3288</v>
      </c>
      <c r="F286" s="42" t="s">
        <v>3289</v>
      </c>
      <c r="G286" s="43" t="s">
        <v>3290</v>
      </c>
      <c r="H286" s="41" t="s">
        <v>978</v>
      </c>
      <c r="I286" s="41" t="s">
        <v>979</v>
      </c>
      <c r="J286" s="44">
        <v>2524302</v>
      </c>
      <c r="K286" s="38" t="s">
        <v>25</v>
      </c>
      <c r="L286" s="44">
        <v>1000000</v>
      </c>
    </row>
    <row r="287" spans="1:12" ht="13.5" customHeight="1" x14ac:dyDescent="0.2">
      <c r="A287" s="38">
        <v>286</v>
      </c>
      <c r="B287" s="39" t="s">
        <v>3291</v>
      </c>
      <c r="C287" s="40">
        <v>96158</v>
      </c>
      <c r="D287" s="41" t="s">
        <v>3292</v>
      </c>
      <c r="E287" s="41" t="s">
        <v>3293</v>
      </c>
      <c r="F287" s="42" t="s">
        <v>3294</v>
      </c>
      <c r="G287" s="43" t="s">
        <v>1371</v>
      </c>
      <c r="H287" s="41" t="s">
        <v>3295</v>
      </c>
      <c r="I287" s="41" t="s">
        <v>979</v>
      </c>
      <c r="J287" s="44">
        <v>1303607</v>
      </c>
      <c r="K287" s="38" t="s">
        <v>19</v>
      </c>
      <c r="L287" s="44">
        <v>651803</v>
      </c>
    </row>
    <row r="288" spans="1:12" ht="13.5" customHeight="1" x14ac:dyDescent="0.2">
      <c r="A288" s="38">
        <v>287</v>
      </c>
      <c r="B288" s="39" t="s">
        <v>3296</v>
      </c>
      <c r="C288" s="40">
        <v>97426</v>
      </c>
      <c r="D288" s="41" t="s">
        <v>3297</v>
      </c>
      <c r="E288" s="41" t="s">
        <v>3298</v>
      </c>
      <c r="F288" s="42" t="s">
        <v>3299</v>
      </c>
      <c r="G288" s="43" t="s">
        <v>3300</v>
      </c>
      <c r="H288" s="41" t="s">
        <v>795</v>
      </c>
      <c r="I288" s="41" t="s">
        <v>723</v>
      </c>
      <c r="J288" s="44">
        <v>1000936</v>
      </c>
      <c r="K288" s="38" t="s">
        <v>19</v>
      </c>
      <c r="L288" s="44">
        <v>500468</v>
      </c>
    </row>
    <row r="289" spans="1:12" ht="13.5" customHeight="1" x14ac:dyDescent="0.2">
      <c r="A289" s="38">
        <v>288</v>
      </c>
      <c r="B289" s="39" t="s">
        <v>3301</v>
      </c>
      <c r="C289" s="40">
        <v>96086</v>
      </c>
      <c r="D289" s="41" t="s">
        <v>3302</v>
      </c>
      <c r="E289" s="41" t="s">
        <v>3303</v>
      </c>
      <c r="F289" s="42" t="s">
        <v>3304</v>
      </c>
      <c r="G289" s="43" t="s">
        <v>3305</v>
      </c>
      <c r="H289" s="41" t="s">
        <v>1527</v>
      </c>
      <c r="I289" s="41" t="s">
        <v>1441</v>
      </c>
      <c r="J289" s="44">
        <v>1124927</v>
      </c>
      <c r="K289" s="38" t="s">
        <v>19</v>
      </c>
      <c r="L289" s="44">
        <v>562460</v>
      </c>
    </row>
    <row r="290" spans="1:12" ht="13.5" customHeight="1" x14ac:dyDescent="0.2">
      <c r="A290" s="38">
        <v>289</v>
      </c>
      <c r="B290" s="39" t="s">
        <v>3306</v>
      </c>
      <c r="C290" s="40">
        <v>93739</v>
      </c>
      <c r="D290" s="41" t="s">
        <v>3307</v>
      </c>
      <c r="E290" s="41" t="s">
        <v>3308</v>
      </c>
      <c r="F290" s="42" t="s">
        <v>3309</v>
      </c>
      <c r="G290" s="43" t="s">
        <v>3310</v>
      </c>
      <c r="H290" s="41" t="s">
        <v>1298</v>
      </c>
      <c r="I290" s="41" t="s">
        <v>1070</v>
      </c>
      <c r="J290" s="44">
        <v>937081</v>
      </c>
      <c r="K290" s="38" t="s">
        <v>19</v>
      </c>
      <c r="L290" s="44">
        <v>468540</v>
      </c>
    </row>
    <row r="291" spans="1:12" ht="13.5" customHeight="1" x14ac:dyDescent="0.2">
      <c r="A291" s="38">
        <v>290</v>
      </c>
      <c r="B291" s="39" t="s">
        <v>3311</v>
      </c>
      <c r="C291" s="40">
        <v>95565</v>
      </c>
      <c r="D291" s="41" t="s">
        <v>3312</v>
      </c>
      <c r="E291" s="41" t="s">
        <v>3313</v>
      </c>
      <c r="F291" s="42" t="s">
        <v>3314</v>
      </c>
      <c r="G291" s="43" t="s">
        <v>3315</v>
      </c>
      <c r="H291" s="41" t="s">
        <v>705</v>
      </c>
      <c r="I291" s="41" t="s">
        <v>627</v>
      </c>
      <c r="J291" s="44">
        <v>755182</v>
      </c>
      <c r="K291" s="38" t="s">
        <v>25</v>
      </c>
      <c r="L291" s="44">
        <v>377591</v>
      </c>
    </row>
    <row r="292" spans="1:12" ht="13.5" customHeight="1" x14ac:dyDescent="0.2">
      <c r="A292" s="38">
        <v>291</v>
      </c>
      <c r="B292" s="39" t="s">
        <v>3316</v>
      </c>
      <c r="C292" s="40">
        <v>94401</v>
      </c>
      <c r="D292" s="41" t="s">
        <v>3317</v>
      </c>
      <c r="E292" s="41" t="s">
        <v>3318</v>
      </c>
      <c r="F292" s="42" t="s">
        <v>3319</v>
      </c>
      <c r="G292" s="43" t="s">
        <v>3320</v>
      </c>
      <c r="H292" s="41" t="s">
        <v>1206</v>
      </c>
      <c r="I292" s="41" t="s">
        <v>1070</v>
      </c>
      <c r="J292" s="44">
        <v>1997111</v>
      </c>
      <c r="K292" s="38" t="s">
        <v>25</v>
      </c>
      <c r="L292" s="44">
        <v>998555</v>
      </c>
    </row>
    <row r="293" spans="1:12" ht="13.5" customHeight="1" x14ac:dyDescent="0.2">
      <c r="A293" s="38">
        <v>292</v>
      </c>
      <c r="B293" s="39" t="s">
        <v>3321</v>
      </c>
      <c r="C293" s="40">
        <v>95564</v>
      </c>
      <c r="D293" s="41" t="s">
        <v>3322</v>
      </c>
      <c r="E293" s="41" t="s">
        <v>3323</v>
      </c>
      <c r="F293" s="42" t="s">
        <v>3324</v>
      </c>
      <c r="G293" s="43" t="s">
        <v>3325</v>
      </c>
      <c r="H293" s="41" t="s">
        <v>249</v>
      </c>
      <c r="I293" s="41" t="s">
        <v>183</v>
      </c>
      <c r="J293" s="44">
        <v>3643396</v>
      </c>
      <c r="K293" s="38" t="s">
        <v>25</v>
      </c>
      <c r="L293" s="44">
        <v>1000000</v>
      </c>
    </row>
    <row r="294" spans="1:12" ht="13.5" customHeight="1" x14ac:dyDescent="0.2">
      <c r="A294" s="38">
        <v>293</v>
      </c>
      <c r="B294" s="39" t="s">
        <v>3326</v>
      </c>
      <c r="C294" s="40">
        <v>95562</v>
      </c>
      <c r="D294" s="41" t="s">
        <v>3327</v>
      </c>
      <c r="E294" s="41" t="s">
        <v>3328</v>
      </c>
      <c r="F294" s="42" t="s">
        <v>3329</v>
      </c>
      <c r="G294" s="43" t="s">
        <v>3330</v>
      </c>
      <c r="H294" s="41" t="s">
        <v>1361</v>
      </c>
      <c r="I294" s="41" t="s">
        <v>1070</v>
      </c>
      <c r="J294" s="44">
        <v>2083265</v>
      </c>
      <c r="K294" s="38" t="s">
        <v>25</v>
      </c>
      <c r="L294" s="44">
        <v>1000000</v>
      </c>
    </row>
    <row r="295" spans="1:12" ht="13.5" customHeight="1" x14ac:dyDescent="0.2">
      <c r="A295" s="38">
        <v>294</v>
      </c>
      <c r="B295" s="39" t="s">
        <v>3331</v>
      </c>
      <c r="C295" s="40">
        <v>95347</v>
      </c>
      <c r="D295" s="41" t="s">
        <v>3332</v>
      </c>
      <c r="E295" s="41" t="s">
        <v>3333</v>
      </c>
      <c r="F295" s="42" t="s">
        <v>3334</v>
      </c>
      <c r="G295" s="43" t="s">
        <v>3335</v>
      </c>
      <c r="H295" s="41" t="s">
        <v>1361</v>
      </c>
      <c r="I295" s="41" t="s">
        <v>1070</v>
      </c>
      <c r="J295" s="44">
        <v>1447942</v>
      </c>
      <c r="K295" s="38" t="s">
        <v>25</v>
      </c>
      <c r="L295" s="44">
        <v>650000</v>
      </c>
    </row>
    <row r="296" spans="1:12" ht="13.5" customHeight="1" x14ac:dyDescent="0.2">
      <c r="A296" s="38">
        <v>295</v>
      </c>
      <c r="B296" s="39" t="s">
        <v>3336</v>
      </c>
      <c r="C296" s="40">
        <v>97555</v>
      </c>
      <c r="D296" s="41" t="s">
        <v>3337</v>
      </c>
      <c r="E296" s="41" t="s">
        <v>3338</v>
      </c>
      <c r="F296" s="42" t="s">
        <v>3339</v>
      </c>
      <c r="G296" s="43" t="s">
        <v>3340</v>
      </c>
      <c r="H296" s="41" t="s">
        <v>1419</v>
      </c>
      <c r="I296" s="41" t="s">
        <v>1070</v>
      </c>
      <c r="J296" s="44">
        <v>3156985</v>
      </c>
      <c r="K296" s="38" t="s">
        <v>19</v>
      </c>
      <c r="L296" s="44">
        <v>750000</v>
      </c>
    </row>
    <row r="297" spans="1:12" ht="13.5" customHeight="1" x14ac:dyDescent="0.2">
      <c r="A297" s="38">
        <v>296</v>
      </c>
      <c r="B297" s="39" t="s">
        <v>3341</v>
      </c>
      <c r="C297" s="40">
        <v>95872</v>
      </c>
      <c r="D297" s="41" t="s">
        <v>3342</v>
      </c>
      <c r="E297" s="41" t="s">
        <v>3343</v>
      </c>
      <c r="F297" s="42" t="s">
        <v>3344</v>
      </c>
      <c r="G297" s="43" t="s">
        <v>1885</v>
      </c>
      <c r="H297" s="41" t="s">
        <v>947</v>
      </c>
      <c r="I297" s="41" t="s">
        <v>869</v>
      </c>
      <c r="J297" s="44">
        <v>1572702</v>
      </c>
      <c r="K297" s="38" t="s">
        <v>19</v>
      </c>
      <c r="L297" s="44">
        <v>786351</v>
      </c>
    </row>
    <row r="298" spans="1:12" ht="13.5" customHeight="1" x14ac:dyDescent="0.2">
      <c r="A298" s="38">
        <v>297</v>
      </c>
      <c r="B298" s="39" t="s">
        <v>3345</v>
      </c>
      <c r="C298" s="40">
        <v>94350</v>
      </c>
      <c r="D298" s="41" t="s">
        <v>3346</v>
      </c>
      <c r="E298" s="41" t="s">
        <v>3347</v>
      </c>
      <c r="F298" s="42" t="s">
        <v>3348</v>
      </c>
      <c r="G298" s="43" t="s">
        <v>3349</v>
      </c>
      <c r="H298" s="41" t="s">
        <v>1419</v>
      </c>
      <c r="I298" s="41" t="s">
        <v>1070</v>
      </c>
      <c r="J298" s="44">
        <v>3240834</v>
      </c>
      <c r="K298" s="38" t="s">
        <v>19</v>
      </c>
      <c r="L298" s="44">
        <v>1000000</v>
      </c>
    </row>
    <row r="299" spans="1:12" ht="13.5" customHeight="1" x14ac:dyDescent="0.2">
      <c r="A299" s="38">
        <v>298</v>
      </c>
      <c r="B299" s="45" t="s">
        <v>3350</v>
      </c>
      <c r="C299" s="40">
        <v>93948</v>
      </c>
      <c r="D299" s="41" t="s">
        <v>3351</v>
      </c>
      <c r="E299" s="41" t="s">
        <v>3352</v>
      </c>
      <c r="F299" s="42" t="s">
        <v>3353</v>
      </c>
      <c r="G299" s="43" t="s">
        <v>3354</v>
      </c>
      <c r="H299" s="41" t="s">
        <v>42</v>
      </c>
      <c r="I299" s="41" t="s">
        <v>18</v>
      </c>
      <c r="J299" s="44">
        <v>2100000</v>
      </c>
      <c r="K299" s="38" t="s">
        <v>19</v>
      </c>
      <c r="L299" s="44">
        <v>1000000</v>
      </c>
    </row>
    <row r="300" spans="1:12" ht="13.5" customHeight="1" x14ac:dyDescent="0.2">
      <c r="A300" s="38">
        <v>299</v>
      </c>
      <c r="B300" s="39" t="s">
        <v>3355</v>
      </c>
      <c r="C300" s="40">
        <v>96465</v>
      </c>
      <c r="D300" s="41" t="s">
        <v>3356</v>
      </c>
      <c r="E300" s="41" t="s">
        <v>3357</v>
      </c>
      <c r="F300" s="42" t="s">
        <v>3358</v>
      </c>
      <c r="G300" s="43" t="s">
        <v>3359</v>
      </c>
      <c r="H300" s="41" t="s">
        <v>249</v>
      </c>
      <c r="I300" s="41" t="s">
        <v>183</v>
      </c>
      <c r="J300" s="44">
        <v>2297650</v>
      </c>
      <c r="K300" s="38" t="s">
        <v>25</v>
      </c>
      <c r="L300" s="44">
        <v>1000000</v>
      </c>
    </row>
    <row r="301" spans="1:12" ht="13.5" customHeight="1" x14ac:dyDescent="0.2">
      <c r="A301" s="38">
        <v>300</v>
      </c>
      <c r="B301" s="39" t="s">
        <v>3360</v>
      </c>
      <c r="C301" s="40">
        <v>96796</v>
      </c>
      <c r="D301" s="41" t="s">
        <v>3361</v>
      </c>
      <c r="E301" s="41" t="s">
        <v>3362</v>
      </c>
      <c r="F301" s="42" t="s">
        <v>3363</v>
      </c>
      <c r="G301" s="43" t="s">
        <v>3364</v>
      </c>
      <c r="H301" s="41" t="s">
        <v>1324</v>
      </c>
      <c r="I301" s="41" t="s">
        <v>1070</v>
      </c>
      <c r="J301" s="44">
        <v>1555289</v>
      </c>
      <c r="K301" s="38" t="s">
        <v>25</v>
      </c>
      <c r="L301" s="44">
        <v>777644</v>
      </c>
    </row>
    <row r="302" spans="1:12" ht="13.5" customHeight="1" x14ac:dyDescent="0.2">
      <c r="A302" s="38">
        <v>301</v>
      </c>
      <c r="B302" s="39" t="s">
        <v>3365</v>
      </c>
      <c r="C302" s="40">
        <v>97297</v>
      </c>
      <c r="D302" s="41" t="s">
        <v>3366</v>
      </c>
      <c r="E302" s="41" t="s">
        <v>3367</v>
      </c>
      <c r="F302" s="42" t="s">
        <v>3368</v>
      </c>
      <c r="G302" s="43" t="s">
        <v>3369</v>
      </c>
      <c r="H302" s="41" t="s">
        <v>2354</v>
      </c>
      <c r="I302" s="41" t="s">
        <v>183</v>
      </c>
      <c r="J302" s="44">
        <v>1063300</v>
      </c>
      <c r="K302" s="38" t="s">
        <v>25</v>
      </c>
      <c r="L302" s="44">
        <v>531650</v>
      </c>
    </row>
    <row r="303" spans="1:12" ht="13.5" customHeight="1" x14ac:dyDescent="0.2">
      <c r="A303" s="38">
        <v>302</v>
      </c>
      <c r="B303" s="39" t="s">
        <v>3370</v>
      </c>
      <c r="C303" s="40">
        <v>95319</v>
      </c>
      <c r="D303" s="41" t="s">
        <v>3371</v>
      </c>
      <c r="E303" s="41" t="s">
        <v>3372</v>
      </c>
      <c r="F303" s="42" t="s">
        <v>3373</v>
      </c>
      <c r="G303" s="43" t="s">
        <v>3374</v>
      </c>
      <c r="H303" s="41" t="s">
        <v>1786</v>
      </c>
      <c r="I303" s="41" t="s">
        <v>1787</v>
      </c>
      <c r="J303" s="44">
        <v>4436657</v>
      </c>
      <c r="K303" s="38" t="s">
        <v>19</v>
      </c>
      <c r="L303" s="44">
        <v>1000000</v>
      </c>
    </row>
    <row r="304" spans="1:12" ht="13.5" customHeight="1" x14ac:dyDescent="0.2">
      <c r="A304" s="38">
        <v>303</v>
      </c>
      <c r="B304" s="39" t="s">
        <v>3375</v>
      </c>
      <c r="C304" s="40">
        <v>97242</v>
      </c>
      <c r="D304" s="41" t="s">
        <v>3376</v>
      </c>
      <c r="E304" s="41" t="s">
        <v>3377</v>
      </c>
      <c r="F304" s="42" t="s">
        <v>3378</v>
      </c>
      <c r="G304" s="43" t="s">
        <v>3379</v>
      </c>
      <c r="H304" s="41" t="s">
        <v>1419</v>
      </c>
      <c r="I304" s="41" t="s">
        <v>1070</v>
      </c>
      <c r="J304" s="44">
        <v>848670</v>
      </c>
      <c r="K304" s="38" t="s">
        <v>25</v>
      </c>
      <c r="L304" s="44">
        <v>424335</v>
      </c>
    </row>
    <row r="305" spans="1:12" ht="13.5" customHeight="1" x14ac:dyDescent="0.2">
      <c r="A305" s="38">
        <v>304</v>
      </c>
      <c r="B305" s="39" t="s">
        <v>3380</v>
      </c>
      <c r="C305" s="40">
        <v>96460</v>
      </c>
      <c r="D305" s="41" t="s">
        <v>3381</v>
      </c>
      <c r="E305" s="41" t="s">
        <v>3382</v>
      </c>
      <c r="F305" s="42" t="s">
        <v>3383</v>
      </c>
      <c r="G305" s="43" t="s">
        <v>3384</v>
      </c>
      <c r="H305" s="41" t="s">
        <v>1695</v>
      </c>
      <c r="I305" s="41" t="s">
        <v>1643</v>
      </c>
      <c r="J305" s="44">
        <v>1978348</v>
      </c>
      <c r="K305" s="38" t="s">
        <v>19</v>
      </c>
      <c r="L305" s="44">
        <v>989174</v>
      </c>
    </row>
    <row r="306" spans="1:12" ht="13.5" customHeight="1" x14ac:dyDescent="0.2">
      <c r="A306" s="38">
        <v>305</v>
      </c>
      <c r="B306" s="39" t="s">
        <v>3385</v>
      </c>
      <c r="C306" s="40">
        <v>95651</v>
      </c>
      <c r="D306" s="41" t="s">
        <v>3386</v>
      </c>
      <c r="E306" s="41" t="s">
        <v>3387</v>
      </c>
      <c r="F306" s="42" t="s">
        <v>3388</v>
      </c>
      <c r="G306" s="43" t="s">
        <v>3389</v>
      </c>
      <c r="H306" s="41" t="s">
        <v>579</v>
      </c>
      <c r="I306" s="41" t="s">
        <v>557</v>
      </c>
      <c r="J306" s="44">
        <v>3247712</v>
      </c>
      <c r="K306" s="38" t="s">
        <v>19</v>
      </c>
      <c r="L306" s="44">
        <v>1000000</v>
      </c>
    </row>
    <row r="307" spans="1:12" ht="13.5" customHeight="1" x14ac:dyDescent="0.2">
      <c r="A307" s="38">
        <v>306</v>
      </c>
      <c r="B307" s="39" t="s">
        <v>3390</v>
      </c>
      <c r="C307" s="40">
        <v>95418</v>
      </c>
      <c r="D307" s="41" t="s">
        <v>3391</v>
      </c>
      <c r="E307" s="41" t="s">
        <v>3392</v>
      </c>
      <c r="F307" s="42" t="s">
        <v>3393</v>
      </c>
      <c r="G307" s="43" t="s">
        <v>3394</v>
      </c>
      <c r="H307" s="41" t="s">
        <v>1527</v>
      </c>
      <c r="I307" s="41" t="s">
        <v>1441</v>
      </c>
      <c r="J307" s="44">
        <v>1200422</v>
      </c>
      <c r="K307" s="38" t="s">
        <v>19</v>
      </c>
      <c r="L307" s="44">
        <v>600211</v>
      </c>
    </row>
    <row r="308" spans="1:12" ht="13.5" customHeight="1" x14ac:dyDescent="0.2">
      <c r="A308" s="38">
        <v>307</v>
      </c>
      <c r="B308" s="39" t="s">
        <v>3395</v>
      </c>
      <c r="C308" s="40">
        <v>96332</v>
      </c>
      <c r="D308" s="41" t="s">
        <v>3396</v>
      </c>
      <c r="E308" s="41" t="s">
        <v>3397</v>
      </c>
      <c r="F308" s="42" t="s">
        <v>3398</v>
      </c>
      <c r="G308" s="43" t="s">
        <v>3399</v>
      </c>
      <c r="H308" s="41" t="s">
        <v>1695</v>
      </c>
      <c r="I308" s="41" t="s">
        <v>1643</v>
      </c>
      <c r="J308" s="44">
        <v>1797168</v>
      </c>
      <c r="K308" s="38" t="s">
        <v>19</v>
      </c>
      <c r="L308" s="44">
        <v>898584</v>
      </c>
    </row>
    <row r="309" spans="1:12" ht="13.5" customHeight="1" x14ac:dyDescent="0.2">
      <c r="A309" s="38">
        <v>308</v>
      </c>
      <c r="B309" s="39" t="s">
        <v>3400</v>
      </c>
      <c r="C309" s="40">
        <v>95948</v>
      </c>
      <c r="D309" s="41" t="s">
        <v>3401</v>
      </c>
      <c r="E309" s="41" t="s">
        <v>3402</v>
      </c>
      <c r="F309" s="42" t="s">
        <v>3403</v>
      </c>
      <c r="G309" s="43" t="s">
        <v>3404</v>
      </c>
      <c r="H309" s="41" t="s">
        <v>1642</v>
      </c>
      <c r="I309" s="41" t="s">
        <v>1643</v>
      </c>
      <c r="J309" s="44">
        <v>1093727</v>
      </c>
      <c r="K309" s="38" t="s">
        <v>25</v>
      </c>
      <c r="L309" s="44">
        <v>546863</v>
      </c>
    </row>
    <row r="310" spans="1:12" ht="13.5" customHeight="1" x14ac:dyDescent="0.2">
      <c r="A310" s="38">
        <v>309</v>
      </c>
      <c r="B310" s="39" t="s">
        <v>3405</v>
      </c>
      <c r="C310" s="40">
        <v>96195</v>
      </c>
      <c r="D310" s="41" t="s">
        <v>3406</v>
      </c>
      <c r="E310" s="41" t="s">
        <v>3407</v>
      </c>
      <c r="F310" s="42" t="s">
        <v>3408</v>
      </c>
      <c r="G310" s="43" t="s">
        <v>3409</v>
      </c>
      <c r="H310" s="41" t="s">
        <v>905</v>
      </c>
      <c r="I310" s="41" t="s">
        <v>869</v>
      </c>
      <c r="J310" s="44">
        <v>1359057</v>
      </c>
      <c r="K310" s="38" t="s">
        <v>25</v>
      </c>
      <c r="L310" s="44">
        <v>679528</v>
      </c>
    </row>
    <row r="311" spans="1:12" ht="13.5" customHeight="1" x14ac:dyDescent="0.2">
      <c r="A311" s="38">
        <v>310</v>
      </c>
      <c r="B311" s="39" t="s">
        <v>3410</v>
      </c>
      <c r="C311" s="40">
        <v>95592</v>
      </c>
      <c r="D311" s="41" t="s">
        <v>3411</v>
      </c>
      <c r="E311" s="41" t="s">
        <v>3412</v>
      </c>
      <c r="F311" s="42" t="s">
        <v>3413</v>
      </c>
      <c r="G311" s="43" t="s">
        <v>3414</v>
      </c>
      <c r="H311" s="41" t="s">
        <v>1527</v>
      </c>
      <c r="I311" s="41" t="s">
        <v>1441</v>
      </c>
      <c r="J311" s="44">
        <v>1022390</v>
      </c>
      <c r="K311" s="38" t="s">
        <v>19</v>
      </c>
      <c r="L311" s="44">
        <v>511195</v>
      </c>
    </row>
    <row r="312" spans="1:12" ht="13.5" customHeight="1" x14ac:dyDescent="0.2">
      <c r="A312" s="38">
        <v>311</v>
      </c>
      <c r="B312" s="39" t="s">
        <v>3415</v>
      </c>
      <c r="C312" s="40">
        <v>95569</v>
      </c>
      <c r="D312" s="41" t="s">
        <v>3416</v>
      </c>
      <c r="E312" s="41" t="s">
        <v>3417</v>
      </c>
      <c r="F312" s="42" t="s">
        <v>3418</v>
      </c>
      <c r="G312" s="43" t="s">
        <v>3419</v>
      </c>
      <c r="H312" s="41" t="s">
        <v>182</v>
      </c>
      <c r="I312" s="41" t="s">
        <v>183</v>
      </c>
      <c r="J312" s="44">
        <v>3209026</v>
      </c>
      <c r="K312" s="38" t="s">
        <v>19</v>
      </c>
      <c r="L312" s="44">
        <v>1000000</v>
      </c>
    </row>
    <row r="313" spans="1:12" ht="13.5" customHeight="1" x14ac:dyDescent="0.2">
      <c r="A313" s="38">
        <v>312</v>
      </c>
      <c r="B313" s="39" t="s">
        <v>3420</v>
      </c>
      <c r="C313" s="40">
        <v>94466</v>
      </c>
      <c r="D313" s="41" t="s">
        <v>3421</v>
      </c>
      <c r="E313" s="41" t="s">
        <v>3422</v>
      </c>
      <c r="F313" s="42" t="s">
        <v>3423</v>
      </c>
      <c r="G313" s="43" t="s">
        <v>3424</v>
      </c>
      <c r="H313" s="41" t="s">
        <v>1262</v>
      </c>
      <c r="I313" s="41" t="s">
        <v>1070</v>
      </c>
      <c r="J313" s="44">
        <v>2826696</v>
      </c>
      <c r="K313" s="38" t="s">
        <v>19</v>
      </c>
      <c r="L313" s="44">
        <v>1000000</v>
      </c>
    </row>
    <row r="314" spans="1:12" ht="13.5" customHeight="1" x14ac:dyDescent="0.2">
      <c r="A314" s="38">
        <v>313</v>
      </c>
      <c r="B314" s="39" t="s">
        <v>3425</v>
      </c>
      <c r="C314" s="40">
        <v>97006</v>
      </c>
      <c r="D314" s="41" t="s">
        <v>3426</v>
      </c>
      <c r="E314" s="41" t="s">
        <v>3427</v>
      </c>
      <c r="F314" s="42" t="s">
        <v>3428</v>
      </c>
      <c r="G314" s="43" t="s">
        <v>3429</v>
      </c>
      <c r="H314" s="41" t="s">
        <v>1548</v>
      </c>
      <c r="I314" s="41" t="s">
        <v>1441</v>
      </c>
      <c r="J314" s="44">
        <v>2840155</v>
      </c>
      <c r="K314" s="38" t="s">
        <v>19</v>
      </c>
      <c r="L314" s="44">
        <v>1000000</v>
      </c>
    </row>
    <row r="315" spans="1:12" ht="13.5" customHeight="1" x14ac:dyDescent="0.2">
      <c r="A315" s="38">
        <v>314</v>
      </c>
      <c r="B315" s="39" t="s">
        <v>3430</v>
      </c>
      <c r="C315" s="40">
        <v>95129</v>
      </c>
      <c r="D315" s="41" t="s">
        <v>3431</v>
      </c>
      <c r="E315" s="41" t="s">
        <v>3432</v>
      </c>
      <c r="F315" s="42" t="s">
        <v>3433</v>
      </c>
      <c r="G315" s="43" t="s">
        <v>3434</v>
      </c>
      <c r="H315" s="41" t="s">
        <v>2598</v>
      </c>
      <c r="I315" s="41" t="s">
        <v>1787</v>
      </c>
      <c r="J315" s="44">
        <v>1469287</v>
      </c>
      <c r="K315" s="38" t="s">
        <v>25</v>
      </c>
      <c r="L315" s="44">
        <v>734643</v>
      </c>
    </row>
    <row r="316" spans="1:12" ht="13.5" customHeight="1" x14ac:dyDescent="0.2">
      <c r="A316" s="38">
        <v>315</v>
      </c>
      <c r="B316" s="39" t="s">
        <v>3435</v>
      </c>
      <c r="C316" s="40">
        <v>96455</v>
      </c>
      <c r="D316" s="41" t="s">
        <v>3436</v>
      </c>
      <c r="E316" s="41" t="s">
        <v>3437</v>
      </c>
      <c r="F316" s="42" t="s">
        <v>3438</v>
      </c>
      <c r="G316" s="43" t="s">
        <v>3439</v>
      </c>
      <c r="H316" s="41" t="s">
        <v>1786</v>
      </c>
      <c r="I316" s="41" t="s">
        <v>1787</v>
      </c>
      <c r="J316" s="44">
        <v>2166663</v>
      </c>
      <c r="K316" s="38" t="s">
        <v>25</v>
      </c>
      <c r="L316" s="44">
        <v>1000000</v>
      </c>
    </row>
    <row r="317" spans="1:12" ht="13.5" customHeight="1" x14ac:dyDescent="0.2">
      <c r="A317" s="38">
        <v>316</v>
      </c>
      <c r="B317" s="39" t="s">
        <v>3440</v>
      </c>
      <c r="C317" s="40">
        <v>96696</v>
      </c>
      <c r="D317" s="41" t="s">
        <v>3441</v>
      </c>
      <c r="E317" s="41" t="s">
        <v>3442</v>
      </c>
      <c r="F317" s="42" t="s">
        <v>3443</v>
      </c>
      <c r="G317" s="43" t="s">
        <v>3444</v>
      </c>
      <c r="H317" s="41" t="s">
        <v>1695</v>
      </c>
      <c r="I317" s="41" t="s">
        <v>1643</v>
      </c>
      <c r="J317" s="44">
        <v>1686869</v>
      </c>
      <c r="K317" s="38" t="s">
        <v>25</v>
      </c>
      <c r="L317" s="44">
        <v>843434</v>
      </c>
    </row>
    <row r="318" spans="1:12" ht="13.5" customHeight="1" x14ac:dyDescent="0.2">
      <c r="A318" s="38">
        <v>317</v>
      </c>
      <c r="B318" s="45" t="s">
        <v>3445</v>
      </c>
      <c r="C318" s="40">
        <v>96142</v>
      </c>
      <c r="D318" s="41" t="s">
        <v>3446</v>
      </c>
      <c r="E318" s="41" t="s">
        <v>3447</v>
      </c>
      <c r="F318" s="42" t="s">
        <v>3448</v>
      </c>
      <c r="G318" s="43" t="s">
        <v>3449</v>
      </c>
      <c r="H318" s="41" t="s">
        <v>42</v>
      </c>
      <c r="I318" s="41" t="s">
        <v>18</v>
      </c>
      <c r="J318" s="44">
        <v>1893351</v>
      </c>
      <c r="K318" s="38" t="s">
        <v>25</v>
      </c>
      <c r="L318" s="44">
        <v>946675</v>
      </c>
    </row>
    <row r="319" spans="1:12" ht="13.5" customHeight="1" x14ac:dyDescent="0.2">
      <c r="A319" s="38">
        <v>318</v>
      </c>
      <c r="B319" s="39" t="s">
        <v>3450</v>
      </c>
      <c r="C319" s="40">
        <v>96910</v>
      </c>
      <c r="D319" s="41" t="s">
        <v>3451</v>
      </c>
      <c r="E319" s="41" t="s">
        <v>3452</v>
      </c>
      <c r="F319" s="42" t="s">
        <v>3453</v>
      </c>
      <c r="G319" s="43" t="s">
        <v>3454</v>
      </c>
      <c r="H319" s="41" t="s">
        <v>1206</v>
      </c>
      <c r="I319" s="41" t="s">
        <v>1070</v>
      </c>
      <c r="J319" s="44">
        <v>2228713</v>
      </c>
      <c r="K319" s="38" t="s">
        <v>25</v>
      </c>
      <c r="L319" s="44">
        <v>1000000</v>
      </c>
    </row>
    <row r="320" spans="1:12" ht="13.5" customHeight="1" x14ac:dyDescent="0.2">
      <c r="A320" s="38">
        <v>319</v>
      </c>
      <c r="B320" s="39" t="s">
        <v>3455</v>
      </c>
      <c r="C320" s="40">
        <v>96766</v>
      </c>
      <c r="D320" s="41" t="s">
        <v>3456</v>
      </c>
      <c r="E320" s="41" t="s">
        <v>3457</v>
      </c>
      <c r="F320" s="42" t="s">
        <v>3458</v>
      </c>
      <c r="G320" s="43" t="s">
        <v>3459</v>
      </c>
      <c r="H320" s="41" t="s">
        <v>31</v>
      </c>
      <c r="I320" s="41" t="s">
        <v>18</v>
      </c>
      <c r="J320" s="44">
        <v>3136760</v>
      </c>
      <c r="K320" s="38" t="s">
        <v>25</v>
      </c>
      <c r="L320" s="44">
        <v>1000000</v>
      </c>
    </row>
    <row r="321" spans="1:12" ht="13.5" customHeight="1" x14ac:dyDescent="0.2">
      <c r="A321" s="38">
        <v>320</v>
      </c>
      <c r="B321" s="39" t="s">
        <v>3460</v>
      </c>
      <c r="C321" s="40">
        <v>93687</v>
      </c>
      <c r="D321" s="41" t="s">
        <v>3461</v>
      </c>
      <c r="E321" s="41" t="s">
        <v>3462</v>
      </c>
      <c r="F321" s="42" t="s">
        <v>3463</v>
      </c>
      <c r="G321" s="43" t="s">
        <v>2503</v>
      </c>
      <c r="H321" s="41" t="s">
        <v>1642</v>
      </c>
      <c r="I321" s="41" t="s">
        <v>1643</v>
      </c>
      <c r="J321" s="44">
        <v>792324</v>
      </c>
      <c r="K321" s="38" t="s">
        <v>19</v>
      </c>
      <c r="L321" s="44">
        <v>396160</v>
      </c>
    </row>
    <row r="322" spans="1:12" ht="13.5" customHeight="1" x14ac:dyDescent="0.2">
      <c r="A322" s="38">
        <v>321</v>
      </c>
      <c r="B322" s="39" t="s">
        <v>3464</v>
      </c>
      <c r="C322" s="40">
        <v>97343</v>
      </c>
      <c r="D322" s="41" t="s">
        <v>3465</v>
      </c>
      <c r="E322" s="41" t="s">
        <v>3466</v>
      </c>
      <c r="F322" s="42" t="s">
        <v>3467</v>
      </c>
      <c r="G322" s="43" t="s">
        <v>3468</v>
      </c>
      <c r="H322" s="41" t="s">
        <v>1027</v>
      </c>
      <c r="I322" s="41" t="s">
        <v>979</v>
      </c>
      <c r="J322" s="44">
        <v>2174628</v>
      </c>
      <c r="K322" s="38" t="s">
        <v>19</v>
      </c>
      <c r="L322" s="44">
        <v>1000000</v>
      </c>
    </row>
    <row r="323" spans="1:12" ht="13.5" customHeight="1" x14ac:dyDescent="0.2">
      <c r="A323" s="38">
        <v>322</v>
      </c>
      <c r="B323" s="39" t="s">
        <v>3469</v>
      </c>
      <c r="C323" s="40">
        <v>94512</v>
      </c>
      <c r="D323" s="41" t="s">
        <v>3470</v>
      </c>
      <c r="E323" s="41" t="s">
        <v>3471</v>
      </c>
      <c r="F323" s="42" t="s">
        <v>3472</v>
      </c>
      <c r="G323" s="43" t="s">
        <v>3473</v>
      </c>
      <c r="H323" s="41" t="s">
        <v>275</v>
      </c>
      <c r="I323" s="41" t="s">
        <v>183</v>
      </c>
      <c r="J323" s="44">
        <v>2940789</v>
      </c>
      <c r="K323" s="38" t="s">
        <v>25</v>
      </c>
      <c r="L323" s="44">
        <v>1000000</v>
      </c>
    </row>
    <row r="324" spans="1:12" ht="13.5" customHeight="1" x14ac:dyDescent="0.2">
      <c r="A324" s="38">
        <v>323</v>
      </c>
      <c r="B324" s="39" t="s">
        <v>3474</v>
      </c>
      <c r="C324" s="40">
        <v>96824</v>
      </c>
      <c r="D324" s="41" t="s">
        <v>3475</v>
      </c>
      <c r="E324" s="41" t="s">
        <v>3476</v>
      </c>
      <c r="F324" s="42" t="s">
        <v>3477</v>
      </c>
      <c r="G324" s="43" t="s">
        <v>3478</v>
      </c>
      <c r="H324" s="41" t="s">
        <v>1408</v>
      </c>
      <c r="I324" s="41" t="s">
        <v>1070</v>
      </c>
      <c r="J324" s="44">
        <v>2201842</v>
      </c>
      <c r="K324" s="38" t="s">
        <v>25</v>
      </c>
      <c r="L324" s="44">
        <v>1000000</v>
      </c>
    </row>
    <row r="325" spans="1:12" ht="13.5" customHeight="1" x14ac:dyDescent="0.2">
      <c r="A325" s="38">
        <v>324</v>
      </c>
      <c r="B325" s="45" t="s">
        <v>3479</v>
      </c>
      <c r="C325" s="40">
        <v>97114</v>
      </c>
      <c r="D325" s="41" t="s">
        <v>3480</v>
      </c>
      <c r="E325" s="41" t="s">
        <v>3481</v>
      </c>
      <c r="F325" s="42" t="s">
        <v>3482</v>
      </c>
      <c r="G325" s="43" t="s">
        <v>3483</v>
      </c>
      <c r="H325" s="41" t="s">
        <v>64</v>
      </c>
      <c r="I325" s="41" t="s">
        <v>18</v>
      </c>
      <c r="J325" s="44">
        <v>2940754</v>
      </c>
      <c r="K325" s="38" t="s">
        <v>19</v>
      </c>
      <c r="L325" s="44">
        <v>1000000</v>
      </c>
    </row>
    <row r="326" spans="1:12" ht="13.5" customHeight="1" x14ac:dyDescent="0.2">
      <c r="A326" s="38">
        <v>325</v>
      </c>
      <c r="B326" s="39" t="s">
        <v>3484</v>
      </c>
      <c r="C326" s="40">
        <v>96633</v>
      </c>
      <c r="D326" s="41" t="s">
        <v>3485</v>
      </c>
      <c r="E326" s="41" t="s">
        <v>3486</v>
      </c>
      <c r="F326" s="42" t="s">
        <v>3487</v>
      </c>
      <c r="G326" s="43" t="s">
        <v>3488</v>
      </c>
      <c r="H326" s="41" t="s">
        <v>573</v>
      </c>
      <c r="I326" s="41" t="s">
        <v>557</v>
      </c>
      <c r="J326" s="44">
        <v>1875057</v>
      </c>
      <c r="K326" s="38" t="s">
        <v>19</v>
      </c>
      <c r="L326" s="44">
        <v>893518</v>
      </c>
    </row>
    <row r="327" spans="1:12" ht="13.5" customHeight="1" x14ac:dyDescent="0.2">
      <c r="A327" s="38">
        <v>326</v>
      </c>
      <c r="B327" s="39" t="s">
        <v>3489</v>
      </c>
      <c r="C327" s="40">
        <v>97166</v>
      </c>
      <c r="D327" s="41" t="s">
        <v>3490</v>
      </c>
      <c r="E327" s="41" t="s">
        <v>3491</v>
      </c>
      <c r="F327" s="42" t="s">
        <v>3492</v>
      </c>
      <c r="G327" s="43" t="s">
        <v>3493</v>
      </c>
      <c r="H327" s="41" t="s">
        <v>1387</v>
      </c>
      <c r="I327" s="41" t="s">
        <v>1070</v>
      </c>
      <c r="J327" s="44">
        <v>1558786</v>
      </c>
      <c r="K327" s="38" t="s">
        <v>25</v>
      </c>
      <c r="L327" s="44">
        <v>779390</v>
      </c>
    </row>
    <row r="328" spans="1:12" ht="13.5" customHeight="1" x14ac:dyDescent="0.2">
      <c r="A328" s="38">
        <v>327</v>
      </c>
      <c r="B328" s="39" t="s">
        <v>3494</v>
      </c>
      <c r="C328" s="40">
        <v>93892</v>
      </c>
      <c r="D328" s="41" t="s">
        <v>3495</v>
      </c>
      <c r="E328" s="41" t="s">
        <v>3496</v>
      </c>
      <c r="F328" s="42" t="s">
        <v>3497</v>
      </c>
      <c r="G328" s="43" t="s">
        <v>3498</v>
      </c>
      <c r="H328" s="41" t="s">
        <v>485</v>
      </c>
      <c r="I328" s="41" t="s">
        <v>433</v>
      </c>
      <c r="J328" s="44">
        <v>2366459</v>
      </c>
      <c r="K328" s="38" t="s">
        <v>25</v>
      </c>
      <c r="L328" s="44">
        <v>1000000</v>
      </c>
    </row>
    <row r="329" spans="1:12" ht="13.5" customHeight="1" x14ac:dyDescent="0.2">
      <c r="A329" s="38">
        <v>328</v>
      </c>
      <c r="B329" s="39" t="s">
        <v>3499</v>
      </c>
      <c r="C329" s="40">
        <v>94037</v>
      </c>
      <c r="D329" s="41" t="s">
        <v>3500</v>
      </c>
      <c r="E329" s="41" t="s">
        <v>3501</v>
      </c>
      <c r="F329" s="42" t="s">
        <v>3502</v>
      </c>
      <c r="G329" s="43" t="s">
        <v>3503</v>
      </c>
      <c r="H329" s="41" t="s">
        <v>600</v>
      </c>
      <c r="I329" s="41" t="s">
        <v>557</v>
      </c>
      <c r="J329" s="44">
        <v>1480569</v>
      </c>
      <c r="K329" s="38" t="s">
        <v>19</v>
      </c>
      <c r="L329" s="44">
        <v>740284</v>
      </c>
    </row>
    <row r="330" spans="1:12" ht="13.5" customHeight="1" x14ac:dyDescent="0.2">
      <c r="A330" s="38">
        <v>329</v>
      </c>
      <c r="B330" s="45" t="s">
        <v>3504</v>
      </c>
      <c r="C330" s="40">
        <v>95755</v>
      </c>
      <c r="D330" s="41" t="s">
        <v>3505</v>
      </c>
      <c r="E330" s="41" t="s">
        <v>3506</v>
      </c>
      <c r="F330" s="42" t="s">
        <v>3507</v>
      </c>
      <c r="G330" s="43" t="s">
        <v>3508</v>
      </c>
      <c r="H330" s="41" t="s">
        <v>136</v>
      </c>
      <c r="I330" s="41" t="s">
        <v>18</v>
      </c>
      <c r="J330" s="44">
        <v>1985607</v>
      </c>
      <c r="K330" s="38" t="s">
        <v>19</v>
      </c>
      <c r="L330" s="44">
        <v>992803</v>
      </c>
    </row>
    <row r="331" spans="1:12" ht="13.5" customHeight="1" x14ac:dyDescent="0.2">
      <c r="A331" s="38">
        <v>330</v>
      </c>
      <c r="B331" s="39" t="s">
        <v>3509</v>
      </c>
      <c r="C331" s="40">
        <v>97123</v>
      </c>
      <c r="D331" s="41" t="s">
        <v>3510</v>
      </c>
      <c r="E331" s="41" t="s">
        <v>3511</v>
      </c>
      <c r="F331" s="42" t="s">
        <v>3512</v>
      </c>
      <c r="G331" s="43" t="s">
        <v>3513</v>
      </c>
      <c r="H331" s="41" t="s">
        <v>1161</v>
      </c>
      <c r="I331" s="41" t="s">
        <v>1070</v>
      </c>
      <c r="J331" s="44">
        <v>999030</v>
      </c>
      <c r="K331" s="38" t="s">
        <v>25</v>
      </c>
      <c r="L331" s="44">
        <v>499515</v>
      </c>
    </row>
    <row r="332" spans="1:12" ht="13.5" customHeight="1" x14ac:dyDescent="0.2">
      <c r="A332" s="38">
        <v>331</v>
      </c>
      <c r="B332" s="39" t="s">
        <v>3514</v>
      </c>
      <c r="C332" s="40">
        <v>96904</v>
      </c>
      <c r="D332" s="41" t="s">
        <v>3515</v>
      </c>
      <c r="E332" s="41" t="s">
        <v>3516</v>
      </c>
      <c r="F332" s="42" t="s">
        <v>3517</v>
      </c>
      <c r="G332" s="43" t="s">
        <v>3518</v>
      </c>
      <c r="H332" s="41" t="s">
        <v>1324</v>
      </c>
      <c r="I332" s="41" t="s">
        <v>1070</v>
      </c>
      <c r="J332" s="44">
        <v>3714309</v>
      </c>
      <c r="K332" s="38" t="s">
        <v>25</v>
      </c>
      <c r="L332" s="44">
        <v>1000000</v>
      </c>
    </row>
    <row r="333" spans="1:12" ht="13.5" customHeight="1" x14ac:dyDescent="0.2">
      <c r="A333" s="38">
        <v>332</v>
      </c>
      <c r="B333" s="39" t="s">
        <v>3519</v>
      </c>
      <c r="C333" s="40">
        <v>95763</v>
      </c>
      <c r="D333" s="41" t="s">
        <v>3520</v>
      </c>
      <c r="E333" s="41" t="s">
        <v>3521</v>
      </c>
      <c r="F333" s="42" t="s">
        <v>3522</v>
      </c>
      <c r="G333" s="43" t="s">
        <v>3523</v>
      </c>
      <c r="H333" s="41" t="s">
        <v>1706</v>
      </c>
      <c r="I333" s="41" t="s">
        <v>1643</v>
      </c>
      <c r="J333" s="44">
        <v>1214201</v>
      </c>
      <c r="K333" s="38" t="s">
        <v>19</v>
      </c>
      <c r="L333" s="44">
        <v>607100</v>
      </c>
    </row>
    <row r="334" spans="1:12" ht="13.5" customHeight="1" x14ac:dyDescent="0.2">
      <c r="A334" s="38">
        <v>333</v>
      </c>
      <c r="B334" s="45" t="s">
        <v>3524</v>
      </c>
      <c r="C334" s="40">
        <v>96189</v>
      </c>
      <c r="D334" s="41" t="s">
        <v>3525</v>
      </c>
      <c r="E334" s="41" t="s">
        <v>3526</v>
      </c>
      <c r="F334" s="42" t="s">
        <v>3527</v>
      </c>
      <c r="G334" s="43" t="s">
        <v>3528</v>
      </c>
      <c r="H334" s="41" t="s">
        <v>42</v>
      </c>
      <c r="I334" s="41" t="s">
        <v>18</v>
      </c>
      <c r="J334" s="44">
        <v>4354580</v>
      </c>
      <c r="K334" s="38" t="s">
        <v>25</v>
      </c>
      <c r="L334" s="44">
        <v>1000000</v>
      </c>
    </row>
    <row r="335" spans="1:12" ht="13.5" customHeight="1" x14ac:dyDescent="0.2">
      <c r="A335" s="38">
        <v>334</v>
      </c>
      <c r="B335" s="39" t="s">
        <v>3529</v>
      </c>
      <c r="C335" s="40">
        <v>96799</v>
      </c>
      <c r="D335" s="41" t="s">
        <v>3530</v>
      </c>
      <c r="E335" s="41" t="s">
        <v>3531</v>
      </c>
      <c r="F335" s="42" t="s">
        <v>3532</v>
      </c>
      <c r="G335" s="43" t="s">
        <v>3533</v>
      </c>
      <c r="H335" s="41" t="s">
        <v>1206</v>
      </c>
      <c r="I335" s="41" t="s">
        <v>1070</v>
      </c>
      <c r="J335" s="44">
        <v>707685</v>
      </c>
      <c r="K335" s="38" t="s">
        <v>19</v>
      </c>
      <c r="L335" s="44">
        <v>353842</v>
      </c>
    </row>
    <row r="336" spans="1:12" ht="13.5" customHeight="1" x14ac:dyDescent="0.2">
      <c r="A336" s="38">
        <v>335</v>
      </c>
      <c r="B336" s="45" t="s">
        <v>3534</v>
      </c>
      <c r="C336" s="40">
        <v>97069</v>
      </c>
      <c r="D336" s="41" t="s">
        <v>3535</v>
      </c>
      <c r="E336" s="41" t="s">
        <v>3536</v>
      </c>
      <c r="F336" s="42" t="s">
        <v>3537</v>
      </c>
      <c r="G336" s="43" t="s">
        <v>3538</v>
      </c>
      <c r="H336" s="41" t="s">
        <v>136</v>
      </c>
      <c r="I336" s="41" t="s">
        <v>18</v>
      </c>
      <c r="J336" s="44">
        <v>1996303</v>
      </c>
      <c r="K336" s="38" t="s">
        <v>19</v>
      </c>
      <c r="L336" s="44">
        <v>996303</v>
      </c>
    </row>
    <row r="337" spans="1:12" ht="13.5" customHeight="1" x14ac:dyDescent="0.2">
      <c r="A337" s="38">
        <v>336</v>
      </c>
      <c r="B337" s="39" t="s">
        <v>3539</v>
      </c>
      <c r="C337" s="40">
        <v>94392</v>
      </c>
      <c r="D337" s="41" t="s">
        <v>3540</v>
      </c>
      <c r="E337" s="41" t="s">
        <v>3541</v>
      </c>
      <c r="F337" s="42" t="s">
        <v>3542</v>
      </c>
      <c r="G337" s="43" t="s">
        <v>3543</v>
      </c>
      <c r="H337" s="41" t="s">
        <v>1206</v>
      </c>
      <c r="I337" s="41" t="s">
        <v>1070</v>
      </c>
      <c r="J337" s="44">
        <v>1664193</v>
      </c>
      <c r="K337" s="38" t="s">
        <v>19</v>
      </c>
      <c r="L337" s="44">
        <v>832096</v>
      </c>
    </row>
    <row r="338" spans="1:12" ht="13.5" customHeight="1" x14ac:dyDescent="0.2">
      <c r="A338" s="38">
        <v>337</v>
      </c>
      <c r="B338" s="45" t="s">
        <v>3544</v>
      </c>
      <c r="C338" s="40">
        <v>96306</v>
      </c>
      <c r="D338" s="41" t="s">
        <v>3545</v>
      </c>
      <c r="E338" s="41" t="s">
        <v>3546</v>
      </c>
      <c r="F338" s="42" t="s">
        <v>3547</v>
      </c>
      <c r="G338" s="43" t="s">
        <v>3548</v>
      </c>
      <c r="H338" s="41" t="s">
        <v>42</v>
      </c>
      <c r="I338" s="41" t="s">
        <v>18</v>
      </c>
      <c r="J338" s="44">
        <v>4203937</v>
      </c>
      <c r="K338" s="38" t="s">
        <v>25</v>
      </c>
      <c r="L338" s="44">
        <v>1000000</v>
      </c>
    </row>
    <row r="339" spans="1:12" ht="13.5" customHeight="1" x14ac:dyDescent="0.2">
      <c r="A339" s="38">
        <v>338</v>
      </c>
      <c r="B339" s="39" t="s">
        <v>3549</v>
      </c>
      <c r="C339" s="40">
        <v>94562</v>
      </c>
      <c r="D339" s="41" t="s">
        <v>3550</v>
      </c>
      <c r="E339" s="41" t="s">
        <v>3551</v>
      </c>
      <c r="F339" s="42" t="s">
        <v>3552</v>
      </c>
      <c r="G339" s="43" t="s">
        <v>3553</v>
      </c>
      <c r="H339" s="41" t="s">
        <v>1387</v>
      </c>
      <c r="I339" s="41" t="s">
        <v>1070</v>
      </c>
      <c r="J339" s="44">
        <v>2608888</v>
      </c>
      <c r="K339" s="38" t="s">
        <v>19</v>
      </c>
      <c r="L339" s="44">
        <v>1000000</v>
      </c>
    </row>
    <row r="340" spans="1:12" ht="13.5" customHeight="1" x14ac:dyDescent="0.2">
      <c r="A340" s="38">
        <v>339</v>
      </c>
      <c r="B340" s="39" t="s">
        <v>3554</v>
      </c>
      <c r="C340" s="40">
        <v>96441</v>
      </c>
      <c r="D340" s="41" t="s">
        <v>3555</v>
      </c>
      <c r="E340" s="41" t="s">
        <v>3556</v>
      </c>
      <c r="F340" s="42" t="s">
        <v>3557</v>
      </c>
      <c r="G340" s="43" t="s">
        <v>3558</v>
      </c>
      <c r="H340" s="41" t="s">
        <v>1429</v>
      </c>
      <c r="I340" s="41" t="s">
        <v>1070</v>
      </c>
      <c r="J340" s="44">
        <v>1513145</v>
      </c>
      <c r="K340" s="38" t="s">
        <v>25</v>
      </c>
      <c r="L340" s="44">
        <v>756572</v>
      </c>
    </row>
    <row r="341" spans="1:12" ht="13.5" customHeight="1" x14ac:dyDescent="0.2">
      <c r="A341" s="38">
        <v>340</v>
      </c>
      <c r="B341" s="39" t="s">
        <v>3559</v>
      </c>
      <c r="C341" s="40">
        <v>96542</v>
      </c>
      <c r="D341" s="41" t="s">
        <v>3560</v>
      </c>
      <c r="E341" s="41" t="s">
        <v>3561</v>
      </c>
      <c r="F341" s="42" t="s">
        <v>3562</v>
      </c>
      <c r="G341" s="43" t="s">
        <v>3563</v>
      </c>
      <c r="H341" s="41" t="s">
        <v>1803</v>
      </c>
      <c r="I341" s="41" t="s">
        <v>1787</v>
      </c>
      <c r="J341" s="44">
        <v>2564057</v>
      </c>
      <c r="K341" s="38" t="s">
        <v>19</v>
      </c>
      <c r="L341" s="44">
        <v>511000</v>
      </c>
    </row>
    <row r="342" spans="1:12" ht="13.5" customHeight="1" x14ac:dyDescent="0.2">
      <c r="A342" s="38">
        <v>341</v>
      </c>
      <c r="B342" s="39" t="s">
        <v>3564</v>
      </c>
      <c r="C342" s="40">
        <v>95354</v>
      </c>
      <c r="D342" s="41" t="s">
        <v>3565</v>
      </c>
      <c r="E342" s="41" t="s">
        <v>3566</v>
      </c>
      <c r="F342" s="42" t="s">
        <v>3567</v>
      </c>
      <c r="G342" s="43" t="s">
        <v>3568</v>
      </c>
      <c r="H342" s="41" t="s">
        <v>1527</v>
      </c>
      <c r="I342" s="41" t="s">
        <v>1441</v>
      </c>
      <c r="J342" s="44">
        <v>1438966</v>
      </c>
      <c r="K342" s="38" t="s">
        <v>19</v>
      </c>
      <c r="L342" s="44">
        <v>719000</v>
      </c>
    </row>
    <row r="343" spans="1:12" ht="13.5" customHeight="1" x14ac:dyDescent="0.2">
      <c r="A343" s="38">
        <v>342</v>
      </c>
      <c r="B343" s="39" t="s">
        <v>3569</v>
      </c>
      <c r="C343" s="40">
        <v>97191</v>
      </c>
      <c r="D343" s="41" t="s">
        <v>3570</v>
      </c>
      <c r="E343" s="41" t="s">
        <v>3571</v>
      </c>
      <c r="F343" s="42" t="s">
        <v>3572</v>
      </c>
      <c r="G343" s="43" t="s">
        <v>3573</v>
      </c>
      <c r="H343" s="41" t="s">
        <v>1527</v>
      </c>
      <c r="I343" s="41" t="s">
        <v>1441</v>
      </c>
      <c r="J343" s="44">
        <v>1610317</v>
      </c>
      <c r="K343" s="38" t="s">
        <v>25</v>
      </c>
      <c r="L343" s="44">
        <v>805158</v>
      </c>
    </row>
    <row r="344" spans="1:12" ht="13.5" customHeight="1" x14ac:dyDescent="0.2">
      <c r="A344" s="38">
        <v>343</v>
      </c>
      <c r="B344" s="39" t="s">
        <v>3574</v>
      </c>
      <c r="C344" s="40">
        <v>96563</v>
      </c>
      <c r="D344" s="41" t="s">
        <v>3575</v>
      </c>
      <c r="E344" s="41" t="s">
        <v>3576</v>
      </c>
      <c r="F344" s="42" t="s">
        <v>3577</v>
      </c>
      <c r="G344" s="43" t="s">
        <v>3578</v>
      </c>
      <c r="H344" s="41" t="s">
        <v>1751</v>
      </c>
      <c r="I344" s="41" t="s">
        <v>1643</v>
      </c>
      <c r="J344" s="44">
        <v>1749547</v>
      </c>
      <c r="K344" s="38" t="s">
        <v>25</v>
      </c>
      <c r="L344" s="44">
        <v>874773</v>
      </c>
    </row>
    <row r="345" spans="1:12" ht="13.5" customHeight="1" x14ac:dyDescent="0.2">
      <c r="A345" s="38">
        <v>344</v>
      </c>
      <c r="B345" s="39" t="s">
        <v>3579</v>
      </c>
      <c r="C345" s="40">
        <v>95203</v>
      </c>
      <c r="D345" s="41" t="s">
        <v>3580</v>
      </c>
      <c r="E345" s="41" t="s">
        <v>3581</v>
      </c>
      <c r="F345" s="42" t="s">
        <v>3582</v>
      </c>
      <c r="G345" s="43" t="s">
        <v>3583</v>
      </c>
      <c r="H345" s="41" t="s">
        <v>1206</v>
      </c>
      <c r="I345" s="41" t="s">
        <v>1070</v>
      </c>
      <c r="J345" s="44">
        <v>2492093</v>
      </c>
      <c r="K345" s="38" t="s">
        <v>25</v>
      </c>
      <c r="L345" s="44">
        <v>1000000</v>
      </c>
    </row>
    <row r="346" spans="1:12" ht="13.5" customHeight="1" x14ac:dyDescent="0.2">
      <c r="A346" s="38">
        <v>345</v>
      </c>
      <c r="B346" s="39" t="s">
        <v>3584</v>
      </c>
      <c r="C346" s="40">
        <v>97088</v>
      </c>
      <c r="D346" s="41" t="s">
        <v>3585</v>
      </c>
      <c r="E346" s="41" t="s">
        <v>3586</v>
      </c>
      <c r="F346" s="42" t="s">
        <v>3587</v>
      </c>
      <c r="G346" s="43" t="s">
        <v>3588</v>
      </c>
      <c r="H346" s="41" t="s">
        <v>1786</v>
      </c>
      <c r="I346" s="41" t="s">
        <v>1787</v>
      </c>
      <c r="J346" s="44">
        <v>5903948</v>
      </c>
      <c r="K346" s="38" t="s">
        <v>19</v>
      </c>
      <c r="L346" s="44">
        <v>1000000</v>
      </c>
    </row>
    <row r="347" spans="1:12" ht="13.5" customHeight="1" x14ac:dyDescent="0.2">
      <c r="A347" s="38">
        <v>346</v>
      </c>
      <c r="B347" s="39" t="s">
        <v>3589</v>
      </c>
      <c r="C347" s="40">
        <v>97678</v>
      </c>
      <c r="D347" s="41" t="s">
        <v>3590</v>
      </c>
      <c r="E347" s="41" t="s">
        <v>3591</v>
      </c>
      <c r="F347" s="42" t="s">
        <v>3592</v>
      </c>
      <c r="G347" s="43" t="s">
        <v>3593</v>
      </c>
      <c r="H347" s="41" t="s">
        <v>1548</v>
      </c>
      <c r="I347" s="41" t="s">
        <v>1441</v>
      </c>
      <c r="J347" s="44">
        <v>2314285</v>
      </c>
      <c r="K347" s="38" t="s">
        <v>19</v>
      </c>
      <c r="L347" s="44">
        <v>1000000</v>
      </c>
    </row>
    <row r="348" spans="1:12" ht="13.5" customHeight="1" x14ac:dyDescent="0.2">
      <c r="A348" s="38">
        <v>347</v>
      </c>
      <c r="B348" s="39" t="s">
        <v>3594</v>
      </c>
      <c r="C348" s="40">
        <v>97405</v>
      </c>
      <c r="D348" s="41" t="s">
        <v>3595</v>
      </c>
      <c r="E348" s="41" t="s">
        <v>3596</v>
      </c>
      <c r="F348" s="42" t="s">
        <v>3597</v>
      </c>
      <c r="G348" s="43" t="s">
        <v>3598</v>
      </c>
      <c r="H348" s="41" t="s">
        <v>1161</v>
      </c>
      <c r="I348" s="41" t="s">
        <v>1070</v>
      </c>
      <c r="J348" s="44">
        <v>6645450</v>
      </c>
      <c r="K348" s="38" t="s">
        <v>19</v>
      </c>
      <c r="L348" s="44">
        <v>1000000</v>
      </c>
    </row>
    <row r="349" spans="1:12" ht="13.5" customHeight="1" x14ac:dyDescent="0.2">
      <c r="A349" s="38">
        <v>348</v>
      </c>
      <c r="B349" s="39" t="s">
        <v>3599</v>
      </c>
      <c r="C349" s="40">
        <v>96881</v>
      </c>
      <c r="D349" s="41" t="s">
        <v>3600</v>
      </c>
      <c r="E349" s="41" t="s">
        <v>3601</v>
      </c>
      <c r="F349" s="42" t="s">
        <v>3602</v>
      </c>
      <c r="G349" s="43" t="s">
        <v>3603</v>
      </c>
      <c r="H349" s="41" t="s">
        <v>275</v>
      </c>
      <c r="I349" s="41" t="s">
        <v>183</v>
      </c>
      <c r="J349" s="44">
        <v>2867204</v>
      </c>
      <c r="K349" s="38" t="s">
        <v>25</v>
      </c>
      <c r="L349" s="44">
        <v>1000000</v>
      </c>
    </row>
    <row r="350" spans="1:12" ht="13.5" customHeight="1" x14ac:dyDescent="0.2">
      <c r="A350" s="38">
        <v>349</v>
      </c>
      <c r="B350" s="39" t="s">
        <v>3604</v>
      </c>
      <c r="C350" s="40">
        <v>96871</v>
      </c>
      <c r="D350" s="41" t="s">
        <v>3605</v>
      </c>
      <c r="E350" s="41" t="s">
        <v>3606</v>
      </c>
      <c r="F350" s="42" t="s">
        <v>3607</v>
      </c>
      <c r="G350" s="43" t="s">
        <v>3608</v>
      </c>
      <c r="H350" s="41" t="s">
        <v>573</v>
      </c>
      <c r="I350" s="41" t="s">
        <v>557</v>
      </c>
      <c r="J350" s="44">
        <v>1493269</v>
      </c>
      <c r="K350" s="38" t="s">
        <v>25</v>
      </c>
      <c r="L350" s="44">
        <v>731702</v>
      </c>
    </row>
    <row r="351" spans="1:12" ht="13.5" customHeight="1" x14ac:dyDescent="0.2">
      <c r="A351" s="38">
        <v>350</v>
      </c>
      <c r="B351" s="39" t="s">
        <v>3609</v>
      </c>
      <c r="C351" s="40">
        <v>97552</v>
      </c>
      <c r="D351" s="41" t="s">
        <v>3610</v>
      </c>
      <c r="E351" s="41" t="s">
        <v>3611</v>
      </c>
      <c r="F351" s="42" t="s">
        <v>3612</v>
      </c>
      <c r="G351" s="43" t="s">
        <v>3613</v>
      </c>
      <c r="H351" s="41" t="s">
        <v>1527</v>
      </c>
      <c r="I351" s="41" t="s">
        <v>1441</v>
      </c>
      <c r="J351" s="44">
        <v>1722939</v>
      </c>
      <c r="K351" s="38" t="s">
        <v>19</v>
      </c>
      <c r="L351" s="44">
        <v>861469</v>
      </c>
    </row>
    <row r="352" spans="1:12" ht="13.5" customHeight="1" x14ac:dyDescent="0.2">
      <c r="A352" s="38">
        <v>351</v>
      </c>
      <c r="B352" s="39" t="s">
        <v>3614</v>
      </c>
      <c r="C352" s="40">
        <v>93769</v>
      </c>
      <c r="D352" s="41" t="s">
        <v>3615</v>
      </c>
      <c r="E352" s="41" t="s">
        <v>3616</v>
      </c>
      <c r="F352" s="42" t="s">
        <v>3617</v>
      </c>
      <c r="G352" s="43" t="s">
        <v>3618</v>
      </c>
      <c r="H352" s="41" t="s">
        <v>311</v>
      </c>
      <c r="I352" s="41" t="s">
        <v>183</v>
      </c>
      <c r="J352" s="44">
        <v>1843632</v>
      </c>
      <c r="K352" s="38" t="s">
        <v>19</v>
      </c>
      <c r="L352" s="44">
        <v>921816</v>
      </c>
    </row>
    <row r="353" spans="1:12" ht="13.5" customHeight="1" x14ac:dyDescent="0.2">
      <c r="A353" s="38">
        <v>352</v>
      </c>
      <c r="B353" s="39" t="s">
        <v>3619</v>
      </c>
      <c r="C353" s="40">
        <v>94275</v>
      </c>
      <c r="D353" s="41" t="s">
        <v>3620</v>
      </c>
      <c r="E353" s="41" t="s">
        <v>3621</v>
      </c>
      <c r="F353" s="42" t="s">
        <v>3622</v>
      </c>
      <c r="G353" s="43" t="s">
        <v>3623</v>
      </c>
      <c r="H353" s="41" t="s">
        <v>1419</v>
      </c>
      <c r="I353" s="41" t="s">
        <v>1070</v>
      </c>
      <c r="J353" s="44">
        <v>764686</v>
      </c>
      <c r="K353" s="38" t="s">
        <v>19</v>
      </c>
      <c r="L353" s="44">
        <v>382000</v>
      </c>
    </row>
    <row r="354" spans="1:12" ht="13.5" customHeight="1" x14ac:dyDescent="0.2">
      <c r="A354" s="38">
        <v>353</v>
      </c>
      <c r="B354" s="39" t="s">
        <v>3624</v>
      </c>
      <c r="C354" s="40">
        <v>96452</v>
      </c>
      <c r="D354" s="41" t="s">
        <v>3625</v>
      </c>
      <c r="E354" s="41" t="s">
        <v>3626</v>
      </c>
      <c r="F354" s="42" t="s">
        <v>3627</v>
      </c>
      <c r="G354" s="43" t="s">
        <v>3628</v>
      </c>
      <c r="H354" s="41" t="s">
        <v>311</v>
      </c>
      <c r="I354" s="41" t="s">
        <v>183</v>
      </c>
      <c r="J354" s="44">
        <v>2306475</v>
      </c>
      <c r="K354" s="38" t="s">
        <v>19</v>
      </c>
      <c r="L354" s="44">
        <v>947686</v>
      </c>
    </row>
    <row r="355" spans="1:12" ht="13.5" customHeight="1" x14ac:dyDescent="0.2">
      <c r="A355" s="38">
        <v>354</v>
      </c>
      <c r="B355" s="39" t="s">
        <v>3629</v>
      </c>
      <c r="C355" s="40">
        <v>96231</v>
      </c>
      <c r="D355" s="41" t="s">
        <v>3630</v>
      </c>
      <c r="E355" s="41" t="s">
        <v>3631</v>
      </c>
      <c r="F355" s="42" t="s">
        <v>3632</v>
      </c>
      <c r="G355" s="43" t="s">
        <v>3633</v>
      </c>
      <c r="H355" s="41" t="s">
        <v>2354</v>
      </c>
      <c r="I355" s="41" t="s">
        <v>183</v>
      </c>
      <c r="J355" s="44">
        <v>4492388</v>
      </c>
      <c r="K355" s="38" t="s">
        <v>25</v>
      </c>
      <c r="L355" s="44">
        <v>1000000</v>
      </c>
    </row>
    <row r="356" spans="1:12" ht="13.5" customHeight="1" x14ac:dyDescent="0.2">
      <c r="A356" s="38">
        <v>355</v>
      </c>
      <c r="B356" s="45" t="s">
        <v>3634</v>
      </c>
      <c r="C356" s="40">
        <v>97132</v>
      </c>
      <c r="D356" s="41" t="s">
        <v>3635</v>
      </c>
      <c r="E356" s="41" t="s">
        <v>3636</v>
      </c>
      <c r="F356" s="42" t="s">
        <v>3637</v>
      </c>
      <c r="G356" s="43" t="s">
        <v>3638</v>
      </c>
      <c r="H356" s="41" t="s">
        <v>136</v>
      </c>
      <c r="I356" s="41" t="s">
        <v>18</v>
      </c>
      <c r="J356" s="44">
        <v>2421226</v>
      </c>
      <c r="K356" s="38" t="s">
        <v>19</v>
      </c>
      <c r="L356" s="44">
        <v>1000000</v>
      </c>
    </row>
    <row r="357" spans="1:12" ht="13.5" customHeight="1" x14ac:dyDescent="0.2">
      <c r="A357" s="38">
        <v>356</v>
      </c>
      <c r="B357" s="39" t="s">
        <v>3639</v>
      </c>
      <c r="C357" s="40">
        <v>96432</v>
      </c>
      <c r="D357" s="41" t="s">
        <v>3640</v>
      </c>
      <c r="E357" s="41" t="s">
        <v>3641</v>
      </c>
      <c r="F357" s="42" t="s">
        <v>3642</v>
      </c>
      <c r="G357" s="43" t="s">
        <v>3643</v>
      </c>
      <c r="H357" s="41" t="s">
        <v>1021</v>
      </c>
      <c r="I357" s="41" t="s">
        <v>979</v>
      </c>
      <c r="J357" s="44">
        <v>7066550</v>
      </c>
      <c r="K357" s="38" t="s">
        <v>25</v>
      </c>
      <c r="L357" s="44">
        <v>1000000</v>
      </c>
    </row>
    <row r="358" spans="1:12" ht="13.5" customHeight="1" x14ac:dyDescent="0.2">
      <c r="A358" s="38">
        <v>357</v>
      </c>
      <c r="B358" s="39" t="s">
        <v>3644</v>
      </c>
      <c r="C358" s="40">
        <v>96526</v>
      </c>
      <c r="D358" s="41" t="s">
        <v>3645</v>
      </c>
      <c r="E358" s="41" t="s">
        <v>3646</v>
      </c>
      <c r="F358" s="42" t="s">
        <v>3647</v>
      </c>
      <c r="G358" s="43" t="s">
        <v>3648</v>
      </c>
      <c r="H358" s="41" t="s">
        <v>978</v>
      </c>
      <c r="I358" s="41" t="s">
        <v>979</v>
      </c>
      <c r="J358" s="44">
        <v>2386520</v>
      </c>
      <c r="K358" s="38" t="s">
        <v>25</v>
      </c>
      <c r="L358" s="44">
        <v>1000000</v>
      </c>
    </row>
    <row r="359" spans="1:12" ht="13.5" customHeight="1" x14ac:dyDescent="0.2">
      <c r="A359" s="38">
        <v>358</v>
      </c>
      <c r="B359" s="39" t="s">
        <v>3649</v>
      </c>
      <c r="C359" s="40">
        <v>95895</v>
      </c>
      <c r="D359" s="41" t="s">
        <v>3650</v>
      </c>
      <c r="E359" s="41" t="s">
        <v>3651</v>
      </c>
      <c r="F359" s="42" t="s">
        <v>3652</v>
      </c>
      <c r="G359" s="43" t="s">
        <v>3653</v>
      </c>
      <c r="H359" s="41" t="s">
        <v>182</v>
      </c>
      <c r="I359" s="41" t="s">
        <v>183</v>
      </c>
      <c r="J359" s="44">
        <v>3179246</v>
      </c>
      <c r="K359" s="38" t="s">
        <v>25</v>
      </c>
      <c r="L359" s="44">
        <v>1000000</v>
      </c>
    </row>
    <row r="360" spans="1:12" ht="13.5" customHeight="1" x14ac:dyDescent="0.2">
      <c r="A360" s="38">
        <v>359</v>
      </c>
      <c r="B360" s="45" t="s">
        <v>3654</v>
      </c>
      <c r="C360" s="40">
        <v>95566</v>
      </c>
      <c r="D360" s="41" t="s">
        <v>3655</v>
      </c>
      <c r="E360" s="41" t="s">
        <v>3656</v>
      </c>
      <c r="F360" s="42" t="s">
        <v>3657</v>
      </c>
      <c r="G360" s="43" t="s">
        <v>3658</v>
      </c>
      <c r="H360" s="41" t="s">
        <v>48</v>
      </c>
      <c r="I360" s="41" t="s">
        <v>18</v>
      </c>
      <c r="J360" s="44">
        <v>2238824</v>
      </c>
      <c r="K360" s="38" t="s">
        <v>19</v>
      </c>
      <c r="L360" s="44">
        <v>1000000</v>
      </c>
    </row>
    <row r="361" spans="1:12" ht="13.5" customHeight="1" x14ac:dyDescent="0.2">
      <c r="A361" s="38">
        <v>360</v>
      </c>
      <c r="B361" s="39" t="s">
        <v>3659</v>
      </c>
      <c r="C361" s="40">
        <v>96049</v>
      </c>
      <c r="D361" s="41" t="s">
        <v>3660</v>
      </c>
      <c r="E361" s="41" t="s">
        <v>3661</v>
      </c>
      <c r="F361" s="42" t="s">
        <v>3662</v>
      </c>
      <c r="G361" s="43" t="s">
        <v>3663</v>
      </c>
      <c r="H361" s="41" t="s">
        <v>1527</v>
      </c>
      <c r="I361" s="41" t="s">
        <v>1441</v>
      </c>
      <c r="J361" s="44">
        <v>821243</v>
      </c>
      <c r="K361" s="38" t="s">
        <v>19</v>
      </c>
      <c r="L361" s="44">
        <v>410621</v>
      </c>
    </row>
    <row r="362" spans="1:12" ht="13.5" customHeight="1" x14ac:dyDescent="0.2">
      <c r="A362" s="38">
        <v>361</v>
      </c>
      <c r="B362" s="39" t="s">
        <v>3664</v>
      </c>
      <c r="C362" s="47">
        <v>94252</v>
      </c>
      <c r="D362" s="46" t="s">
        <v>3665</v>
      </c>
      <c r="E362" s="46" t="s">
        <v>3666</v>
      </c>
      <c r="F362" s="39" t="s">
        <v>3667</v>
      </c>
      <c r="G362" s="43" t="s">
        <v>3668</v>
      </c>
      <c r="H362" s="46" t="s">
        <v>795</v>
      </c>
      <c r="I362" s="46" t="s">
        <v>723</v>
      </c>
      <c r="J362" s="48">
        <v>690370</v>
      </c>
      <c r="K362" s="49" t="s">
        <v>19</v>
      </c>
      <c r="L362" s="48">
        <v>343804</v>
      </c>
    </row>
    <row r="363" spans="1:12" ht="13.5" customHeight="1" x14ac:dyDescent="0.2">
      <c r="A363" s="38">
        <v>362</v>
      </c>
      <c r="B363" s="39" t="s">
        <v>3669</v>
      </c>
      <c r="C363" s="40">
        <v>97549</v>
      </c>
      <c r="D363" s="41" t="s">
        <v>3670</v>
      </c>
      <c r="E363" s="41" t="s">
        <v>3671</v>
      </c>
      <c r="F363" s="42" t="s">
        <v>3672</v>
      </c>
      <c r="G363" s="43" t="s">
        <v>3673</v>
      </c>
      <c r="H363" s="41" t="s">
        <v>1527</v>
      </c>
      <c r="I363" s="41" t="s">
        <v>1441</v>
      </c>
      <c r="J363" s="44">
        <v>1607089</v>
      </c>
      <c r="K363" s="38" t="s">
        <v>19</v>
      </c>
      <c r="L363" s="44">
        <v>803544</v>
      </c>
    </row>
    <row r="364" spans="1:12" ht="13.5" customHeight="1" x14ac:dyDescent="0.2">
      <c r="A364" s="38">
        <v>363</v>
      </c>
      <c r="B364" s="39" t="s">
        <v>3674</v>
      </c>
      <c r="C364" s="40">
        <v>97293</v>
      </c>
      <c r="D364" s="41" t="s">
        <v>3675</v>
      </c>
      <c r="E364" s="41" t="s">
        <v>3676</v>
      </c>
      <c r="F364" s="42" t="s">
        <v>3677</v>
      </c>
      <c r="G364" s="43" t="s">
        <v>3678</v>
      </c>
      <c r="H364" s="41" t="s">
        <v>2184</v>
      </c>
      <c r="I364" s="41" t="s">
        <v>979</v>
      </c>
      <c r="J364" s="44">
        <v>1982358</v>
      </c>
      <c r="K364" s="38" t="s">
        <v>19</v>
      </c>
      <c r="L364" s="44">
        <v>991000</v>
      </c>
    </row>
    <row r="365" spans="1:12" ht="13.5" customHeight="1" x14ac:dyDescent="0.2">
      <c r="A365" s="38">
        <v>364</v>
      </c>
      <c r="B365" s="39" t="s">
        <v>3679</v>
      </c>
      <c r="C365" s="40">
        <v>97175</v>
      </c>
      <c r="D365" s="41" t="s">
        <v>3680</v>
      </c>
      <c r="E365" s="41" t="s">
        <v>3681</v>
      </c>
      <c r="F365" s="42" t="s">
        <v>3682</v>
      </c>
      <c r="G365" s="43" t="s">
        <v>3683</v>
      </c>
      <c r="H365" s="41" t="s">
        <v>1527</v>
      </c>
      <c r="I365" s="41" t="s">
        <v>1441</v>
      </c>
      <c r="J365" s="44">
        <v>2030527</v>
      </c>
      <c r="K365" s="38" t="s">
        <v>19</v>
      </c>
      <c r="L365" s="44">
        <v>1000000</v>
      </c>
    </row>
    <row r="366" spans="1:12" ht="13.5" customHeight="1" x14ac:dyDescent="0.2">
      <c r="A366" s="38">
        <v>365</v>
      </c>
      <c r="B366" s="39" t="s">
        <v>3684</v>
      </c>
      <c r="C366" s="40">
        <v>96792</v>
      </c>
      <c r="D366" s="41" t="s">
        <v>3685</v>
      </c>
      <c r="E366" s="41" t="s">
        <v>3686</v>
      </c>
      <c r="F366" s="42" t="s">
        <v>3687</v>
      </c>
      <c r="G366" s="43" t="s">
        <v>3688</v>
      </c>
      <c r="H366" s="41" t="s">
        <v>1298</v>
      </c>
      <c r="I366" s="41" t="s">
        <v>1070</v>
      </c>
      <c r="J366" s="44">
        <v>1257748</v>
      </c>
      <c r="K366" s="38" t="s">
        <v>19</v>
      </c>
      <c r="L366" s="44">
        <v>628874</v>
      </c>
    </row>
    <row r="367" spans="1:12" ht="13.5" customHeight="1" x14ac:dyDescent="0.2">
      <c r="A367" s="38">
        <v>366</v>
      </c>
      <c r="B367" s="39" t="s">
        <v>3689</v>
      </c>
      <c r="C367" s="40">
        <v>95654</v>
      </c>
      <c r="D367" s="41" t="s">
        <v>3690</v>
      </c>
      <c r="E367" s="41" t="s">
        <v>3691</v>
      </c>
      <c r="F367" s="42" t="s">
        <v>3692</v>
      </c>
      <c r="G367" s="43" t="s">
        <v>3693</v>
      </c>
      <c r="H367" s="41" t="s">
        <v>1600</v>
      </c>
      <c r="I367" s="41" t="s">
        <v>1441</v>
      </c>
      <c r="J367" s="44">
        <v>5573656</v>
      </c>
      <c r="K367" s="38" t="s">
        <v>25</v>
      </c>
      <c r="L367" s="44">
        <v>1000000</v>
      </c>
    </row>
    <row r="368" spans="1:12" ht="13.5" customHeight="1" x14ac:dyDescent="0.2">
      <c r="A368" s="38">
        <v>367</v>
      </c>
      <c r="B368" s="39" t="s">
        <v>3694</v>
      </c>
      <c r="C368" s="40">
        <v>94178</v>
      </c>
      <c r="D368" s="41" t="s">
        <v>3695</v>
      </c>
      <c r="E368" s="41" t="s">
        <v>3696</v>
      </c>
      <c r="F368" s="42" t="s">
        <v>3697</v>
      </c>
      <c r="G368" s="43" t="s">
        <v>3698</v>
      </c>
      <c r="H368" s="41" t="s">
        <v>1803</v>
      </c>
      <c r="I368" s="41" t="s">
        <v>1787</v>
      </c>
      <c r="J368" s="44">
        <v>1396668</v>
      </c>
      <c r="K368" s="38" t="s">
        <v>19</v>
      </c>
      <c r="L368" s="44">
        <v>698334</v>
      </c>
    </row>
    <row r="369" spans="1:12" ht="13.5" customHeight="1" x14ac:dyDescent="0.2">
      <c r="A369" s="38">
        <v>368</v>
      </c>
      <c r="B369" s="45" t="s">
        <v>3699</v>
      </c>
      <c r="C369" s="40">
        <v>95778</v>
      </c>
      <c r="D369" s="41" t="s">
        <v>3700</v>
      </c>
      <c r="E369" s="41" t="s">
        <v>3701</v>
      </c>
      <c r="F369" s="42" t="s">
        <v>3702</v>
      </c>
      <c r="G369" s="43" t="s">
        <v>3703</v>
      </c>
      <c r="H369" s="41" t="s">
        <v>136</v>
      </c>
      <c r="I369" s="41" t="s">
        <v>18</v>
      </c>
      <c r="J369" s="44">
        <v>1081403</v>
      </c>
      <c r="K369" s="38" t="s">
        <v>19</v>
      </c>
      <c r="L369" s="44">
        <v>540701</v>
      </c>
    </row>
    <row r="370" spans="1:12" ht="13.5" customHeight="1" x14ac:dyDescent="0.2">
      <c r="A370" s="38">
        <v>369</v>
      </c>
      <c r="B370" s="39" t="s">
        <v>3704</v>
      </c>
      <c r="C370" s="40">
        <v>96211</v>
      </c>
      <c r="D370" s="41" t="s">
        <v>3705</v>
      </c>
      <c r="E370" s="41" t="s">
        <v>3706</v>
      </c>
      <c r="F370" s="42" t="s">
        <v>3707</v>
      </c>
      <c r="G370" s="43" t="s">
        <v>3708</v>
      </c>
      <c r="H370" s="41" t="s">
        <v>2354</v>
      </c>
      <c r="I370" s="41" t="s">
        <v>183</v>
      </c>
      <c r="J370" s="44">
        <v>1998270</v>
      </c>
      <c r="K370" s="38" t="s">
        <v>25</v>
      </c>
      <c r="L370" s="44">
        <v>999135</v>
      </c>
    </row>
    <row r="371" spans="1:12" ht="13.5" customHeight="1" x14ac:dyDescent="0.2">
      <c r="A371" s="38">
        <v>370</v>
      </c>
      <c r="B371" s="39" t="s">
        <v>3709</v>
      </c>
      <c r="C371" s="40">
        <v>97676</v>
      </c>
      <c r="D371" s="41" t="s">
        <v>3710</v>
      </c>
      <c r="E371" s="41" t="s">
        <v>3711</v>
      </c>
      <c r="F371" s="42" t="s">
        <v>3712</v>
      </c>
      <c r="G371" s="43" t="s">
        <v>3713</v>
      </c>
      <c r="H371" s="41" t="s">
        <v>1706</v>
      </c>
      <c r="I371" s="41" t="s">
        <v>1643</v>
      </c>
      <c r="J371" s="44">
        <v>1480561</v>
      </c>
      <c r="K371" s="38" t="s">
        <v>25</v>
      </c>
      <c r="L371" s="44">
        <v>500000</v>
      </c>
    </row>
    <row r="372" spans="1:12" ht="13.5" customHeight="1" x14ac:dyDescent="0.2">
      <c r="A372" s="38">
        <v>371</v>
      </c>
      <c r="B372" s="39" t="s">
        <v>3714</v>
      </c>
      <c r="C372" s="40">
        <v>97001</v>
      </c>
      <c r="D372" s="41" t="s">
        <v>3715</v>
      </c>
      <c r="E372" s="41" t="s">
        <v>3716</v>
      </c>
      <c r="F372" s="42" t="s">
        <v>3717</v>
      </c>
      <c r="G372" s="43" t="s">
        <v>3718</v>
      </c>
      <c r="H372" s="41" t="s">
        <v>1021</v>
      </c>
      <c r="I372" s="41" t="s">
        <v>979</v>
      </c>
      <c r="J372" s="44">
        <v>2073994</v>
      </c>
      <c r="K372" s="38" t="s">
        <v>19</v>
      </c>
      <c r="L372" s="44">
        <v>1000000</v>
      </c>
    </row>
    <row r="373" spans="1:12" ht="13.5" customHeight="1" x14ac:dyDescent="0.2">
      <c r="A373" s="38">
        <v>372</v>
      </c>
      <c r="B373" s="39" t="s">
        <v>3719</v>
      </c>
      <c r="C373" s="40">
        <v>95278</v>
      </c>
      <c r="D373" s="41" t="s">
        <v>3720</v>
      </c>
      <c r="E373" s="41" t="s">
        <v>3721</v>
      </c>
      <c r="F373" s="42" t="s">
        <v>3722</v>
      </c>
      <c r="G373" s="43" t="s">
        <v>3723</v>
      </c>
      <c r="H373" s="41" t="s">
        <v>678</v>
      </c>
      <c r="I373" s="41" t="s">
        <v>627</v>
      </c>
      <c r="J373" s="44">
        <v>1373459</v>
      </c>
      <c r="K373" s="38" t="s">
        <v>19</v>
      </c>
      <c r="L373" s="44">
        <v>686729</v>
      </c>
    </row>
    <row r="374" spans="1:12" ht="13.5" customHeight="1" x14ac:dyDescent="0.2">
      <c r="A374" s="38">
        <v>373</v>
      </c>
      <c r="B374" s="39" t="s">
        <v>3724</v>
      </c>
      <c r="C374" s="40">
        <v>96200</v>
      </c>
      <c r="D374" s="41" t="s">
        <v>3725</v>
      </c>
      <c r="E374" s="41" t="s">
        <v>3726</v>
      </c>
      <c r="F374" s="42" t="s">
        <v>3727</v>
      </c>
      <c r="G374" s="43" t="s">
        <v>3728</v>
      </c>
      <c r="H374" s="41" t="s">
        <v>795</v>
      </c>
      <c r="I374" s="41" t="s">
        <v>723</v>
      </c>
      <c r="J374" s="44">
        <v>7189236</v>
      </c>
      <c r="K374" s="38" t="s">
        <v>19</v>
      </c>
      <c r="L374" s="44">
        <v>1000000</v>
      </c>
    </row>
    <row r="375" spans="1:12" ht="13.5" customHeight="1" x14ac:dyDescent="0.2">
      <c r="A375" s="38">
        <v>374</v>
      </c>
      <c r="B375" s="39" t="s">
        <v>3729</v>
      </c>
      <c r="C375" s="40">
        <v>96722</v>
      </c>
      <c r="D375" s="41" t="s">
        <v>3730</v>
      </c>
      <c r="E375" s="41" t="s">
        <v>3731</v>
      </c>
      <c r="F375" s="42" t="s">
        <v>3732</v>
      </c>
      <c r="G375" s="43" t="s">
        <v>3733</v>
      </c>
      <c r="H375" s="41" t="s">
        <v>716</v>
      </c>
      <c r="I375" s="41" t="s">
        <v>627</v>
      </c>
      <c r="J375" s="44">
        <v>672923</v>
      </c>
      <c r="K375" s="38" t="s">
        <v>19</v>
      </c>
      <c r="L375" s="44">
        <v>336461</v>
      </c>
    </row>
    <row r="376" spans="1:12" ht="13.5" customHeight="1" x14ac:dyDescent="0.2">
      <c r="A376" s="38">
        <v>375</v>
      </c>
      <c r="B376" s="39" t="s">
        <v>3734</v>
      </c>
      <c r="C376" s="40">
        <v>96325</v>
      </c>
      <c r="D376" s="41" t="s">
        <v>3735</v>
      </c>
      <c r="E376" s="41" t="s">
        <v>3736</v>
      </c>
      <c r="F376" s="42" t="s">
        <v>3737</v>
      </c>
      <c r="G376" s="43" t="s">
        <v>3738</v>
      </c>
      <c r="H376" s="41" t="s">
        <v>1751</v>
      </c>
      <c r="I376" s="41" t="s">
        <v>1643</v>
      </c>
      <c r="J376" s="44">
        <v>1004748</v>
      </c>
      <c r="K376" s="38" t="s">
        <v>19</v>
      </c>
      <c r="L376" s="44">
        <v>502374</v>
      </c>
    </row>
    <row r="377" spans="1:12" ht="13.5" customHeight="1" x14ac:dyDescent="0.2">
      <c r="A377" s="38">
        <v>376</v>
      </c>
      <c r="B377" s="39" t="s">
        <v>3739</v>
      </c>
      <c r="C377" s="40">
        <v>95545</v>
      </c>
      <c r="D377" s="41" t="s">
        <v>3740</v>
      </c>
      <c r="E377" s="41" t="s">
        <v>3741</v>
      </c>
      <c r="F377" s="42" t="s">
        <v>3742</v>
      </c>
      <c r="G377" s="43" t="s">
        <v>3743</v>
      </c>
      <c r="H377" s="41" t="s">
        <v>1324</v>
      </c>
      <c r="I377" s="41" t="s">
        <v>1070</v>
      </c>
      <c r="J377" s="44">
        <v>1242733</v>
      </c>
      <c r="K377" s="38" t="s">
        <v>19</v>
      </c>
      <c r="L377" s="44">
        <v>621366</v>
      </c>
    </row>
    <row r="378" spans="1:12" ht="13.5" customHeight="1" x14ac:dyDescent="0.2">
      <c r="A378" s="38">
        <v>377</v>
      </c>
      <c r="B378" s="39" t="s">
        <v>3744</v>
      </c>
      <c r="C378" s="40">
        <v>96773</v>
      </c>
      <c r="D378" s="41" t="s">
        <v>3745</v>
      </c>
      <c r="E378" s="41" t="s">
        <v>3746</v>
      </c>
      <c r="F378" s="42" t="s">
        <v>3747</v>
      </c>
      <c r="G378" s="43" t="s">
        <v>3748</v>
      </c>
      <c r="H378" s="41" t="s">
        <v>2184</v>
      </c>
      <c r="I378" s="41" t="s">
        <v>979</v>
      </c>
      <c r="J378" s="44">
        <v>2333014</v>
      </c>
      <c r="K378" s="38" t="s">
        <v>25</v>
      </c>
      <c r="L378" s="44">
        <v>1000000</v>
      </c>
    </row>
    <row r="379" spans="1:12" ht="13.5" customHeight="1" x14ac:dyDescent="0.2">
      <c r="A379" s="38">
        <v>378</v>
      </c>
      <c r="B379" s="45" t="s">
        <v>3749</v>
      </c>
      <c r="C379" s="40">
        <v>96483</v>
      </c>
      <c r="D379" s="41" t="s">
        <v>3750</v>
      </c>
      <c r="E379" s="41" t="s">
        <v>3751</v>
      </c>
      <c r="F379" s="42" t="s">
        <v>3752</v>
      </c>
      <c r="G379" s="43" t="s">
        <v>3753</v>
      </c>
      <c r="H379" s="41" t="s">
        <v>64</v>
      </c>
      <c r="I379" s="41" t="s">
        <v>18</v>
      </c>
      <c r="J379" s="44">
        <v>7516190</v>
      </c>
      <c r="K379" s="38" t="s">
        <v>25</v>
      </c>
      <c r="L379" s="44">
        <v>1000000</v>
      </c>
    </row>
    <row r="380" spans="1:12" ht="13.5" customHeight="1" x14ac:dyDescent="0.2">
      <c r="A380" s="38">
        <v>379</v>
      </c>
      <c r="B380" s="39" t="s">
        <v>3754</v>
      </c>
      <c r="C380" s="40">
        <v>96970</v>
      </c>
      <c r="D380" s="41" t="s">
        <v>3755</v>
      </c>
      <c r="E380" s="41" t="s">
        <v>3756</v>
      </c>
      <c r="F380" s="42" t="s">
        <v>3757</v>
      </c>
      <c r="G380" s="43" t="s">
        <v>3758</v>
      </c>
      <c r="H380" s="41" t="s">
        <v>2644</v>
      </c>
      <c r="I380" s="41" t="s">
        <v>497</v>
      </c>
      <c r="J380" s="44">
        <v>1584671</v>
      </c>
      <c r="K380" s="38" t="s">
        <v>25</v>
      </c>
      <c r="L380" s="44">
        <v>792335</v>
      </c>
    </row>
    <row r="381" spans="1:12" ht="13.5" customHeight="1" x14ac:dyDescent="0.2">
      <c r="A381" s="38">
        <v>380</v>
      </c>
      <c r="B381" s="39" t="s">
        <v>3759</v>
      </c>
      <c r="C381" s="40">
        <v>96972</v>
      </c>
      <c r="D381" s="41" t="s">
        <v>3760</v>
      </c>
      <c r="E381" s="41" t="s">
        <v>3761</v>
      </c>
      <c r="F381" s="42" t="s">
        <v>3762</v>
      </c>
      <c r="G381" s="43" t="s">
        <v>1920</v>
      </c>
      <c r="H381" s="41" t="s">
        <v>1408</v>
      </c>
      <c r="I381" s="41" t="s">
        <v>1070</v>
      </c>
      <c r="J381" s="44">
        <v>2543917</v>
      </c>
      <c r="K381" s="38" t="s">
        <v>25</v>
      </c>
      <c r="L381" s="44">
        <v>1000000</v>
      </c>
    </row>
    <row r="382" spans="1:12" ht="13.5" customHeight="1" x14ac:dyDescent="0.2">
      <c r="A382" s="38">
        <v>381</v>
      </c>
      <c r="B382" s="39" t="s">
        <v>3763</v>
      </c>
      <c r="C382" s="40">
        <v>94781</v>
      </c>
      <c r="D382" s="41" t="s">
        <v>3764</v>
      </c>
      <c r="E382" s="41" t="s">
        <v>3765</v>
      </c>
      <c r="F382" s="42" t="s">
        <v>3766</v>
      </c>
      <c r="G382" s="43" t="s">
        <v>3767</v>
      </c>
      <c r="H382" s="41" t="s">
        <v>1408</v>
      </c>
      <c r="I382" s="41" t="s">
        <v>1070</v>
      </c>
      <c r="J382" s="44">
        <v>1144368</v>
      </c>
      <c r="K382" s="38" t="s">
        <v>19</v>
      </c>
      <c r="L382" s="44">
        <v>521000</v>
      </c>
    </row>
    <row r="383" spans="1:12" ht="13.5" customHeight="1" x14ac:dyDescent="0.2">
      <c r="A383" s="38">
        <v>382</v>
      </c>
      <c r="B383" s="39" t="s">
        <v>3768</v>
      </c>
      <c r="C383" s="40">
        <v>94916</v>
      </c>
      <c r="D383" s="41" t="s">
        <v>3769</v>
      </c>
      <c r="E383" s="41" t="s">
        <v>3770</v>
      </c>
      <c r="F383" s="42" t="s">
        <v>3771</v>
      </c>
      <c r="G383" s="43" t="s">
        <v>3772</v>
      </c>
      <c r="H383" s="41" t="s">
        <v>678</v>
      </c>
      <c r="I383" s="41" t="s">
        <v>627</v>
      </c>
      <c r="J383" s="44">
        <v>1135779</v>
      </c>
      <c r="K383" s="38" t="s">
        <v>19</v>
      </c>
      <c r="L383" s="44">
        <v>567889</v>
      </c>
    </row>
    <row r="384" spans="1:12" ht="13.5" customHeight="1" x14ac:dyDescent="0.2">
      <c r="A384" s="38">
        <v>383</v>
      </c>
      <c r="B384" s="39" t="s">
        <v>3773</v>
      </c>
      <c r="C384" s="40">
        <v>95283</v>
      </c>
      <c r="D384" s="41" t="s">
        <v>3774</v>
      </c>
      <c r="E384" s="41" t="s">
        <v>3775</v>
      </c>
      <c r="F384" s="42" t="s">
        <v>3776</v>
      </c>
      <c r="G384" s="43" t="s">
        <v>3777</v>
      </c>
      <c r="H384" s="41" t="s">
        <v>857</v>
      </c>
      <c r="I384" s="41" t="s">
        <v>723</v>
      </c>
      <c r="J384" s="44">
        <v>1705576</v>
      </c>
      <c r="K384" s="38" t="s">
        <v>19</v>
      </c>
      <c r="L384" s="44">
        <v>850000</v>
      </c>
    </row>
    <row r="385" spans="1:12" ht="13.5" customHeight="1" x14ac:dyDescent="0.2">
      <c r="A385" s="38">
        <v>384</v>
      </c>
      <c r="B385" s="39" t="s">
        <v>3778</v>
      </c>
      <c r="C385" s="40">
        <v>95618</v>
      </c>
      <c r="D385" s="41" t="s">
        <v>3779</v>
      </c>
      <c r="E385" s="41" t="s">
        <v>3780</v>
      </c>
      <c r="F385" s="42" t="s">
        <v>3781</v>
      </c>
      <c r="G385" s="43" t="s">
        <v>3782</v>
      </c>
      <c r="H385" s="41" t="s">
        <v>1350</v>
      </c>
      <c r="I385" s="41" t="s">
        <v>1070</v>
      </c>
      <c r="J385" s="44">
        <v>908089</v>
      </c>
      <c r="K385" s="38" t="s">
        <v>19</v>
      </c>
      <c r="L385" s="44">
        <v>454044</v>
      </c>
    </row>
    <row r="386" spans="1:12" ht="13.5" customHeight="1" x14ac:dyDescent="0.2">
      <c r="A386" s="38">
        <v>385</v>
      </c>
      <c r="B386" s="39" t="s">
        <v>3783</v>
      </c>
      <c r="C386" s="40">
        <v>97631</v>
      </c>
      <c r="D386" s="41" t="s">
        <v>3784</v>
      </c>
      <c r="E386" s="41" t="s">
        <v>3785</v>
      </c>
      <c r="F386" s="42" t="s">
        <v>3786</v>
      </c>
      <c r="G386" s="43" t="s">
        <v>3787</v>
      </c>
      <c r="H386" s="41" t="s">
        <v>1408</v>
      </c>
      <c r="I386" s="41" t="s">
        <v>1070</v>
      </c>
      <c r="J386" s="44">
        <v>2556819</v>
      </c>
      <c r="K386" s="38" t="s">
        <v>25</v>
      </c>
      <c r="L386" s="44">
        <v>1000000</v>
      </c>
    </row>
    <row r="387" spans="1:12" ht="13.5" customHeight="1" x14ac:dyDescent="0.2">
      <c r="A387" s="38">
        <v>386</v>
      </c>
      <c r="B387" s="39" t="s">
        <v>3788</v>
      </c>
      <c r="C387" s="40">
        <v>96857</v>
      </c>
      <c r="D387" s="41" t="s">
        <v>3789</v>
      </c>
      <c r="E387" s="41" t="s">
        <v>3790</v>
      </c>
      <c r="F387" s="42" t="s">
        <v>3791</v>
      </c>
      <c r="G387" s="43" t="s">
        <v>3792</v>
      </c>
      <c r="H387" s="41" t="s">
        <v>17</v>
      </c>
      <c r="I387" s="41" t="s">
        <v>18</v>
      </c>
      <c r="J387" s="44">
        <v>1083744</v>
      </c>
      <c r="K387" s="38" t="s">
        <v>19</v>
      </c>
      <c r="L387" s="44">
        <v>541872</v>
      </c>
    </row>
    <row r="388" spans="1:12" ht="13.5" customHeight="1" x14ac:dyDescent="0.2">
      <c r="A388" s="38">
        <v>387</v>
      </c>
      <c r="B388" s="39" t="s">
        <v>3793</v>
      </c>
      <c r="C388" s="40">
        <v>96698</v>
      </c>
      <c r="D388" s="41" t="s">
        <v>3794</v>
      </c>
      <c r="E388" s="41" t="s">
        <v>3795</v>
      </c>
      <c r="F388" s="42" t="s">
        <v>3796</v>
      </c>
      <c r="G388" s="43" t="s">
        <v>3797</v>
      </c>
      <c r="H388" s="41" t="s">
        <v>1829</v>
      </c>
      <c r="I388" s="41" t="s">
        <v>1787</v>
      </c>
      <c r="J388" s="44">
        <v>2134032</v>
      </c>
      <c r="K388" s="38" t="s">
        <v>19</v>
      </c>
      <c r="L388" s="44">
        <v>1000000</v>
      </c>
    </row>
    <row r="389" spans="1:12" ht="13.5" customHeight="1" x14ac:dyDescent="0.2">
      <c r="A389" s="38">
        <v>388</v>
      </c>
      <c r="B389" s="39" t="s">
        <v>3798</v>
      </c>
      <c r="C389" s="40">
        <v>94260</v>
      </c>
      <c r="D389" s="41" t="s">
        <v>3799</v>
      </c>
      <c r="E389" s="41" t="s">
        <v>3800</v>
      </c>
      <c r="F389" s="42" t="s">
        <v>3801</v>
      </c>
      <c r="G389" s="43" t="s">
        <v>3802</v>
      </c>
      <c r="H389" s="41" t="s">
        <v>1419</v>
      </c>
      <c r="I389" s="41" t="s">
        <v>1070</v>
      </c>
      <c r="J389" s="44">
        <v>2252355</v>
      </c>
      <c r="K389" s="38" t="s">
        <v>19</v>
      </c>
      <c r="L389" s="44">
        <v>1000000</v>
      </c>
    </row>
    <row r="390" spans="1:12" ht="13.5" customHeight="1" x14ac:dyDescent="0.2">
      <c r="A390" s="38">
        <v>389</v>
      </c>
      <c r="B390" s="45" t="s">
        <v>3803</v>
      </c>
      <c r="C390" s="40">
        <v>94560</v>
      </c>
      <c r="D390" s="41" t="s">
        <v>3804</v>
      </c>
      <c r="E390" s="41" t="s">
        <v>3805</v>
      </c>
      <c r="F390" s="42" t="s">
        <v>3806</v>
      </c>
      <c r="G390" s="43" t="s">
        <v>3807</v>
      </c>
      <c r="H390" s="41" t="s">
        <v>64</v>
      </c>
      <c r="I390" s="41" t="s">
        <v>18</v>
      </c>
      <c r="J390" s="44">
        <v>2087350</v>
      </c>
      <c r="K390" s="38" t="s">
        <v>19</v>
      </c>
      <c r="L390" s="44">
        <v>1000000</v>
      </c>
    </row>
    <row r="391" spans="1:12" ht="13.5" customHeight="1" x14ac:dyDescent="0.2">
      <c r="A391" s="38">
        <v>390</v>
      </c>
      <c r="B391" s="39" t="s">
        <v>3808</v>
      </c>
      <c r="C391" s="40">
        <v>95629</v>
      </c>
      <c r="D391" s="41" t="s">
        <v>3809</v>
      </c>
      <c r="E391" s="41" t="s">
        <v>3810</v>
      </c>
      <c r="F391" s="42" t="s">
        <v>3811</v>
      </c>
      <c r="G391" s="43" t="s">
        <v>3812</v>
      </c>
      <c r="H391" s="41" t="s">
        <v>579</v>
      </c>
      <c r="I391" s="41" t="s">
        <v>557</v>
      </c>
      <c r="J391" s="44">
        <v>3701096</v>
      </c>
      <c r="K391" s="38" t="s">
        <v>25</v>
      </c>
      <c r="L391" s="44">
        <v>1000000</v>
      </c>
    </row>
    <row r="392" spans="1:12" ht="13.5" customHeight="1" x14ac:dyDescent="0.2">
      <c r="A392" s="38">
        <v>391</v>
      </c>
      <c r="B392" s="45" t="s">
        <v>3813</v>
      </c>
      <c r="C392" s="40">
        <v>97416</v>
      </c>
      <c r="D392" s="41" t="s">
        <v>3814</v>
      </c>
      <c r="E392" s="41" t="s">
        <v>3815</v>
      </c>
      <c r="F392" s="42" t="s">
        <v>3816</v>
      </c>
      <c r="G392" s="43" t="s">
        <v>3817</v>
      </c>
      <c r="H392" s="41" t="s">
        <v>42</v>
      </c>
      <c r="I392" s="41" t="s">
        <v>18</v>
      </c>
      <c r="J392" s="44">
        <v>4097149</v>
      </c>
      <c r="K392" s="38" t="s">
        <v>25</v>
      </c>
      <c r="L392" s="44">
        <v>1000000</v>
      </c>
    </row>
    <row r="393" spans="1:12" ht="13.5" customHeight="1" x14ac:dyDescent="0.2">
      <c r="A393" s="38">
        <v>392</v>
      </c>
      <c r="B393" s="45" t="s">
        <v>3818</v>
      </c>
      <c r="C393" s="40">
        <v>95085</v>
      </c>
      <c r="D393" s="41" t="s">
        <v>3819</v>
      </c>
      <c r="E393" s="41" t="s">
        <v>3820</v>
      </c>
      <c r="F393" s="42" t="s">
        <v>3821</v>
      </c>
      <c r="G393" s="43" t="s">
        <v>3822</v>
      </c>
      <c r="H393" s="41" t="s">
        <v>64</v>
      </c>
      <c r="I393" s="41" t="s">
        <v>18</v>
      </c>
      <c r="J393" s="44">
        <v>1447799</v>
      </c>
      <c r="K393" s="38" t="s">
        <v>19</v>
      </c>
      <c r="L393" s="44">
        <v>723899</v>
      </c>
    </row>
    <row r="394" spans="1:12" ht="13.5" customHeight="1" x14ac:dyDescent="0.2">
      <c r="A394" s="38">
        <v>393</v>
      </c>
      <c r="B394" s="45" t="s">
        <v>3823</v>
      </c>
      <c r="C394" s="40">
        <v>97134</v>
      </c>
      <c r="D394" s="41" t="s">
        <v>3824</v>
      </c>
      <c r="E394" s="41" t="s">
        <v>3825</v>
      </c>
      <c r="F394" s="42" t="s">
        <v>3826</v>
      </c>
      <c r="G394" s="43" t="s">
        <v>3827</v>
      </c>
      <c r="H394" s="41" t="s">
        <v>136</v>
      </c>
      <c r="I394" s="41" t="s">
        <v>18</v>
      </c>
      <c r="J394" s="44">
        <v>2815676</v>
      </c>
      <c r="K394" s="38" t="s">
        <v>19</v>
      </c>
      <c r="L394" s="44">
        <v>1000000</v>
      </c>
    </row>
    <row r="395" spans="1:12" ht="13.5" customHeight="1" x14ac:dyDescent="0.2">
      <c r="A395" s="38">
        <v>394</v>
      </c>
      <c r="B395" s="39" t="s">
        <v>3828</v>
      </c>
      <c r="C395" s="40">
        <v>94670</v>
      </c>
      <c r="D395" s="41" t="s">
        <v>3829</v>
      </c>
      <c r="E395" s="41" t="s">
        <v>3830</v>
      </c>
      <c r="F395" s="42" t="s">
        <v>3831</v>
      </c>
      <c r="G395" s="43" t="s">
        <v>3832</v>
      </c>
      <c r="H395" s="41" t="s">
        <v>1161</v>
      </c>
      <c r="I395" s="41" t="s">
        <v>1070</v>
      </c>
      <c r="J395" s="44">
        <v>1935409</v>
      </c>
      <c r="K395" s="38" t="s">
        <v>25</v>
      </c>
      <c r="L395" s="44">
        <v>967704</v>
      </c>
    </row>
    <row r="396" spans="1:12" ht="13.5" customHeight="1" x14ac:dyDescent="0.2">
      <c r="A396" s="38">
        <v>395</v>
      </c>
      <c r="B396" s="39" t="s">
        <v>3833</v>
      </c>
      <c r="C396" s="40">
        <v>96991</v>
      </c>
      <c r="D396" s="41" t="s">
        <v>3834</v>
      </c>
      <c r="E396" s="41" t="s">
        <v>3835</v>
      </c>
      <c r="F396" s="42" t="s">
        <v>3836</v>
      </c>
      <c r="G396" s="43" t="s">
        <v>3837</v>
      </c>
      <c r="H396" s="41" t="s">
        <v>249</v>
      </c>
      <c r="I396" s="41" t="s">
        <v>183</v>
      </c>
      <c r="J396" s="44">
        <v>2684170</v>
      </c>
      <c r="K396" s="38" t="s">
        <v>25</v>
      </c>
      <c r="L396" s="44">
        <v>1000000</v>
      </c>
    </row>
    <row r="397" spans="1:12" ht="13.5" customHeight="1" x14ac:dyDescent="0.2">
      <c r="A397" s="38">
        <v>396</v>
      </c>
      <c r="B397" s="39" t="s">
        <v>3838</v>
      </c>
      <c r="C397" s="40">
        <v>97292</v>
      </c>
      <c r="D397" s="41" t="s">
        <v>3839</v>
      </c>
      <c r="E397" s="41" t="s">
        <v>3840</v>
      </c>
      <c r="F397" s="42" t="s">
        <v>3841</v>
      </c>
      <c r="G397" s="43" t="s">
        <v>3842</v>
      </c>
      <c r="H397" s="41" t="s">
        <v>1527</v>
      </c>
      <c r="I397" s="41" t="s">
        <v>1441</v>
      </c>
      <c r="J397" s="44">
        <v>1764670</v>
      </c>
      <c r="K397" s="38" t="s">
        <v>19</v>
      </c>
      <c r="L397" s="44">
        <v>882335</v>
      </c>
    </row>
    <row r="398" spans="1:12" ht="13.5" customHeight="1" x14ac:dyDescent="0.2">
      <c r="A398" s="38">
        <v>397</v>
      </c>
      <c r="B398" s="39" t="s">
        <v>3843</v>
      </c>
      <c r="C398" s="40">
        <v>93975</v>
      </c>
      <c r="D398" s="41" t="s">
        <v>3844</v>
      </c>
      <c r="E398" s="41" t="s">
        <v>3845</v>
      </c>
      <c r="F398" s="42" t="s">
        <v>3846</v>
      </c>
      <c r="G398" s="43" t="s">
        <v>3847</v>
      </c>
      <c r="H398" s="41" t="s">
        <v>857</v>
      </c>
      <c r="I398" s="41" t="s">
        <v>723</v>
      </c>
      <c r="J398" s="44">
        <v>2154557</v>
      </c>
      <c r="K398" s="38" t="s">
        <v>25</v>
      </c>
      <c r="L398" s="44">
        <v>1000000</v>
      </c>
    </row>
    <row r="399" spans="1:12" ht="13.5" customHeight="1" x14ac:dyDescent="0.2">
      <c r="A399" s="38">
        <v>398</v>
      </c>
      <c r="B399" s="39" t="s">
        <v>3848</v>
      </c>
      <c r="C399" s="40">
        <v>96710</v>
      </c>
      <c r="D399" s="41" t="s">
        <v>3849</v>
      </c>
      <c r="E399" s="41" t="s">
        <v>3850</v>
      </c>
      <c r="F399" s="42" t="s">
        <v>3851</v>
      </c>
      <c r="G399" s="43" t="s">
        <v>3852</v>
      </c>
      <c r="H399" s="41" t="s">
        <v>1408</v>
      </c>
      <c r="I399" s="41" t="s">
        <v>1070</v>
      </c>
      <c r="J399" s="44">
        <v>3290054</v>
      </c>
      <c r="K399" s="38" t="s">
        <v>25</v>
      </c>
      <c r="L399" s="44">
        <v>1000000</v>
      </c>
    </row>
    <row r="400" spans="1:12" ht="13.5" customHeight="1" x14ac:dyDescent="0.2">
      <c r="A400" s="38">
        <v>399</v>
      </c>
      <c r="B400" s="39" t="s">
        <v>3853</v>
      </c>
      <c r="C400" s="40">
        <v>95546</v>
      </c>
      <c r="D400" s="41" t="s">
        <v>3854</v>
      </c>
      <c r="E400" s="41" t="s">
        <v>3855</v>
      </c>
      <c r="F400" s="42" t="s">
        <v>3856</v>
      </c>
      <c r="G400" s="43" t="s">
        <v>3857</v>
      </c>
      <c r="H400" s="41" t="s">
        <v>1419</v>
      </c>
      <c r="I400" s="41" t="s">
        <v>1070</v>
      </c>
      <c r="J400" s="44">
        <v>1998898</v>
      </c>
      <c r="K400" s="38" t="s">
        <v>25</v>
      </c>
      <c r="L400" s="44">
        <v>999449</v>
      </c>
    </row>
    <row r="401" spans="1:12" ht="13.5" customHeight="1" x14ac:dyDescent="0.2">
      <c r="A401" s="38">
        <v>400</v>
      </c>
      <c r="B401" s="39" t="s">
        <v>3858</v>
      </c>
      <c r="C401" s="40">
        <v>93672</v>
      </c>
      <c r="D401" s="41" t="s">
        <v>3859</v>
      </c>
      <c r="E401" s="41" t="s">
        <v>3860</v>
      </c>
      <c r="F401" s="42" t="s">
        <v>3861</v>
      </c>
      <c r="G401" s="43" t="s">
        <v>3862</v>
      </c>
      <c r="H401" s="41" t="s">
        <v>1361</v>
      </c>
      <c r="I401" s="41" t="s">
        <v>1070</v>
      </c>
      <c r="J401" s="44">
        <v>1725072</v>
      </c>
      <c r="K401" s="38" t="s">
        <v>25</v>
      </c>
      <c r="L401" s="44">
        <v>862536</v>
      </c>
    </row>
    <row r="402" spans="1:12" ht="13.5" customHeight="1" x14ac:dyDescent="0.2">
      <c r="A402" s="38">
        <v>401</v>
      </c>
      <c r="B402" s="39" t="s">
        <v>3863</v>
      </c>
      <c r="C402" s="40">
        <v>94881</v>
      </c>
      <c r="D402" s="41" t="s">
        <v>3864</v>
      </c>
      <c r="E402" s="41" t="s">
        <v>3865</v>
      </c>
      <c r="F402" s="42" t="s">
        <v>3866</v>
      </c>
      <c r="G402" s="43" t="s">
        <v>3867</v>
      </c>
      <c r="H402" s="41" t="s">
        <v>464</v>
      </c>
      <c r="I402" s="41" t="s">
        <v>433</v>
      </c>
      <c r="J402" s="44">
        <v>7296629</v>
      </c>
      <c r="K402" s="38" t="s">
        <v>25</v>
      </c>
      <c r="L402" s="44">
        <v>1000000</v>
      </c>
    </row>
    <row r="403" spans="1:12" ht="13.5" customHeight="1" x14ac:dyDescent="0.2">
      <c r="A403" s="38">
        <v>402</v>
      </c>
      <c r="B403" s="39" t="s">
        <v>3868</v>
      </c>
      <c r="C403" s="40">
        <v>96013</v>
      </c>
      <c r="D403" s="41" t="s">
        <v>3869</v>
      </c>
      <c r="E403" s="41" t="s">
        <v>3870</v>
      </c>
      <c r="F403" s="42" t="s">
        <v>3871</v>
      </c>
      <c r="G403" s="43" t="s">
        <v>1621</v>
      </c>
      <c r="H403" s="41" t="s">
        <v>1419</v>
      </c>
      <c r="I403" s="41" t="s">
        <v>1070</v>
      </c>
      <c r="J403" s="44">
        <v>1303702</v>
      </c>
      <c r="K403" s="38" t="s">
        <v>19</v>
      </c>
      <c r="L403" s="44">
        <v>650000</v>
      </c>
    </row>
    <row r="404" spans="1:12" ht="13.5" customHeight="1" x14ac:dyDescent="0.2">
      <c r="A404" s="38">
        <v>403</v>
      </c>
      <c r="B404" s="39" t="s">
        <v>3872</v>
      </c>
      <c r="C404" s="40">
        <v>96733</v>
      </c>
      <c r="D404" s="41" t="s">
        <v>3873</v>
      </c>
      <c r="E404" s="41" t="s">
        <v>3874</v>
      </c>
      <c r="F404" s="42" t="s">
        <v>3875</v>
      </c>
      <c r="G404" s="43" t="s">
        <v>3876</v>
      </c>
      <c r="H404" s="41" t="s">
        <v>826</v>
      </c>
      <c r="I404" s="41" t="s">
        <v>723</v>
      </c>
      <c r="J404" s="44">
        <v>421448</v>
      </c>
      <c r="K404" s="38" t="s">
        <v>19</v>
      </c>
      <c r="L404" s="44">
        <v>210724</v>
      </c>
    </row>
    <row r="405" spans="1:12" ht="13.5" customHeight="1" x14ac:dyDescent="0.2">
      <c r="A405" s="38">
        <v>404</v>
      </c>
      <c r="B405" s="39" t="s">
        <v>3877</v>
      </c>
      <c r="C405" s="40">
        <v>93876</v>
      </c>
      <c r="D405" s="41" t="s">
        <v>3878</v>
      </c>
      <c r="E405" s="41" t="s">
        <v>3879</v>
      </c>
      <c r="F405" s="42" t="s">
        <v>3880</v>
      </c>
      <c r="G405" s="43" t="s">
        <v>3881</v>
      </c>
      <c r="H405" s="41" t="s">
        <v>1387</v>
      </c>
      <c r="I405" s="41" t="s">
        <v>1070</v>
      </c>
      <c r="J405" s="44">
        <v>1733675</v>
      </c>
      <c r="K405" s="38" t="s">
        <v>25</v>
      </c>
      <c r="L405" s="44">
        <v>866837</v>
      </c>
    </row>
    <row r="406" spans="1:12" ht="13.5" customHeight="1" x14ac:dyDescent="0.2">
      <c r="A406" s="38">
        <v>405</v>
      </c>
      <c r="B406" s="39" t="s">
        <v>3882</v>
      </c>
      <c r="C406" s="40">
        <v>95330</v>
      </c>
      <c r="D406" s="41" t="s">
        <v>3883</v>
      </c>
      <c r="E406" s="41" t="s">
        <v>3884</v>
      </c>
      <c r="F406" s="42" t="s">
        <v>3885</v>
      </c>
      <c r="G406" s="43" t="s">
        <v>3886</v>
      </c>
      <c r="H406" s="41" t="s">
        <v>17</v>
      </c>
      <c r="I406" s="41" t="s">
        <v>18</v>
      </c>
      <c r="J406" s="44">
        <v>2337213</v>
      </c>
      <c r="K406" s="38" t="s">
        <v>19</v>
      </c>
      <c r="L406" s="44">
        <v>1000000</v>
      </c>
    </row>
    <row r="407" spans="1:12" ht="13.5" customHeight="1" x14ac:dyDescent="0.2">
      <c r="A407" s="38">
        <v>406</v>
      </c>
      <c r="B407" s="39" t="s">
        <v>3887</v>
      </c>
      <c r="C407" s="40">
        <v>97099</v>
      </c>
      <c r="D407" s="41" t="s">
        <v>3888</v>
      </c>
      <c r="E407" s="41" t="s">
        <v>3889</v>
      </c>
      <c r="F407" s="42" t="s">
        <v>3890</v>
      </c>
      <c r="G407" s="43" t="s">
        <v>3891</v>
      </c>
      <c r="H407" s="41" t="s">
        <v>3295</v>
      </c>
      <c r="I407" s="41" t="s">
        <v>979</v>
      </c>
      <c r="J407" s="44">
        <v>523118</v>
      </c>
      <c r="K407" s="38" t="s">
        <v>19</v>
      </c>
      <c r="L407" s="44">
        <v>261559</v>
      </c>
    </row>
    <row r="408" spans="1:12" ht="13.5" customHeight="1" x14ac:dyDescent="0.2">
      <c r="A408" s="38">
        <v>407</v>
      </c>
      <c r="B408" s="39" t="s">
        <v>3892</v>
      </c>
      <c r="C408" s="40">
        <v>96050</v>
      </c>
      <c r="D408" s="41" t="s">
        <v>3893</v>
      </c>
      <c r="E408" s="41" t="s">
        <v>3894</v>
      </c>
      <c r="F408" s="42" t="s">
        <v>3895</v>
      </c>
      <c r="G408" s="43" t="s">
        <v>3896</v>
      </c>
      <c r="H408" s="41" t="s">
        <v>249</v>
      </c>
      <c r="I408" s="41" t="s">
        <v>183</v>
      </c>
      <c r="J408" s="44">
        <v>961368</v>
      </c>
      <c r="K408" s="38" t="s">
        <v>19</v>
      </c>
      <c r="L408" s="44">
        <v>480684</v>
      </c>
    </row>
    <row r="409" spans="1:12" ht="13.5" customHeight="1" x14ac:dyDescent="0.2">
      <c r="A409" s="38">
        <v>408</v>
      </c>
      <c r="B409" s="39" t="s">
        <v>3897</v>
      </c>
      <c r="C409" s="40">
        <v>94361</v>
      </c>
      <c r="D409" s="41" t="s">
        <v>3898</v>
      </c>
      <c r="E409" s="41" t="s">
        <v>3899</v>
      </c>
      <c r="F409" s="42" t="s">
        <v>3900</v>
      </c>
      <c r="G409" s="43" t="s">
        <v>3901</v>
      </c>
      <c r="H409" s="41" t="s">
        <v>826</v>
      </c>
      <c r="I409" s="41" t="s">
        <v>723</v>
      </c>
      <c r="J409" s="44">
        <v>1982380</v>
      </c>
      <c r="K409" s="38" t="s">
        <v>19</v>
      </c>
      <c r="L409" s="44">
        <v>991190</v>
      </c>
    </row>
    <row r="410" spans="1:12" ht="13.5" customHeight="1" x14ac:dyDescent="0.2">
      <c r="A410" s="38">
        <v>409</v>
      </c>
      <c r="B410" s="39" t="s">
        <v>3902</v>
      </c>
      <c r="C410" s="40">
        <v>95232</v>
      </c>
      <c r="D410" s="41" t="s">
        <v>3903</v>
      </c>
      <c r="E410" s="41" t="s">
        <v>3904</v>
      </c>
      <c r="F410" s="42" t="s">
        <v>3905</v>
      </c>
      <c r="G410" s="43" t="s">
        <v>3906</v>
      </c>
      <c r="H410" s="41" t="s">
        <v>1262</v>
      </c>
      <c r="I410" s="41" t="s">
        <v>1070</v>
      </c>
      <c r="J410" s="44">
        <v>1845992</v>
      </c>
      <c r="K410" s="38" t="s">
        <v>19</v>
      </c>
      <c r="L410" s="44">
        <v>922996</v>
      </c>
    </row>
    <row r="411" spans="1:12" ht="13.5" customHeight="1" x14ac:dyDescent="0.2">
      <c r="A411" s="38">
        <v>410</v>
      </c>
      <c r="B411" s="39" t="s">
        <v>3907</v>
      </c>
      <c r="C411" s="40">
        <v>97188</v>
      </c>
      <c r="D411" s="41" t="s">
        <v>3908</v>
      </c>
      <c r="E411" s="41" t="s">
        <v>3909</v>
      </c>
      <c r="F411" s="42" t="s">
        <v>3910</v>
      </c>
      <c r="G411" s="43" t="s">
        <v>3911</v>
      </c>
      <c r="H411" s="41" t="s">
        <v>1674</v>
      </c>
      <c r="I411" s="41" t="s">
        <v>1643</v>
      </c>
      <c r="J411" s="44">
        <v>3047523</v>
      </c>
      <c r="K411" s="38" t="s">
        <v>19</v>
      </c>
      <c r="L411" s="44">
        <v>1000000</v>
      </c>
    </row>
    <row r="412" spans="1:12" ht="13.5" customHeight="1" x14ac:dyDescent="0.2">
      <c r="A412" s="38">
        <v>411</v>
      </c>
      <c r="B412" s="39" t="s">
        <v>3912</v>
      </c>
      <c r="C412" s="40">
        <v>95159</v>
      </c>
      <c r="D412" s="41" t="s">
        <v>3913</v>
      </c>
      <c r="E412" s="41" t="s">
        <v>3914</v>
      </c>
      <c r="F412" s="42" t="s">
        <v>3915</v>
      </c>
      <c r="G412" s="43" t="s">
        <v>3916</v>
      </c>
      <c r="H412" s="41" t="s">
        <v>1440</v>
      </c>
      <c r="I412" s="41" t="s">
        <v>1441</v>
      </c>
      <c r="J412" s="44">
        <v>1150328</v>
      </c>
      <c r="K412" s="38" t="s">
        <v>19</v>
      </c>
      <c r="L412" s="44">
        <v>570000</v>
      </c>
    </row>
    <row r="413" spans="1:12" ht="13.5" customHeight="1" x14ac:dyDescent="0.2">
      <c r="A413" s="38">
        <v>412</v>
      </c>
      <c r="B413" s="39" t="s">
        <v>3917</v>
      </c>
      <c r="C413" s="40">
        <v>93908</v>
      </c>
      <c r="D413" s="41" t="s">
        <v>3918</v>
      </c>
      <c r="E413" s="41" t="s">
        <v>3919</v>
      </c>
      <c r="F413" s="42" t="s">
        <v>3920</v>
      </c>
      <c r="G413" s="43" t="s">
        <v>3921</v>
      </c>
      <c r="H413" s="41" t="s">
        <v>1206</v>
      </c>
      <c r="I413" s="41" t="s">
        <v>1070</v>
      </c>
      <c r="J413" s="44">
        <v>2977048</v>
      </c>
      <c r="K413" s="38" t="s">
        <v>25</v>
      </c>
      <c r="L413" s="44">
        <v>1000000</v>
      </c>
    </row>
    <row r="414" spans="1:12" ht="13.5" customHeight="1" x14ac:dyDescent="0.2">
      <c r="A414" s="38">
        <v>413</v>
      </c>
      <c r="B414" s="39" t="s">
        <v>3922</v>
      </c>
      <c r="C414" s="40">
        <v>94721</v>
      </c>
      <c r="D414" s="41" t="s">
        <v>3923</v>
      </c>
      <c r="E414" s="41" t="s">
        <v>3924</v>
      </c>
      <c r="F414" s="42" t="s">
        <v>3925</v>
      </c>
      <c r="G414" s="43" t="s">
        <v>3926</v>
      </c>
      <c r="H414" s="41" t="s">
        <v>1324</v>
      </c>
      <c r="I414" s="41" t="s">
        <v>1070</v>
      </c>
      <c r="J414" s="44">
        <v>2651174</v>
      </c>
      <c r="K414" s="38" t="s">
        <v>25</v>
      </c>
      <c r="L414" s="44">
        <v>990000</v>
      </c>
    </row>
    <row r="415" spans="1:12" ht="13.5" customHeight="1" x14ac:dyDescent="0.2">
      <c r="A415" s="38">
        <v>414</v>
      </c>
      <c r="B415" s="39" t="s">
        <v>3927</v>
      </c>
      <c r="C415" s="40">
        <v>94931</v>
      </c>
      <c r="D415" s="41" t="s">
        <v>3928</v>
      </c>
      <c r="E415" s="41" t="s">
        <v>3929</v>
      </c>
      <c r="F415" s="42" t="s">
        <v>3930</v>
      </c>
      <c r="G415" s="43" t="s">
        <v>3931</v>
      </c>
      <c r="H415" s="41" t="s">
        <v>1324</v>
      </c>
      <c r="I415" s="41" t="s">
        <v>1070</v>
      </c>
      <c r="J415" s="44">
        <v>4808813</v>
      </c>
      <c r="K415" s="38" t="s">
        <v>25</v>
      </c>
      <c r="L415" s="44">
        <v>1000000</v>
      </c>
    </row>
    <row r="416" spans="1:12" ht="13.5" customHeight="1" x14ac:dyDescent="0.2">
      <c r="A416" s="38">
        <v>415</v>
      </c>
      <c r="B416" s="39" t="s">
        <v>3932</v>
      </c>
      <c r="C416" s="40">
        <v>95930</v>
      </c>
      <c r="D416" s="41" t="s">
        <v>3933</v>
      </c>
      <c r="E416" s="41" t="s">
        <v>3934</v>
      </c>
      <c r="F416" s="42" t="s">
        <v>3935</v>
      </c>
      <c r="G416" s="43" t="s">
        <v>3936</v>
      </c>
      <c r="H416" s="41" t="s">
        <v>1642</v>
      </c>
      <c r="I416" s="41" t="s">
        <v>1643</v>
      </c>
      <c r="J416" s="44">
        <v>2000000</v>
      </c>
      <c r="K416" s="38" t="s">
        <v>19</v>
      </c>
      <c r="L416" s="44">
        <v>1000000</v>
      </c>
    </row>
    <row r="417" spans="1:12" ht="13.5" customHeight="1" x14ac:dyDescent="0.2">
      <c r="A417" s="38">
        <v>416</v>
      </c>
      <c r="B417" s="39" t="s">
        <v>3937</v>
      </c>
      <c r="C417" s="40">
        <v>95874</v>
      </c>
      <c r="D417" s="41" t="s">
        <v>3938</v>
      </c>
      <c r="E417" s="41" t="s">
        <v>3939</v>
      </c>
      <c r="F417" s="42" t="s">
        <v>3940</v>
      </c>
      <c r="G417" s="43" t="s">
        <v>3941</v>
      </c>
      <c r="H417" s="41" t="s">
        <v>1361</v>
      </c>
      <c r="I417" s="41" t="s">
        <v>1070</v>
      </c>
      <c r="J417" s="44">
        <v>4845087</v>
      </c>
      <c r="K417" s="38" t="s">
        <v>25</v>
      </c>
      <c r="L417" s="44">
        <v>1000000</v>
      </c>
    </row>
    <row r="418" spans="1:12" ht="13.5" customHeight="1" x14ac:dyDescent="0.2">
      <c r="A418" s="38">
        <v>417</v>
      </c>
      <c r="B418" s="39" t="s">
        <v>3942</v>
      </c>
      <c r="C418" s="40">
        <v>96640</v>
      </c>
      <c r="D418" s="41" t="s">
        <v>3943</v>
      </c>
      <c r="E418" s="41" t="s">
        <v>3944</v>
      </c>
      <c r="F418" s="42" t="s">
        <v>3945</v>
      </c>
      <c r="G418" s="43" t="s">
        <v>3946</v>
      </c>
      <c r="H418" s="41" t="s">
        <v>1786</v>
      </c>
      <c r="I418" s="41" t="s">
        <v>1787</v>
      </c>
      <c r="J418" s="44">
        <v>1698259</v>
      </c>
      <c r="K418" s="38" t="s">
        <v>25</v>
      </c>
      <c r="L418" s="44">
        <v>849129</v>
      </c>
    </row>
    <row r="419" spans="1:12" ht="13.5" customHeight="1" x14ac:dyDescent="0.2">
      <c r="A419" s="38">
        <v>418</v>
      </c>
      <c r="B419" s="39" t="s">
        <v>3947</v>
      </c>
      <c r="C419" s="40">
        <v>94779</v>
      </c>
      <c r="D419" s="41" t="s">
        <v>3948</v>
      </c>
      <c r="E419" s="41" t="s">
        <v>3949</v>
      </c>
      <c r="F419" s="42" t="s">
        <v>3950</v>
      </c>
      <c r="G419" s="43" t="s">
        <v>3951</v>
      </c>
      <c r="H419" s="41" t="s">
        <v>1069</v>
      </c>
      <c r="I419" s="41" t="s">
        <v>1070</v>
      </c>
      <c r="J419" s="44">
        <v>2610412</v>
      </c>
      <c r="K419" s="38" t="s">
        <v>19</v>
      </c>
      <c r="L419" s="44">
        <v>1000000</v>
      </c>
    </row>
    <row r="420" spans="1:12" ht="13.5" customHeight="1" x14ac:dyDescent="0.2">
      <c r="A420" s="38">
        <v>419</v>
      </c>
      <c r="B420" s="39" t="s">
        <v>3952</v>
      </c>
      <c r="C420" s="40">
        <v>94346</v>
      </c>
      <c r="D420" s="41" t="s">
        <v>3953</v>
      </c>
      <c r="E420" s="41" t="s">
        <v>3954</v>
      </c>
      <c r="F420" s="42" t="s">
        <v>3955</v>
      </c>
      <c r="G420" s="43" t="s">
        <v>3956</v>
      </c>
      <c r="H420" s="41" t="s">
        <v>1527</v>
      </c>
      <c r="I420" s="41" t="s">
        <v>1441</v>
      </c>
      <c r="J420" s="44">
        <v>1454357</v>
      </c>
      <c r="K420" s="38" t="s">
        <v>19</v>
      </c>
      <c r="L420" s="44">
        <v>727178</v>
      </c>
    </row>
    <row r="421" spans="1:12" ht="13.5" customHeight="1" x14ac:dyDescent="0.2">
      <c r="A421" s="38">
        <v>420</v>
      </c>
      <c r="B421" s="39" t="s">
        <v>3957</v>
      </c>
      <c r="C421" s="40">
        <v>97656</v>
      </c>
      <c r="D421" s="41" t="s">
        <v>3958</v>
      </c>
      <c r="E421" s="41" t="s">
        <v>3959</v>
      </c>
      <c r="F421" s="42" t="s">
        <v>3960</v>
      </c>
      <c r="G421" s="43" t="s">
        <v>3961</v>
      </c>
      <c r="H421" s="41" t="s">
        <v>734</v>
      </c>
      <c r="I421" s="41" t="s">
        <v>723</v>
      </c>
      <c r="J421" s="44">
        <v>4551022</v>
      </c>
      <c r="K421" s="38" t="s">
        <v>19</v>
      </c>
      <c r="L421" s="44">
        <v>1000000</v>
      </c>
    </row>
    <row r="422" spans="1:12" ht="13.5" customHeight="1" x14ac:dyDescent="0.2">
      <c r="A422" s="38">
        <v>421</v>
      </c>
      <c r="B422" s="39" t="s">
        <v>3962</v>
      </c>
      <c r="C422" s="40">
        <v>95147</v>
      </c>
      <c r="D422" s="41" t="s">
        <v>3963</v>
      </c>
      <c r="E422" s="41" t="s">
        <v>3964</v>
      </c>
      <c r="F422" s="42" t="s">
        <v>3965</v>
      </c>
      <c r="G422" s="43" t="s">
        <v>3966</v>
      </c>
      <c r="H422" s="41" t="s">
        <v>947</v>
      </c>
      <c r="I422" s="41" t="s">
        <v>869</v>
      </c>
      <c r="J422" s="44">
        <v>1519095</v>
      </c>
      <c r="K422" s="38" t="s">
        <v>19</v>
      </c>
      <c r="L422" s="44">
        <v>750000</v>
      </c>
    </row>
    <row r="423" spans="1:12" ht="13.5" customHeight="1" x14ac:dyDescent="0.2">
      <c r="A423" s="38">
        <v>422</v>
      </c>
      <c r="B423" s="39" t="s">
        <v>3967</v>
      </c>
      <c r="C423" s="40">
        <v>97407</v>
      </c>
      <c r="D423" s="41" t="s">
        <v>3968</v>
      </c>
      <c r="E423" s="41" t="s">
        <v>3969</v>
      </c>
      <c r="F423" s="42" t="s">
        <v>3970</v>
      </c>
      <c r="G423" s="43" t="s">
        <v>3971</v>
      </c>
      <c r="H423" s="41" t="s">
        <v>556</v>
      </c>
      <c r="I423" s="41" t="s">
        <v>557</v>
      </c>
      <c r="J423" s="44">
        <v>2346353</v>
      </c>
      <c r="K423" s="38" t="s">
        <v>25</v>
      </c>
      <c r="L423" s="44">
        <v>990000</v>
      </c>
    </row>
    <row r="424" spans="1:12" ht="13.5" customHeight="1" x14ac:dyDescent="0.2">
      <c r="A424" s="38">
        <v>423</v>
      </c>
      <c r="B424" s="39" t="s">
        <v>3972</v>
      </c>
      <c r="C424" s="40">
        <v>96567</v>
      </c>
      <c r="D424" s="41" t="s">
        <v>3973</v>
      </c>
      <c r="E424" s="41" t="s">
        <v>3974</v>
      </c>
      <c r="F424" s="42" t="s">
        <v>3975</v>
      </c>
      <c r="G424" s="43" t="s">
        <v>3976</v>
      </c>
      <c r="H424" s="41" t="s">
        <v>1706</v>
      </c>
      <c r="I424" s="41" t="s">
        <v>1643</v>
      </c>
      <c r="J424" s="44">
        <v>3611128</v>
      </c>
      <c r="K424" s="38" t="s">
        <v>19</v>
      </c>
      <c r="L424" s="44">
        <v>1000000</v>
      </c>
    </row>
    <row r="425" spans="1:12" ht="13.5" customHeight="1" x14ac:dyDescent="0.2">
      <c r="A425" s="38">
        <v>424</v>
      </c>
      <c r="B425" s="39" t="s">
        <v>3977</v>
      </c>
      <c r="C425" s="40">
        <v>96212</v>
      </c>
      <c r="D425" s="41" t="s">
        <v>3978</v>
      </c>
      <c r="E425" s="41" t="s">
        <v>3979</v>
      </c>
      <c r="F425" s="42" t="s">
        <v>3980</v>
      </c>
      <c r="G425" s="43" t="s">
        <v>3981</v>
      </c>
      <c r="H425" s="41" t="s">
        <v>2354</v>
      </c>
      <c r="I425" s="41" t="s">
        <v>183</v>
      </c>
      <c r="J425" s="44">
        <v>1565633</v>
      </c>
      <c r="K425" s="38" t="s">
        <v>25</v>
      </c>
      <c r="L425" s="44">
        <v>471871</v>
      </c>
    </row>
    <row r="426" spans="1:12" ht="13.5" customHeight="1" x14ac:dyDescent="0.2">
      <c r="A426" s="38">
        <v>425</v>
      </c>
      <c r="B426" s="39" t="s">
        <v>3982</v>
      </c>
      <c r="C426" s="40">
        <v>94250</v>
      </c>
      <c r="D426" s="41" t="s">
        <v>3983</v>
      </c>
      <c r="E426" s="41" t="s">
        <v>3984</v>
      </c>
      <c r="F426" s="42" t="s">
        <v>3985</v>
      </c>
      <c r="G426" s="43" t="s">
        <v>3986</v>
      </c>
      <c r="H426" s="41" t="s">
        <v>249</v>
      </c>
      <c r="I426" s="41" t="s">
        <v>183</v>
      </c>
      <c r="J426" s="44">
        <v>2687348</v>
      </c>
      <c r="K426" s="38" t="s">
        <v>25</v>
      </c>
      <c r="L426" s="44">
        <v>1000000</v>
      </c>
    </row>
    <row r="427" spans="1:12" ht="13.5" customHeight="1" x14ac:dyDescent="0.2">
      <c r="A427" s="38">
        <v>426</v>
      </c>
      <c r="B427" s="39" t="s">
        <v>3987</v>
      </c>
      <c r="C427" s="40">
        <v>96892</v>
      </c>
      <c r="D427" s="41" t="s">
        <v>3988</v>
      </c>
      <c r="E427" s="41" t="s">
        <v>3989</v>
      </c>
      <c r="F427" s="42" t="s">
        <v>3990</v>
      </c>
      <c r="G427" s="43" t="s">
        <v>3991</v>
      </c>
      <c r="H427" s="41" t="s">
        <v>1387</v>
      </c>
      <c r="I427" s="41" t="s">
        <v>1070</v>
      </c>
      <c r="J427" s="44">
        <v>1078949</v>
      </c>
      <c r="K427" s="38" t="s">
        <v>25</v>
      </c>
      <c r="L427" s="44">
        <v>539474</v>
      </c>
    </row>
    <row r="428" spans="1:12" ht="13.5" customHeight="1" x14ac:dyDescent="0.2">
      <c r="A428" s="38">
        <v>427</v>
      </c>
      <c r="B428" s="39" t="s">
        <v>3992</v>
      </c>
      <c r="C428" s="40">
        <v>97392</v>
      </c>
      <c r="D428" s="41" t="s">
        <v>3993</v>
      </c>
      <c r="E428" s="41" t="s">
        <v>3994</v>
      </c>
      <c r="F428" s="42" t="s">
        <v>3995</v>
      </c>
      <c r="G428" s="43" t="s">
        <v>3996</v>
      </c>
      <c r="H428" s="41" t="s">
        <v>1206</v>
      </c>
      <c r="I428" s="41" t="s">
        <v>1070</v>
      </c>
      <c r="J428" s="44">
        <v>1982935</v>
      </c>
      <c r="K428" s="38" t="s">
        <v>25</v>
      </c>
      <c r="L428" s="44">
        <v>991467</v>
      </c>
    </row>
    <row r="429" spans="1:12" ht="13.5" customHeight="1" x14ac:dyDescent="0.2">
      <c r="A429" s="38">
        <v>428</v>
      </c>
      <c r="B429" s="45" t="s">
        <v>3997</v>
      </c>
      <c r="C429" s="40">
        <v>97231</v>
      </c>
      <c r="D429" s="41" t="s">
        <v>3998</v>
      </c>
      <c r="E429" s="41" t="s">
        <v>3999</v>
      </c>
      <c r="F429" s="42" t="s">
        <v>4000</v>
      </c>
      <c r="G429" s="43" t="s">
        <v>4001</v>
      </c>
      <c r="H429" s="41" t="s">
        <v>48</v>
      </c>
      <c r="I429" s="41" t="s">
        <v>18</v>
      </c>
      <c r="J429" s="44">
        <v>1792157</v>
      </c>
      <c r="K429" s="38" t="s">
        <v>25</v>
      </c>
      <c r="L429" s="44">
        <v>865786</v>
      </c>
    </row>
    <row r="430" spans="1:12" ht="13.5" customHeight="1" x14ac:dyDescent="0.2">
      <c r="A430" s="38">
        <v>429</v>
      </c>
      <c r="B430" s="39" t="s">
        <v>4002</v>
      </c>
      <c r="C430" s="40">
        <v>96886</v>
      </c>
      <c r="D430" s="41" t="s">
        <v>4003</v>
      </c>
      <c r="E430" s="41" t="s">
        <v>4004</v>
      </c>
      <c r="F430" s="42" t="s">
        <v>4005</v>
      </c>
      <c r="G430" s="43" t="s">
        <v>4006</v>
      </c>
      <c r="H430" s="41" t="s">
        <v>734</v>
      </c>
      <c r="I430" s="41" t="s">
        <v>723</v>
      </c>
      <c r="J430" s="44">
        <v>3244086</v>
      </c>
      <c r="K430" s="38" t="s">
        <v>25</v>
      </c>
      <c r="L430" s="44">
        <v>1000000</v>
      </c>
    </row>
    <row r="431" spans="1:12" ht="13.5" customHeight="1" x14ac:dyDescent="0.2">
      <c r="A431" s="38">
        <v>430</v>
      </c>
      <c r="B431" s="39" t="s">
        <v>4007</v>
      </c>
      <c r="C431" s="40">
        <v>97401</v>
      </c>
      <c r="D431" s="41" t="s">
        <v>4008</v>
      </c>
      <c r="E431" s="41" t="s">
        <v>4009</v>
      </c>
      <c r="F431" s="42" t="s">
        <v>4010</v>
      </c>
      <c r="G431" s="43" t="s">
        <v>4011</v>
      </c>
      <c r="H431" s="41" t="s">
        <v>573</v>
      </c>
      <c r="I431" s="41" t="s">
        <v>557</v>
      </c>
      <c r="J431" s="44">
        <v>1130849</v>
      </c>
      <c r="K431" s="38" t="s">
        <v>19</v>
      </c>
      <c r="L431" s="44">
        <v>565000</v>
      </c>
    </row>
    <row r="432" spans="1:12" ht="13.5" customHeight="1" x14ac:dyDescent="0.2">
      <c r="A432" s="38">
        <v>431</v>
      </c>
      <c r="B432" s="39" t="s">
        <v>4012</v>
      </c>
      <c r="C432" s="40">
        <v>94221</v>
      </c>
      <c r="D432" s="41" t="s">
        <v>4013</v>
      </c>
      <c r="E432" s="41" t="s">
        <v>4014</v>
      </c>
      <c r="F432" s="42" t="s">
        <v>4015</v>
      </c>
      <c r="G432" s="43" t="s">
        <v>4016</v>
      </c>
      <c r="H432" s="41" t="s">
        <v>1408</v>
      </c>
      <c r="I432" s="41" t="s">
        <v>1070</v>
      </c>
      <c r="J432" s="44">
        <v>1577243</v>
      </c>
      <c r="K432" s="38" t="s">
        <v>25</v>
      </c>
      <c r="L432" s="44">
        <v>788621</v>
      </c>
    </row>
    <row r="433" spans="1:12" ht="13.5" customHeight="1" x14ac:dyDescent="0.2">
      <c r="A433" s="38">
        <v>432</v>
      </c>
      <c r="B433" s="39" t="s">
        <v>4017</v>
      </c>
      <c r="C433" s="40">
        <v>97181</v>
      </c>
      <c r="D433" s="41" t="s">
        <v>4018</v>
      </c>
      <c r="E433" s="41" t="s">
        <v>4019</v>
      </c>
      <c r="F433" s="42" t="s">
        <v>4020</v>
      </c>
      <c r="G433" s="43" t="s">
        <v>1349</v>
      </c>
      <c r="H433" s="41" t="s">
        <v>573</v>
      </c>
      <c r="I433" s="41" t="s">
        <v>557</v>
      </c>
      <c r="J433" s="44">
        <v>2114295</v>
      </c>
      <c r="K433" s="38" t="s">
        <v>25</v>
      </c>
      <c r="L433" s="44">
        <v>1000000</v>
      </c>
    </row>
    <row r="434" spans="1:12" ht="13.5" customHeight="1" x14ac:dyDescent="0.2">
      <c r="A434" s="38">
        <v>433</v>
      </c>
      <c r="B434" s="39" t="s">
        <v>4021</v>
      </c>
      <c r="C434" s="40">
        <v>95813</v>
      </c>
      <c r="D434" s="41" t="s">
        <v>4022</v>
      </c>
      <c r="E434" s="41" t="s">
        <v>4023</v>
      </c>
      <c r="F434" s="42" t="s">
        <v>4024</v>
      </c>
      <c r="G434" s="43" t="s">
        <v>4025</v>
      </c>
      <c r="H434" s="41" t="s">
        <v>857</v>
      </c>
      <c r="I434" s="41" t="s">
        <v>723</v>
      </c>
      <c r="J434" s="44">
        <v>1545481</v>
      </c>
      <c r="K434" s="38" t="s">
        <v>19</v>
      </c>
      <c r="L434" s="44">
        <v>772740</v>
      </c>
    </row>
    <row r="435" spans="1:12" ht="13.5" customHeight="1" x14ac:dyDescent="0.2">
      <c r="A435" s="38">
        <v>434</v>
      </c>
      <c r="B435" s="39" t="s">
        <v>4026</v>
      </c>
      <c r="C435" s="40">
        <v>93656</v>
      </c>
      <c r="D435" s="41" t="s">
        <v>4027</v>
      </c>
      <c r="E435" s="41" t="s">
        <v>4028</v>
      </c>
      <c r="F435" s="42" t="s">
        <v>4029</v>
      </c>
      <c r="G435" s="43" t="s">
        <v>4030</v>
      </c>
      <c r="H435" s="41" t="s">
        <v>1419</v>
      </c>
      <c r="I435" s="41" t="s">
        <v>1070</v>
      </c>
      <c r="J435" s="44">
        <v>1584080</v>
      </c>
      <c r="K435" s="38" t="s">
        <v>19</v>
      </c>
      <c r="L435" s="44">
        <v>792040</v>
      </c>
    </row>
    <row r="436" spans="1:12" ht="13.5" customHeight="1" x14ac:dyDescent="0.2">
      <c r="A436" s="38">
        <v>435</v>
      </c>
      <c r="B436" s="39" t="s">
        <v>4031</v>
      </c>
      <c r="C436" s="40">
        <v>97113</v>
      </c>
      <c r="D436" s="41" t="s">
        <v>4032</v>
      </c>
      <c r="E436" s="41" t="s">
        <v>4033</v>
      </c>
      <c r="F436" s="42" t="s">
        <v>4034</v>
      </c>
      <c r="G436" s="43" t="s">
        <v>4035</v>
      </c>
      <c r="H436" s="41" t="s">
        <v>1786</v>
      </c>
      <c r="I436" s="41" t="s">
        <v>1787</v>
      </c>
      <c r="J436" s="44">
        <v>3397977</v>
      </c>
      <c r="K436" s="38" t="s">
        <v>25</v>
      </c>
      <c r="L436" s="44">
        <v>1000000</v>
      </c>
    </row>
    <row r="437" spans="1:12" ht="13.5" customHeight="1" x14ac:dyDescent="0.2">
      <c r="A437" s="38">
        <v>436</v>
      </c>
      <c r="B437" s="39" t="s">
        <v>4036</v>
      </c>
      <c r="C437" s="40">
        <v>93888</v>
      </c>
      <c r="D437" s="41" t="s">
        <v>4037</v>
      </c>
      <c r="E437" s="41" t="s">
        <v>4038</v>
      </c>
      <c r="F437" s="42" t="s">
        <v>4039</v>
      </c>
      <c r="G437" s="43" t="s">
        <v>4040</v>
      </c>
      <c r="H437" s="41" t="s">
        <v>795</v>
      </c>
      <c r="I437" s="41" t="s">
        <v>723</v>
      </c>
      <c r="J437" s="44">
        <v>943431</v>
      </c>
      <c r="K437" s="38" t="s">
        <v>19</v>
      </c>
      <c r="L437" s="44">
        <v>471715</v>
      </c>
    </row>
    <row r="438" spans="1:12" ht="13.5" customHeight="1" x14ac:dyDescent="0.2">
      <c r="A438" s="38">
        <v>437</v>
      </c>
      <c r="B438" s="39" t="s">
        <v>4041</v>
      </c>
      <c r="C438" s="40">
        <v>96634</v>
      </c>
      <c r="D438" s="41" t="s">
        <v>4042</v>
      </c>
      <c r="E438" s="41" t="s">
        <v>4043</v>
      </c>
      <c r="F438" s="42" t="s">
        <v>4044</v>
      </c>
      <c r="G438" s="43" t="s">
        <v>4045</v>
      </c>
      <c r="H438" s="41" t="s">
        <v>1361</v>
      </c>
      <c r="I438" s="41" t="s">
        <v>1070</v>
      </c>
      <c r="J438" s="44">
        <v>896915</v>
      </c>
      <c r="K438" s="38" t="s">
        <v>19</v>
      </c>
      <c r="L438" s="44">
        <v>448000</v>
      </c>
    </row>
    <row r="439" spans="1:12" ht="13.5" customHeight="1" x14ac:dyDescent="0.2">
      <c r="A439" s="38">
        <v>438</v>
      </c>
      <c r="B439" s="39" t="s">
        <v>4046</v>
      </c>
      <c r="C439" s="40">
        <v>96575</v>
      </c>
      <c r="D439" s="41" t="s">
        <v>4047</v>
      </c>
      <c r="E439" s="41" t="s">
        <v>4048</v>
      </c>
      <c r="F439" s="42" t="s">
        <v>4049</v>
      </c>
      <c r="G439" s="43" t="s">
        <v>4050</v>
      </c>
      <c r="H439" s="41" t="s">
        <v>1829</v>
      </c>
      <c r="I439" s="41" t="s">
        <v>1787</v>
      </c>
      <c r="J439" s="44">
        <v>2103531</v>
      </c>
      <c r="K439" s="38" t="s">
        <v>19</v>
      </c>
      <c r="L439" s="44">
        <v>1000000</v>
      </c>
    </row>
    <row r="440" spans="1:12" ht="13.5" customHeight="1" x14ac:dyDescent="0.2">
      <c r="A440" s="38">
        <v>439</v>
      </c>
      <c r="B440" s="39" t="s">
        <v>4051</v>
      </c>
      <c r="C440" s="40">
        <v>97251</v>
      </c>
      <c r="D440" s="41" t="s">
        <v>4052</v>
      </c>
      <c r="E440" s="41" t="s">
        <v>4053</v>
      </c>
      <c r="F440" s="42" t="s">
        <v>4054</v>
      </c>
      <c r="G440" s="43" t="s">
        <v>4055</v>
      </c>
      <c r="H440" s="41" t="s">
        <v>705</v>
      </c>
      <c r="I440" s="41" t="s">
        <v>627</v>
      </c>
      <c r="J440" s="44">
        <v>3446445</v>
      </c>
      <c r="K440" s="38" t="s">
        <v>25</v>
      </c>
      <c r="L440" s="44">
        <v>1000000</v>
      </c>
    </row>
    <row r="441" spans="1:12" ht="13.5" customHeight="1" x14ac:dyDescent="0.2">
      <c r="A441" s="38">
        <v>440</v>
      </c>
      <c r="B441" s="39" t="s">
        <v>4056</v>
      </c>
      <c r="C441" s="40">
        <v>97626</v>
      </c>
      <c r="D441" s="41" t="s">
        <v>4057</v>
      </c>
      <c r="E441" s="41" t="s">
        <v>4058</v>
      </c>
      <c r="F441" s="42" t="s">
        <v>4059</v>
      </c>
      <c r="G441" s="43" t="s">
        <v>4060</v>
      </c>
      <c r="H441" s="41" t="s">
        <v>3295</v>
      </c>
      <c r="I441" s="41" t="s">
        <v>979</v>
      </c>
      <c r="J441" s="44">
        <v>5470550</v>
      </c>
      <c r="K441" s="38" t="s">
        <v>25</v>
      </c>
      <c r="L441" s="44">
        <v>1000000</v>
      </c>
    </row>
    <row r="442" spans="1:12" ht="13.5" customHeight="1" x14ac:dyDescent="0.2">
      <c r="A442" s="38">
        <v>441</v>
      </c>
      <c r="B442" s="39" t="s">
        <v>4061</v>
      </c>
      <c r="C442" s="40">
        <v>95584</v>
      </c>
      <c r="D442" s="50" t="s">
        <v>4062</v>
      </c>
      <c r="E442" s="41" t="s">
        <v>4063</v>
      </c>
      <c r="F442" s="50" t="s">
        <v>4064</v>
      </c>
      <c r="G442" s="43" t="s">
        <v>4065</v>
      </c>
      <c r="H442" s="41" t="s">
        <v>182</v>
      </c>
      <c r="I442" s="41" t="s">
        <v>183</v>
      </c>
      <c r="J442" s="44">
        <v>575889</v>
      </c>
      <c r="K442" s="38" t="s">
        <v>19</v>
      </c>
      <c r="L442" s="44">
        <v>287944</v>
      </c>
    </row>
    <row r="443" spans="1:12" ht="13.5" customHeight="1" x14ac:dyDescent="0.2">
      <c r="A443" s="38">
        <v>442</v>
      </c>
      <c r="B443" s="39" t="s">
        <v>4066</v>
      </c>
      <c r="C443" s="40">
        <v>96225</v>
      </c>
      <c r="D443" s="41" t="s">
        <v>4067</v>
      </c>
      <c r="E443" s="41" t="s">
        <v>4068</v>
      </c>
      <c r="F443" s="42" t="s">
        <v>4069</v>
      </c>
      <c r="G443" s="43" t="s">
        <v>4070</v>
      </c>
      <c r="H443" s="41" t="s">
        <v>2354</v>
      </c>
      <c r="I443" s="41" t="s">
        <v>183</v>
      </c>
      <c r="J443" s="44">
        <v>2491586</v>
      </c>
      <c r="K443" s="38" t="s">
        <v>25</v>
      </c>
      <c r="L443" s="44">
        <v>1000000</v>
      </c>
    </row>
    <row r="444" spans="1:12" ht="13.5" customHeight="1" x14ac:dyDescent="0.2">
      <c r="A444" s="38">
        <v>443</v>
      </c>
      <c r="B444" s="39" t="s">
        <v>4071</v>
      </c>
      <c r="C444" s="40">
        <v>97621</v>
      </c>
      <c r="D444" s="41" t="s">
        <v>4072</v>
      </c>
      <c r="E444" s="41" t="s">
        <v>4073</v>
      </c>
      <c r="F444" s="42" t="s">
        <v>4074</v>
      </c>
      <c r="G444" s="43" t="s">
        <v>4075</v>
      </c>
      <c r="H444" s="41" t="s">
        <v>1021</v>
      </c>
      <c r="I444" s="41" t="s">
        <v>979</v>
      </c>
      <c r="J444" s="44">
        <v>1021206</v>
      </c>
      <c r="K444" s="38" t="s">
        <v>19</v>
      </c>
      <c r="L444" s="44">
        <v>510603</v>
      </c>
    </row>
    <row r="445" spans="1:12" ht="13.5" customHeight="1" x14ac:dyDescent="0.2">
      <c r="A445" s="38">
        <v>444</v>
      </c>
      <c r="B445" s="39" t="s">
        <v>4076</v>
      </c>
      <c r="C445" s="40">
        <v>95133</v>
      </c>
      <c r="D445" s="41" t="s">
        <v>4077</v>
      </c>
      <c r="E445" s="41" t="s">
        <v>4078</v>
      </c>
      <c r="F445" s="42" t="s">
        <v>4079</v>
      </c>
      <c r="G445" s="43" t="s">
        <v>4080</v>
      </c>
      <c r="H445" s="41" t="s">
        <v>1419</v>
      </c>
      <c r="I445" s="41" t="s">
        <v>1070</v>
      </c>
      <c r="J445" s="44">
        <v>1246396</v>
      </c>
      <c r="K445" s="38" t="s">
        <v>19</v>
      </c>
      <c r="L445" s="44">
        <v>623198</v>
      </c>
    </row>
    <row r="446" spans="1:12" ht="13.5" customHeight="1" x14ac:dyDescent="0.2">
      <c r="A446" s="38">
        <v>445</v>
      </c>
      <c r="B446" s="39" t="s">
        <v>4081</v>
      </c>
      <c r="C446" s="40">
        <v>95441</v>
      </c>
      <c r="D446" s="41" t="s">
        <v>4082</v>
      </c>
      <c r="E446" s="41" t="s">
        <v>4083</v>
      </c>
      <c r="F446" s="42" t="s">
        <v>4084</v>
      </c>
      <c r="G446" s="43" t="s">
        <v>4085</v>
      </c>
      <c r="H446" s="41" t="s">
        <v>1021</v>
      </c>
      <c r="I446" s="41" t="s">
        <v>979</v>
      </c>
      <c r="J446" s="44">
        <v>3550267</v>
      </c>
      <c r="K446" s="38" t="s">
        <v>19</v>
      </c>
      <c r="L446" s="44">
        <v>1000000</v>
      </c>
    </row>
    <row r="447" spans="1:12" ht="13.5" customHeight="1" x14ac:dyDescent="0.2">
      <c r="A447" s="38">
        <v>446</v>
      </c>
      <c r="B447" s="39" t="s">
        <v>4086</v>
      </c>
      <c r="C447" s="40">
        <v>94979</v>
      </c>
      <c r="D447" s="41" t="s">
        <v>4087</v>
      </c>
      <c r="E447" s="41" t="s">
        <v>4088</v>
      </c>
      <c r="F447" s="42" t="s">
        <v>4089</v>
      </c>
      <c r="G447" s="43" t="s">
        <v>4090</v>
      </c>
      <c r="H447" s="41" t="s">
        <v>17</v>
      </c>
      <c r="I447" s="41" t="s">
        <v>18</v>
      </c>
      <c r="J447" s="44">
        <v>4912492</v>
      </c>
      <c r="K447" s="38" t="s">
        <v>25</v>
      </c>
      <c r="L447" s="44">
        <v>1000000</v>
      </c>
    </row>
    <row r="448" spans="1:12" ht="13.5" customHeight="1" x14ac:dyDescent="0.2">
      <c r="A448" s="38">
        <v>447</v>
      </c>
      <c r="B448" s="45" t="s">
        <v>4091</v>
      </c>
      <c r="C448" s="40">
        <v>96891</v>
      </c>
      <c r="D448" s="41" t="s">
        <v>4092</v>
      </c>
      <c r="E448" s="41" t="s">
        <v>4093</v>
      </c>
      <c r="F448" s="42" t="s">
        <v>4094</v>
      </c>
      <c r="G448" s="43" t="s">
        <v>4095</v>
      </c>
      <c r="H448" s="41" t="s">
        <v>64</v>
      </c>
      <c r="I448" s="41" t="s">
        <v>18</v>
      </c>
      <c r="J448" s="44">
        <v>2314007</v>
      </c>
      <c r="K448" s="38" t="s">
        <v>19</v>
      </c>
      <c r="L448" s="44">
        <v>1000000</v>
      </c>
    </row>
    <row r="449" spans="1:12" ht="13.5" customHeight="1" x14ac:dyDescent="0.2">
      <c r="A449" s="38">
        <v>448</v>
      </c>
      <c r="B449" s="39" t="s">
        <v>4096</v>
      </c>
      <c r="C449" s="40">
        <v>97525</v>
      </c>
      <c r="D449" s="41" t="s">
        <v>4097</v>
      </c>
      <c r="E449" s="41" t="s">
        <v>4098</v>
      </c>
      <c r="F449" s="42" t="s">
        <v>4099</v>
      </c>
      <c r="G449" s="43" t="s">
        <v>4100</v>
      </c>
      <c r="H449" s="41" t="s">
        <v>2354</v>
      </c>
      <c r="I449" s="41" t="s">
        <v>183</v>
      </c>
      <c r="J449" s="44">
        <v>2386401</v>
      </c>
      <c r="K449" s="38" t="s">
        <v>19</v>
      </c>
      <c r="L449" s="44">
        <v>1000000</v>
      </c>
    </row>
    <row r="450" spans="1:12" ht="13.5" customHeight="1" x14ac:dyDescent="0.2">
      <c r="A450" s="38">
        <v>449</v>
      </c>
      <c r="B450" s="39" t="s">
        <v>4101</v>
      </c>
      <c r="C450" s="47">
        <v>93953</v>
      </c>
      <c r="D450" s="46" t="s">
        <v>4102</v>
      </c>
      <c r="E450" s="46" t="s">
        <v>4103</v>
      </c>
      <c r="F450" s="39" t="s">
        <v>4104</v>
      </c>
      <c r="G450" s="43" t="s">
        <v>4105</v>
      </c>
      <c r="H450" s="46" t="s">
        <v>182</v>
      </c>
      <c r="I450" s="46" t="s">
        <v>183</v>
      </c>
      <c r="J450" s="48">
        <v>1748809</v>
      </c>
      <c r="K450" s="49" t="s">
        <v>19</v>
      </c>
      <c r="L450" s="48">
        <v>874404</v>
      </c>
    </row>
    <row r="451" spans="1:12" ht="13.5" customHeight="1" x14ac:dyDescent="0.2">
      <c r="A451" s="38">
        <v>450</v>
      </c>
      <c r="B451" s="39" t="s">
        <v>4106</v>
      </c>
      <c r="C451" s="40">
        <v>97536</v>
      </c>
      <c r="D451" s="41" t="s">
        <v>4107</v>
      </c>
      <c r="E451" s="41" t="s">
        <v>4108</v>
      </c>
      <c r="F451" s="42" t="s">
        <v>4109</v>
      </c>
      <c r="G451" s="43" t="s">
        <v>4110</v>
      </c>
      <c r="H451" s="41" t="s">
        <v>1350</v>
      </c>
      <c r="I451" s="41" t="s">
        <v>1070</v>
      </c>
      <c r="J451" s="44">
        <v>3971124</v>
      </c>
      <c r="K451" s="38" t="s">
        <v>25</v>
      </c>
      <c r="L451" s="44">
        <v>1000000</v>
      </c>
    </row>
    <row r="452" spans="1:12" ht="13.5" customHeight="1" x14ac:dyDescent="0.2">
      <c r="A452" s="38">
        <v>451</v>
      </c>
      <c r="B452" s="39" t="s">
        <v>4111</v>
      </c>
      <c r="C452" s="40">
        <v>96586</v>
      </c>
      <c r="D452" s="41" t="s">
        <v>4112</v>
      </c>
      <c r="E452" s="41" t="s">
        <v>4033</v>
      </c>
      <c r="F452" s="42" t="s">
        <v>4113</v>
      </c>
      <c r="G452" s="43" t="s">
        <v>4114</v>
      </c>
      <c r="H452" s="41" t="s">
        <v>1408</v>
      </c>
      <c r="I452" s="41" t="s">
        <v>1070</v>
      </c>
      <c r="J452" s="44">
        <v>2106294</v>
      </c>
      <c r="K452" s="38" t="s">
        <v>25</v>
      </c>
      <c r="L452" s="44">
        <v>1000000</v>
      </c>
    </row>
    <row r="453" spans="1:12" ht="13.5" customHeight="1" x14ac:dyDescent="0.2">
      <c r="A453" s="38">
        <v>452</v>
      </c>
      <c r="B453" s="39" t="s">
        <v>4115</v>
      </c>
      <c r="C453" s="40">
        <v>95535</v>
      </c>
      <c r="D453" s="41" t="s">
        <v>4116</v>
      </c>
      <c r="E453" s="41" t="s">
        <v>4117</v>
      </c>
      <c r="F453" s="42" t="s">
        <v>4118</v>
      </c>
      <c r="G453" s="43" t="s">
        <v>4119</v>
      </c>
      <c r="H453" s="41" t="s">
        <v>31</v>
      </c>
      <c r="I453" s="41" t="s">
        <v>18</v>
      </c>
      <c r="J453" s="44">
        <v>3173968</v>
      </c>
      <c r="K453" s="38" t="s">
        <v>19</v>
      </c>
      <c r="L453" s="44">
        <v>1000000</v>
      </c>
    </row>
    <row r="454" spans="1:12" ht="13.5" customHeight="1" x14ac:dyDescent="0.2">
      <c r="A454" s="38">
        <v>453</v>
      </c>
      <c r="B454" s="39" t="s">
        <v>4120</v>
      </c>
      <c r="C454" s="40">
        <v>97079</v>
      </c>
      <c r="D454" s="41" t="s">
        <v>4121</v>
      </c>
      <c r="E454" s="41" t="s">
        <v>4122</v>
      </c>
      <c r="F454" s="42" t="s">
        <v>4123</v>
      </c>
      <c r="G454" s="43" t="s">
        <v>4124</v>
      </c>
      <c r="H454" s="41" t="s">
        <v>182</v>
      </c>
      <c r="I454" s="41" t="s">
        <v>183</v>
      </c>
      <c r="J454" s="44">
        <v>924619</v>
      </c>
      <c r="K454" s="38" t="s">
        <v>25</v>
      </c>
      <c r="L454" s="44">
        <v>462000</v>
      </c>
    </row>
    <row r="455" spans="1:12" ht="13.5" customHeight="1" x14ac:dyDescent="0.2">
      <c r="A455" s="38">
        <v>454</v>
      </c>
      <c r="B455" s="39" t="s">
        <v>4125</v>
      </c>
      <c r="C455" s="40">
        <v>96469</v>
      </c>
      <c r="D455" s="41" t="s">
        <v>4126</v>
      </c>
      <c r="E455" s="41" t="s">
        <v>4127</v>
      </c>
      <c r="F455" s="42" t="s">
        <v>4128</v>
      </c>
      <c r="G455" s="43" t="s">
        <v>4129</v>
      </c>
      <c r="H455" s="41" t="s">
        <v>1387</v>
      </c>
      <c r="I455" s="41" t="s">
        <v>1070</v>
      </c>
      <c r="J455" s="44">
        <v>2694000</v>
      </c>
      <c r="K455" s="38" t="s">
        <v>25</v>
      </c>
      <c r="L455" s="44">
        <v>1000000</v>
      </c>
    </row>
    <row r="456" spans="1:12" ht="13.5" customHeight="1" x14ac:dyDescent="0.2">
      <c r="A456" s="38">
        <v>455</v>
      </c>
      <c r="B456" s="39" t="s">
        <v>4130</v>
      </c>
      <c r="C456" s="40">
        <v>95786</v>
      </c>
      <c r="D456" s="41" t="s">
        <v>4131</v>
      </c>
      <c r="E456" s="41" t="s">
        <v>4132</v>
      </c>
      <c r="F456" s="42" t="s">
        <v>4133</v>
      </c>
      <c r="G456" s="43" t="s">
        <v>4134</v>
      </c>
      <c r="H456" s="41" t="s">
        <v>1803</v>
      </c>
      <c r="I456" s="41" t="s">
        <v>1787</v>
      </c>
      <c r="J456" s="44">
        <v>1259378</v>
      </c>
      <c r="K456" s="38" t="s">
        <v>19</v>
      </c>
      <c r="L456" s="44">
        <v>629689</v>
      </c>
    </row>
    <row r="457" spans="1:12" ht="13.5" customHeight="1" x14ac:dyDescent="0.2">
      <c r="A457" s="38">
        <v>456</v>
      </c>
      <c r="B457" s="39" t="s">
        <v>4135</v>
      </c>
      <c r="C457" s="40">
        <v>93774</v>
      </c>
      <c r="D457" s="41" t="s">
        <v>4136</v>
      </c>
      <c r="E457" s="41" t="s">
        <v>4137</v>
      </c>
      <c r="F457" s="42" t="s">
        <v>4138</v>
      </c>
      <c r="G457" s="43" t="s">
        <v>4139</v>
      </c>
      <c r="H457" s="41" t="s">
        <v>1387</v>
      </c>
      <c r="I457" s="41" t="s">
        <v>1070</v>
      </c>
      <c r="J457" s="44">
        <v>404614</v>
      </c>
      <c r="K457" s="38" t="s">
        <v>19</v>
      </c>
      <c r="L457" s="44">
        <v>202307</v>
      </c>
    </row>
    <row r="458" spans="1:12" ht="13.5" customHeight="1" x14ac:dyDescent="0.2">
      <c r="A458" s="38">
        <v>457</v>
      </c>
      <c r="B458" s="39" t="s">
        <v>4140</v>
      </c>
      <c r="C458" s="40">
        <v>94798</v>
      </c>
      <c r="D458" s="41" t="s">
        <v>4141</v>
      </c>
      <c r="E458" s="41" t="s">
        <v>4142</v>
      </c>
      <c r="F458" s="42" t="s">
        <v>4143</v>
      </c>
      <c r="G458" s="43" t="s">
        <v>4144</v>
      </c>
      <c r="H458" s="41" t="s">
        <v>978</v>
      </c>
      <c r="I458" s="41" t="s">
        <v>979</v>
      </c>
      <c r="J458" s="44">
        <v>3143204</v>
      </c>
      <c r="K458" s="38" t="s">
        <v>19</v>
      </c>
      <c r="L458" s="44">
        <v>1000000</v>
      </c>
    </row>
    <row r="459" spans="1:12" ht="13.5" customHeight="1" x14ac:dyDescent="0.2">
      <c r="A459" s="38">
        <v>458</v>
      </c>
      <c r="B459" s="39" t="s">
        <v>4145</v>
      </c>
      <c r="C459" s="40">
        <v>95312</v>
      </c>
      <c r="D459" s="41" t="s">
        <v>4146</v>
      </c>
      <c r="E459" s="41" t="s">
        <v>4147</v>
      </c>
      <c r="F459" s="42" t="s">
        <v>4148</v>
      </c>
      <c r="G459" s="43" t="s">
        <v>4149</v>
      </c>
      <c r="H459" s="41" t="s">
        <v>249</v>
      </c>
      <c r="I459" s="41" t="s">
        <v>183</v>
      </c>
      <c r="J459" s="44">
        <v>1922962</v>
      </c>
      <c r="K459" s="38" t="s">
        <v>19</v>
      </c>
      <c r="L459" s="44">
        <v>961481</v>
      </c>
    </row>
    <row r="460" spans="1:12" ht="13.5" customHeight="1" x14ac:dyDescent="0.2">
      <c r="A460" s="38">
        <v>459</v>
      </c>
      <c r="B460" s="39" t="s">
        <v>4150</v>
      </c>
      <c r="C460" s="40">
        <v>96007</v>
      </c>
      <c r="D460" s="41" t="s">
        <v>4151</v>
      </c>
      <c r="E460" s="41" t="s">
        <v>4152</v>
      </c>
      <c r="F460" s="42" t="s">
        <v>4153</v>
      </c>
      <c r="G460" s="43" t="s">
        <v>4154</v>
      </c>
      <c r="H460" s="41" t="s">
        <v>678</v>
      </c>
      <c r="I460" s="41" t="s">
        <v>627</v>
      </c>
      <c r="J460" s="44">
        <v>2131470</v>
      </c>
      <c r="K460" s="38" t="s">
        <v>19</v>
      </c>
      <c r="L460" s="44">
        <v>1000000</v>
      </c>
    </row>
    <row r="461" spans="1:12" ht="13.5" customHeight="1" x14ac:dyDescent="0.2">
      <c r="A461" s="38">
        <v>460</v>
      </c>
      <c r="B461" s="45" t="s">
        <v>4155</v>
      </c>
      <c r="C461" s="40">
        <v>96065</v>
      </c>
      <c r="D461" s="41" t="s">
        <v>4156</v>
      </c>
      <c r="E461" s="41" t="s">
        <v>4157</v>
      </c>
      <c r="F461" s="42" t="s">
        <v>4158</v>
      </c>
      <c r="G461" s="43" t="s">
        <v>4159</v>
      </c>
      <c r="H461" s="41" t="s">
        <v>100</v>
      </c>
      <c r="I461" s="41" t="s">
        <v>18</v>
      </c>
      <c r="J461" s="44">
        <v>4821263</v>
      </c>
      <c r="K461" s="38" t="s">
        <v>19</v>
      </c>
      <c r="L461" s="44">
        <v>1000000</v>
      </c>
    </row>
    <row r="462" spans="1:12" ht="13.5" customHeight="1" x14ac:dyDescent="0.2">
      <c r="A462" s="38">
        <v>461</v>
      </c>
      <c r="B462" s="39" t="s">
        <v>4160</v>
      </c>
      <c r="C462" s="40">
        <v>93729</v>
      </c>
      <c r="D462" s="41" t="s">
        <v>4161</v>
      </c>
      <c r="E462" s="41" t="s">
        <v>4162</v>
      </c>
      <c r="F462" s="42" t="s">
        <v>4163</v>
      </c>
      <c r="G462" s="43" t="s">
        <v>4164</v>
      </c>
      <c r="H462" s="41" t="s">
        <v>1408</v>
      </c>
      <c r="I462" s="41" t="s">
        <v>1070</v>
      </c>
      <c r="J462" s="44">
        <v>2714255</v>
      </c>
      <c r="K462" s="38" t="s">
        <v>25</v>
      </c>
      <c r="L462" s="44">
        <v>1000000</v>
      </c>
    </row>
    <row r="463" spans="1:12" ht="13.5" customHeight="1" x14ac:dyDescent="0.2">
      <c r="A463" s="38">
        <v>462</v>
      </c>
      <c r="B463" s="39" t="s">
        <v>4165</v>
      </c>
      <c r="C463" s="40">
        <v>94809</v>
      </c>
      <c r="D463" s="41" t="s">
        <v>4166</v>
      </c>
      <c r="E463" s="41" t="s">
        <v>4167</v>
      </c>
      <c r="F463" s="42" t="s">
        <v>4168</v>
      </c>
      <c r="G463" s="43" t="s">
        <v>4169</v>
      </c>
      <c r="H463" s="41" t="s">
        <v>2184</v>
      </c>
      <c r="I463" s="41" t="s">
        <v>979</v>
      </c>
      <c r="J463" s="44">
        <v>1415901</v>
      </c>
      <c r="K463" s="38" t="s">
        <v>19</v>
      </c>
      <c r="L463" s="44">
        <v>707950</v>
      </c>
    </row>
    <row r="464" spans="1:12" ht="13.5" customHeight="1" x14ac:dyDescent="0.2">
      <c r="A464" s="116">
        <v>463</v>
      </c>
      <c r="B464" s="117" t="s">
        <v>4170</v>
      </c>
      <c r="C464" s="118">
        <v>93838</v>
      </c>
      <c r="D464" s="119" t="s">
        <v>4171</v>
      </c>
      <c r="E464" s="119" t="s">
        <v>4172</v>
      </c>
      <c r="F464" s="117" t="s">
        <v>4173</v>
      </c>
      <c r="G464" s="120" t="s">
        <v>4174</v>
      </c>
      <c r="H464" s="119" t="s">
        <v>1069</v>
      </c>
      <c r="I464" s="119" t="s">
        <v>1070</v>
      </c>
      <c r="J464" s="121">
        <v>3940576</v>
      </c>
      <c r="K464" s="122" t="s">
        <v>19</v>
      </c>
      <c r="L464" s="121">
        <v>967788</v>
      </c>
    </row>
    <row r="465" spans="1:12" ht="15" customHeight="1" x14ac:dyDescent="0.2">
      <c r="A465" s="179" t="s">
        <v>1869</v>
      </c>
      <c r="B465" s="180"/>
      <c r="C465" s="180"/>
      <c r="D465" s="180"/>
      <c r="E465" s="180"/>
      <c r="F465" s="180"/>
      <c r="G465" s="180"/>
      <c r="H465" s="180"/>
      <c r="I465" s="180"/>
      <c r="J465" s="181"/>
      <c r="K465" s="123"/>
      <c r="L465" s="124">
        <f>SUM(L2:L464)</f>
        <v>370412765</v>
      </c>
    </row>
  </sheetData>
  <conditionalFormatting sqref="L2:L4">
    <cfRule type="cellIs" dxfId="17" priority="17" operator="greaterThan">
      <formula>1000000</formula>
    </cfRule>
  </conditionalFormatting>
  <conditionalFormatting sqref="K1:K4">
    <cfRule type="cellIs" dxfId="16" priority="16" operator="equal">
      <formula>"I"</formula>
    </cfRule>
  </conditionalFormatting>
  <conditionalFormatting sqref="L5:L53">
    <cfRule type="cellIs" dxfId="15" priority="15" operator="greaterThan">
      <formula>1000000</formula>
    </cfRule>
  </conditionalFormatting>
  <conditionalFormatting sqref="K5:K53">
    <cfRule type="cellIs" dxfId="14" priority="14" operator="equal">
      <formula>"I"</formula>
    </cfRule>
  </conditionalFormatting>
  <conditionalFormatting sqref="L54:L102">
    <cfRule type="cellIs" dxfId="13" priority="13" operator="greaterThan">
      <formula>1000000</formula>
    </cfRule>
  </conditionalFormatting>
  <conditionalFormatting sqref="K54:K102">
    <cfRule type="cellIs" dxfId="12" priority="12" operator="equal">
      <formula>"I"</formula>
    </cfRule>
  </conditionalFormatting>
  <conditionalFormatting sqref="L103:L196">
    <cfRule type="cellIs" dxfId="11" priority="11" operator="greaterThan">
      <formula>1000000</formula>
    </cfRule>
  </conditionalFormatting>
  <conditionalFormatting sqref="K103:K196">
    <cfRule type="cellIs" dxfId="10" priority="10" operator="equal">
      <formula>"I"</formula>
    </cfRule>
  </conditionalFormatting>
  <conditionalFormatting sqref="L197:L290">
    <cfRule type="cellIs" dxfId="9" priority="9" operator="greaterThan">
      <formula>1000000</formula>
    </cfRule>
  </conditionalFormatting>
  <conditionalFormatting sqref="K197:K290">
    <cfRule type="cellIs" dxfId="8" priority="8" operator="equal">
      <formula>"I"</formula>
    </cfRule>
  </conditionalFormatting>
  <conditionalFormatting sqref="L291:L366">
    <cfRule type="cellIs" dxfId="7" priority="7" operator="greaterThan">
      <formula>1000000</formula>
    </cfRule>
  </conditionalFormatting>
  <conditionalFormatting sqref="K291:K366">
    <cfRule type="cellIs" dxfId="6" priority="6" operator="equal">
      <formula>"I"</formula>
    </cfRule>
  </conditionalFormatting>
  <conditionalFormatting sqref="L367:L438">
    <cfRule type="cellIs" dxfId="5" priority="5" operator="greaterThan">
      <formula>1000000</formula>
    </cfRule>
  </conditionalFormatting>
  <conditionalFormatting sqref="K367:K438">
    <cfRule type="cellIs" dxfId="4" priority="4" operator="equal">
      <formula>"I"</formula>
    </cfRule>
  </conditionalFormatting>
  <conditionalFormatting sqref="L439:L464">
    <cfRule type="cellIs" dxfId="3" priority="3" operator="greaterThan">
      <formula>1000000</formula>
    </cfRule>
  </conditionalFormatting>
  <conditionalFormatting sqref="K439:K464">
    <cfRule type="cellIs" dxfId="2" priority="2" operator="equal">
      <formula>"I"</formula>
    </cfRule>
  </conditionalFormatting>
  <printOptions horizontalCentered="1" gridLines="1" gridLinesSet="0"/>
  <pageMargins left="0.35433070866141736" right="0.39370078740157483" top="1.0629921259842521" bottom="0.27559055118110237" header="0.19685039370078741" footer="0.11811023622047245"/>
  <pageSetup paperSize="9" scale="90" fitToWidth="0" fitToHeight="0" orientation="landscape" r:id="rId1"/>
  <headerFooter>
    <oddHeader xml:space="preserve">&amp;L&amp;G
Seznam akcí doporučených k financování 
nad rámec alokace (náhradní akce)&amp;C&amp;"Arial,Tučné"
Podpora obnovy a rozvoje venkova 2018
DT č. 5&amp;R
Příloha č. 9  RM č. 22/2018
</oddHeader>
    <oddFooter>&amp;C&amp;8Stránka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12</vt:i4>
      </vt:variant>
    </vt:vector>
  </HeadingPairs>
  <TitlesOfParts>
    <vt:vector size="25" baseType="lpstr">
      <vt:lpstr>DT1-dop</vt:lpstr>
      <vt:lpstr>DT1-zam</vt:lpstr>
      <vt:lpstr>DT2-dop</vt:lpstr>
      <vt:lpstr>DT2-náhr</vt:lpstr>
      <vt:lpstr>DT2-zam</vt:lpstr>
      <vt:lpstr>DT3-dop</vt:lpstr>
      <vt:lpstr>DT3-náhr</vt:lpstr>
      <vt:lpstr>DP5-dop</vt:lpstr>
      <vt:lpstr>DP5-náhr</vt:lpstr>
      <vt:lpstr>DP5-zam</vt:lpstr>
      <vt:lpstr>DT6-dop</vt:lpstr>
      <vt:lpstr>DT6-náhr</vt:lpstr>
      <vt:lpstr>DT6-zam</vt:lpstr>
      <vt:lpstr>'DP5-dop'!Názvy_tisku</vt:lpstr>
      <vt:lpstr>'DP5-náhr'!Názvy_tisku</vt:lpstr>
      <vt:lpstr>'DT1-dop'!Názvy_tisku</vt:lpstr>
      <vt:lpstr>'DT1-zam'!Názvy_tisku</vt:lpstr>
      <vt:lpstr>'DT2-dop'!Názvy_tisku</vt:lpstr>
      <vt:lpstr>'DT2-náhr'!Názvy_tisku</vt:lpstr>
      <vt:lpstr>'DT2-zam'!Názvy_tisku</vt:lpstr>
      <vt:lpstr>'DT3-dop'!Názvy_tisku</vt:lpstr>
      <vt:lpstr>'DT3-náhr'!Názvy_tisku</vt:lpstr>
      <vt:lpstr>'DT6-dop'!Názvy_tisku</vt:lpstr>
      <vt:lpstr>'DT6-náhr'!Názvy_tisku</vt:lpstr>
      <vt:lpstr>'DT6-zam'!Názvy_tisku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Miloš Mojžíš</cp:lastModifiedBy>
  <cp:lastPrinted>2018-04-30T11:51:45Z</cp:lastPrinted>
  <dcterms:created xsi:type="dcterms:W3CDTF">2018-04-06T14:10:40Z</dcterms:created>
  <dcterms:modified xsi:type="dcterms:W3CDTF">2018-04-30T11:51:54Z</dcterms:modified>
</cp:coreProperties>
</file>