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80" yWindow="90" windowWidth="24120" windowHeight="12330"/>
  </bookViews>
  <sheets>
    <sheet name="Methodology" sheetId="4" r:id="rId1"/>
    <sheet name="OP amendment" sheetId="5" r:id="rId2"/>
  </sheets>
  <calcPr calcId="145621"/>
</workbook>
</file>

<file path=xl/calcChain.xml><?xml version="1.0" encoding="utf-8"?>
<calcChain xmlns="http://schemas.openxmlformats.org/spreadsheetml/2006/main">
  <c r="E14" i="5" l="1"/>
  <c r="D14" i="5"/>
  <c r="C14" i="5"/>
  <c r="B13" i="5" l="1"/>
  <c r="B12" i="5"/>
  <c r="B11" i="5"/>
  <c r="B10" i="5"/>
  <c r="B9" i="5"/>
  <c r="B8" i="5"/>
  <c r="B7" i="5"/>
  <c r="B6" i="5"/>
  <c r="G12" i="5" l="1"/>
  <c r="G11" i="5"/>
  <c r="G8" i="5"/>
  <c r="G7" i="5"/>
  <c r="G6" i="5"/>
  <c r="F14" i="5"/>
  <c r="G14" i="5" l="1"/>
  <c r="B14" i="5"/>
  <c r="H6" i="5"/>
  <c r="I6" i="5" s="1"/>
  <c r="G13" i="4"/>
  <c r="G12" i="4"/>
  <c r="G11" i="4"/>
  <c r="G10" i="4"/>
  <c r="G9" i="4"/>
  <c r="G8" i="4"/>
  <c r="F11" i="4"/>
  <c r="F12" i="4"/>
  <c r="F13" i="4" s="1"/>
  <c r="F10" i="4"/>
  <c r="F9" i="4"/>
  <c r="F8" i="4"/>
  <c r="F7" i="4"/>
  <c r="F6" i="4"/>
  <c r="F5" i="4"/>
  <c r="D27" i="4"/>
  <c r="D19" i="4"/>
  <c r="D20" i="4"/>
  <c r="D21" i="4"/>
  <c r="D22" i="4"/>
  <c r="D23" i="4"/>
  <c r="D24" i="4"/>
  <c r="D25" i="4"/>
  <c r="D26" i="4"/>
  <c r="D18" i="4"/>
  <c r="C27" i="4"/>
  <c r="C26" i="4"/>
  <c r="C25" i="4"/>
  <c r="H12" i="5" l="1"/>
  <c r="I12" i="5" s="1"/>
  <c r="H13" i="5"/>
  <c r="I13" i="5" s="1"/>
  <c r="H8" i="5"/>
  <c r="I8" i="5" s="1"/>
  <c r="H11" i="5"/>
  <c r="I11" i="5" s="1"/>
  <c r="H7" i="5"/>
  <c r="I7" i="5" s="1"/>
  <c r="I14" i="5" l="1"/>
</calcChain>
</file>

<file path=xl/sharedStrings.xml><?xml version="1.0" encoding="utf-8"?>
<sst xmlns="http://schemas.openxmlformats.org/spreadsheetml/2006/main" count="52" uniqueCount="48">
  <si>
    <t>Initial pre-financing</t>
  </si>
  <si>
    <t>Annual pre-financing</t>
  </si>
  <si>
    <t>up to 2015</t>
  </si>
  <si>
    <t>up to 2016</t>
  </si>
  <si>
    <t>up to 2017</t>
  </si>
  <si>
    <t>up to 2018</t>
  </si>
  <si>
    <t>up to 2019</t>
  </si>
  <si>
    <t>N+3 target</t>
  </si>
  <si>
    <t>2014-2016</t>
  </si>
  <si>
    <t>2020-2023</t>
  </si>
  <si>
    <t>year</t>
  </si>
  <si>
    <t>Financing Plan</t>
  </si>
  <si>
    <t>Years in the Financing Plan</t>
  </si>
  <si>
    <t>Cumulative amount of the main allocation</t>
  </si>
  <si>
    <t>Cumulative amount of the pre-financing</t>
  </si>
  <si>
    <t>TOTAL</t>
  </si>
  <si>
    <t>Total pre-financing</t>
  </si>
  <si>
    <t>Calculation of the annual instalments of the pre-financing</t>
  </si>
  <si>
    <t>EU contribution in the payment application submitted to meet N+3 target</t>
  </si>
  <si>
    <t>* The additional initial pre-financing, where applies, follows the same rules and is also fully taken into account.</t>
  </si>
  <si>
    <t>Amount to de-commit</t>
  </si>
  <si>
    <t>Pro rata = theoretical amount to be decommitted divided by the total amount that will actually have to be decommitted after applying the flexibility at OP level</t>
  </si>
  <si>
    <t>Flexibility for N+3 risk</t>
  </si>
  <si>
    <t>Application of the de-commitment</t>
  </si>
  <si>
    <t>ESF LD</t>
  </si>
  <si>
    <t>ESF MD</t>
  </si>
  <si>
    <t>ESF TR</t>
  </si>
  <si>
    <t>YEI SPECIFIC ALL</t>
  </si>
  <si>
    <t>ERDF LD</t>
  </si>
  <si>
    <t>ERDF MD</t>
  </si>
  <si>
    <t>ERDF TR</t>
  </si>
  <si>
    <t>CF</t>
  </si>
  <si>
    <t>Total</t>
  </si>
  <si>
    <t>OP</t>
  </si>
  <si>
    <t>Total allocation of the OP</t>
  </si>
  <si>
    <t>Main allocation of the OP</t>
  </si>
  <si>
    <t>* the additional funding for outermost/northern sparsely populated regions shall be treated as an addition ("top up") to the category of region concerned. Consequently, this funding shall be calculated together with the allocation for the category of region concerned</t>
  </si>
  <si>
    <t>Amendment of the Operational Programmes</t>
  </si>
  <si>
    <t>Target N+3 by OP (2014)</t>
  </si>
  <si>
    <t>Fund/Category of region*/YEI specific allocation</t>
  </si>
  <si>
    <t>Target N+3 by Fund/Category of region/YEI specific allocation**</t>
  </si>
  <si>
    <t>**  Main allocation 2014 by Fund/Category of region/YEI specific allocation</t>
  </si>
  <si>
    <t>Amounts covered by pre-financing, interim payments and payment applications at OP level (up until 31/12/2017)***</t>
  </si>
  <si>
    <t>***It covers the 50,17 pre-financing + an example of estimated amount of interim payment claims submitted</t>
  </si>
  <si>
    <t>**** This is needed in oder to establish the pro rata for the actual decommitment</t>
  </si>
  <si>
    <t>Desagregation of the amounts covered by pre-financing, interim payments and payment applications by Fund/Category of region/YEI specific allocation</t>
  </si>
  <si>
    <t>Theoretical amount to be decommitted by Fund/Category of region/YEI specific allocation in case there would not have been flexibility at OP level.****</t>
  </si>
  <si>
    <t>Pro rata multiplied by the total amount to be actually decommitted in order to establish the amount to be actually decommitted for each Fund/Category of region/YEI specific allocation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</si>
</sst>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00%"/>
    <numFmt numFmtId="166" formatCode="0.0%"/>
  </numFmts>
  <fonts count="12"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font>
    <font>
      <sz val="11"/>
      <name val="Calibri"/>
      <family val="2"/>
      <scheme val="minor"/>
    </font>
    <font>
      <b/>
      <sz val="11"/>
      <name val="Calibri"/>
      <family val="2"/>
      <scheme val="minor"/>
    </font>
    <font>
      <i/>
      <sz val="11"/>
      <color theme="1"/>
      <name val="Calibri"/>
      <family val="2"/>
      <scheme val="minor"/>
    </font>
    <font>
      <b/>
      <sz val="10"/>
      <color theme="1"/>
      <name val="Calibri"/>
      <family val="2"/>
      <scheme val="minor"/>
    </font>
    <font>
      <b/>
      <sz val="10"/>
      <color rgb="FFFF0000"/>
      <name val="Calibri"/>
      <family val="2"/>
      <scheme val="minor"/>
    </font>
    <font>
      <b/>
      <sz val="11"/>
      <color rgb="FFFF0000"/>
      <name val="Calibri"/>
      <family val="2"/>
      <scheme val="minor"/>
    </font>
    <font>
      <b/>
      <i/>
      <sz val="11"/>
      <color theme="1"/>
      <name val="Calibri"/>
      <family val="2"/>
      <scheme val="minor"/>
    </font>
    <font>
      <b/>
      <i/>
      <sz val="10"/>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0" fontId="3" fillId="0" borderId="0"/>
    <xf numFmtId="164" fontId="2" fillId="0" borderId="0" applyFont="0" applyFill="0" applyBorder="0" applyAlignment="0" applyProtection="0"/>
    <xf numFmtId="9" fontId="2" fillId="0" borderId="0" applyFont="0" applyFill="0" applyBorder="0" applyAlignment="0" applyProtection="0"/>
  </cellStyleXfs>
  <cellXfs count="99">
    <xf numFmtId="0" fontId="0" fillId="0" borderId="0" xfId="0"/>
    <xf numFmtId="0" fontId="0" fillId="0" borderId="0" xfId="0" applyFont="1"/>
    <xf numFmtId="0" fontId="4" fillId="0" borderId="1" xfId="0" applyFont="1" applyFill="1" applyBorder="1" applyAlignment="1">
      <alignment horizontal="left"/>
    </xf>
    <xf numFmtId="0" fontId="4" fillId="0" borderId="1" xfId="0" applyFont="1" applyFill="1" applyBorder="1"/>
    <xf numFmtId="2" fontId="4" fillId="0" borderId="1" xfId="0" applyNumberFormat="1" applyFont="1" applyFill="1" applyBorder="1"/>
    <xf numFmtId="1" fontId="4" fillId="0" borderId="1" xfId="0" applyNumberFormat="1" applyFont="1" applyFill="1" applyBorder="1"/>
    <xf numFmtId="0" fontId="6" fillId="0" borderId="0" xfId="0" applyFont="1"/>
    <xf numFmtId="0" fontId="4" fillId="2" borderId="1" xfId="0" applyFont="1" applyFill="1" applyBorder="1"/>
    <xf numFmtId="2" fontId="4" fillId="2" borderId="1" xfId="0" applyNumberFormat="1" applyFont="1" applyFill="1" applyBorder="1"/>
    <xf numFmtId="2" fontId="0" fillId="0" borderId="1" xfId="0" applyNumberFormat="1" applyFont="1" applyBorder="1"/>
    <xf numFmtId="0" fontId="0" fillId="0" borderId="0" xfId="0" applyFont="1" applyAlignment="1">
      <alignment wrapText="1"/>
    </xf>
    <xf numFmtId="1" fontId="0" fillId="0" borderId="0" xfId="0" applyNumberFormat="1" applyFont="1"/>
    <xf numFmtId="2" fontId="0" fillId="0" borderId="0" xfId="0" applyNumberFormat="1" applyFont="1"/>
    <xf numFmtId="2" fontId="5" fillId="0" borderId="1" xfId="0" applyNumberFormat="1" applyFont="1" applyFill="1" applyBorder="1" applyAlignment="1">
      <alignment horizontal="center" vertical="center" wrapText="1"/>
    </xf>
    <xf numFmtId="0" fontId="5" fillId="3" borderId="0" xfId="0" applyFont="1" applyFill="1" applyBorder="1" applyAlignment="1">
      <alignment horizontal="left"/>
    </xf>
    <xf numFmtId="0" fontId="5" fillId="3" borderId="0" xfId="0" applyFont="1" applyFill="1" applyBorder="1"/>
    <xf numFmtId="0" fontId="4" fillId="3" borderId="0" xfId="0" applyFont="1" applyFill="1" applyBorder="1"/>
    <xf numFmtId="2" fontId="4" fillId="3" borderId="0" xfId="0" applyNumberFormat="1" applyFont="1" applyFill="1" applyBorder="1"/>
    <xf numFmtId="1" fontId="4" fillId="3" borderId="0" xfId="0" applyNumberFormat="1" applyFont="1" applyFill="1" applyBorder="1"/>
    <xf numFmtId="2" fontId="5" fillId="0" borderId="18" xfId="0" applyNumberFormat="1" applyFont="1" applyFill="1" applyBorder="1" applyAlignment="1">
      <alignment horizontal="center" vertical="center" wrapText="1"/>
    </xf>
    <xf numFmtId="0" fontId="1" fillId="0" borderId="11" xfId="0" applyFont="1" applyBorder="1"/>
    <xf numFmtId="0" fontId="4" fillId="0" borderId="11" xfId="0" applyFont="1" applyFill="1" applyBorder="1" applyAlignment="1">
      <alignment horizontal="left"/>
    </xf>
    <xf numFmtId="0" fontId="4" fillId="2" borderId="8" xfId="0" applyFont="1" applyFill="1" applyBorder="1"/>
    <xf numFmtId="2" fontId="4" fillId="0" borderId="8" xfId="0" applyNumberFormat="1" applyFont="1" applyFill="1" applyBorder="1"/>
    <xf numFmtId="0" fontId="5" fillId="0" borderId="12" xfId="0" applyFont="1" applyFill="1" applyBorder="1" applyAlignment="1">
      <alignment horizontal="left"/>
    </xf>
    <xf numFmtId="0" fontId="5" fillId="0" borderId="9" xfId="0" applyFont="1" applyFill="1" applyBorder="1"/>
    <xf numFmtId="0" fontId="4" fillId="0" borderId="9" xfId="0" applyFont="1" applyFill="1" applyBorder="1"/>
    <xf numFmtId="2" fontId="4" fillId="0" borderId="9" xfId="0" applyNumberFormat="1" applyFont="1" applyFill="1" applyBorder="1"/>
    <xf numFmtId="2" fontId="4" fillId="0" borderId="10" xfId="0" applyNumberFormat="1" applyFont="1" applyFill="1" applyBorder="1"/>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11" xfId="0" applyFont="1" applyBorder="1"/>
    <xf numFmtId="2" fontId="0" fillId="0" borderId="8" xfId="0" applyNumberFormat="1" applyFont="1" applyBorder="1"/>
    <xf numFmtId="0" fontId="1" fillId="0" borderId="12" xfId="0" applyFont="1" applyBorder="1"/>
    <xf numFmtId="2" fontId="1" fillId="0" borderId="9" xfId="0" applyNumberFormat="1" applyFont="1" applyBorder="1"/>
    <xf numFmtId="2" fontId="1" fillId="0" borderId="10" xfId="0" applyNumberFormat="1" applyFont="1" applyBorder="1"/>
    <xf numFmtId="0" fontId="0" fillId="3" borderId="0" xfId="0" applyFont="1" applyFill="1"/>
    <xf numFmtId="0" fontId="0" fillId="3" borderId="0" xfId="0" applyFont="1" applyFill="1" applyAlignment="1">
      <alignment wrapText="1"/>
    </xf>
    <xf numFmtId="0" fontId="6" fillId="3" borderId="0" xfId="0" applyFont="1" applyFill="1"/>
    <xf numFmtId="0" fontId="6" fillId="3" borderId="6" xfId="0" applyFont="1" applyFill="1" applyBorder="1"/>
    <xf numFmtId="0" fontId="6" fillId="3" borderId="21" xfId="0" applyFont="1" applyFill="1" applyBorder="1"/>
    <xf numFmtId="0" fontId="0" fillId="3" borderId="22" xfId="0" applyFont="1" applyFill="1" applyBorder="1"/>
    <xf numFmtId="9" fontId="0" fillId="3" borderId="23" xfId="0" applyNumberFormat="1" applyFont="1" applyFill="1" applyBorder="1"/>
    <xf numFmtId="0" fontId="6" fillId="3" borderId="22" xfId="0" applyFont="1" applyFill="1" applyBorder="1"/>
    <xf numFmtId="0" fontId="6" fillId="3" borderId="23" xfId="0" applyFont="1" applyFill="1" applyBorder="1"/>
    <xf numFmtId="0" fontId="4" fillId="3" borderId="22" xfId="0" applyFont="1" applyFill="1" applyBorder="1" applyAlignment="1">
      <alignment horizontal="left" vertical="center"/>
    </xf>
    <xf numFmtId="165" fontId="0" fillId="3" borderId="23" xfId="0" applyNumberFormat="1" applyFont="1" applyFill="1" applyBorder="1"/>
    <xf numFmtId="0" fontId="4" fillId="3" borderId="22" xfId="0" applyFont="1" applyFill="1" applyBorder="1" applyAlignment="1">
      <alignment horizontal="left"/>
    </xf>
    <xf numFmtId="10" fontId="0" fillId="3" borderId="23" xfId="0" applyNumberFormat="1" applyFont="1" applyFill="1" applyBorder="1"/>
    <xf numFmtId="0" fontId="4" fillId="3" borderId="16" xfId="0" applyFont="1" applyFill="1" applyBorder="1"/>
    <xf numFmtId="9" fontId="0" fillId="3" borderId="17" xfId="0" applyNumberFormat="1" applyFont="1" applyFill="1" applyBorder="1"/>
    <xf numFmtId="0" fontId="0" fillId="3" borderId="0" xfId="0" applyFill="1"/>
    <xf numFmtId="0" fontId="1" fillId="3" borderId="24" xfId="0" applyFont="1" applyFill="1" applyBorder="1" applyAlignment="1">
      <alignment horizontal="center" vertical="center" wrapText="1"/>
    </xf>
    <xf numFmtId="0" fontId="1" fillId="3" borderId="24" xfId="0" applyFont="1" applyFill="1" applyBorder="1" applyAlignment="1">
      <alignment vertical="center" wrapText="1"/>
    </xf>
    <xf numFmtId="0" fontId="1" fillId="3" borderId="25" xfId="0" applyFont="1" applyFill="1" applyBorder="1" applyAlignment="1">
      <alignment vertical="center" wrapText="1"/>
    </xf>
    <xf numFmtId="0" fontId="1" fillId="3" borderId="11" xfId="0" applyFont="1" applyFill="1" applyBorder="1"/>
    <xf numFmtId="0" fontId="0" fillId="3" borderId="11" xfId="0" applyFill="1" applyBorder="1"/>
    <xf numFmtId="2" fontId="0" fillId="3" borderId="1" xfId="0" applyNumberFormat="1" applyFill="1" applyBorder="1"/>
    <xf numFmtId="166" fontId="0" fillId="3" borderId="1" xfId="3" applyNumberFormat="1" applyFont="1" applyFill="1" applyBorder="1"/>
    <xf numFmtId="0" fontId="7" fillId="3" borderId="13" xfId="0" applyFont="1" applyFill="1" applyBorder="1"/>
    <xf numFmtId="0" fontId="7" fillId="3" borderId="14" xfId="0" applyFont="1" applyFill="1" applyBorder="1"/>
    <xf numFmtId="0" fontId="8" fillId="3" borderId="15" xfId="0" applyFont="1" applyFill="1" applyBorder="1"/>
    <xf numFmtId="0" fontId="1" fillId="3" borderId="7" xfId="0" applyFont="1" applyFill="1" applyBorder="1"/>
    <xf numFmtId="0" fontId="0" fillId="3" borderId="7" xfId="0" applyFill="1" applyBorder="1"/>
    <xf numFmtId="2" fontId="0" fillId="3" borderId="5" xfId="0" applyNumberFormat="1" applyFill="1" applyBorder="1"/>
    <xf numFmtId="166" fontId="0" fillId="3" borderId="5" xfId="3" applyNumberFormat="1" applyFont="1" applyFill="1" applyBorder="1"/>
    <xf numFmtId="0" fontId="1" fillId="3" borderId="27" xfId="0" applyFont="1" applyFill="1" applyBorder="1" applyAlignment="1">
      <alignment vertical="center" wrapText="1"/>
    </xf>
    <xf numFmtId="0" fontId="0" fillId="3" borderId="8" xfId="0" applyFill="1" applyBorder="1"/>
    <xf numFmtId="2" fontId="0" fillId="3" borderId="8" xfId="0" applyNumberFormat="1" applyFill="1" applyBorder="1"/>
    <xf numFmtId="0" fontId="1" fillId="3" borderId="27" xfId="0" applyFont="1" applyFill="1" applyBorder="1" applyAlignment="1">
      <alignment horizontal="center" vertical="center" wrapText="1"/>
    </xf>
    <xf numFmtId="0" fontId="1" fillId="3" borderId="25" xfId="0" applyFont="1" applyFill="1" applyBorder="1" applyAlignment="1">
      <alignment horizontal="center" vertical="center" wrapText="1"/>
    </xf>
    <xf numFmtId="2" fontId="10" fillId="3" borderId="8" xfId="0" applyNumberFormat="1" applyFont="1" applyFill="1" applyBorder="1"/>
    <xf numFmtId="2" fontId="0" fillId="3" borderId="26" xfId="0" applyNumberFormat="1" applyFill="1" applyBorder="1"/>
    <xf numFmtId="2" fontId="10" fillId="3" borderId="26" xfId="0" applyNumberFormat="1" applyFont="1" applyFill="1" applyBorder="1"/>
    <xf numFmtId="2" fontId="1" fillId="3" borderId="15" xfId="0" applyNumberFormat="1" applyFont="1" applyFill="1" applyBorder="1"/>
    <xf numFmtId="2" fontId="1" fillId="3" borderId="14" xfId="0" applyNumberFormat="1" applyFont="1" applyFill="1" applyBorder="1"/>
    <xf numFmtId="0" fontId="11" fillId="3" borderId="15" xfId="0" applyFont="1" applyFill="1" applyBorder="1"/>
    <xf numFmtId="0" fontId="5" fillId="0" borderId="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2" fontId="5" fillId="0" borderId="19" xfId="0" applyNumberFormat="1" applyFont="1" applyFill="1" applyBorder="1" applyAlignment="1">
      <alignment horizontal="center" vertical="center" wrapText="1"/>
    </xf>
    <xf numFmtId="0" fontId="0" fillId="0" borderId="19" xfId="0" applyFont="1" applyBorder="1" applyAlignment="1"/>
    <xf numFmtId="0" fontId="0" fillId="0" borderId="1" xfId="0" applyFont="1" applyBorder="1" applyAlignment="1"/>
    <xf numFmtId="2" fontId="5" fillId="0" borderId="20" xfId="0" applyNumberFormat="1" applyFont="1" applyFill="1" applyBorder="1" applyAlignment="1">
      <alignment horizontal="center" vertical="center" wrapText="1"/>
    </xf>
    <xf numFmtId="0" fontId="0" fillId="0" borderId="8" xfId="0" applyFont="1" applyBorder="1" applyAlignment="1"/>
    <xf numFmtId="0" fontId="0" fillId="3" borderId="0" xfId="0" applyFill="1" applyAlignment="1">
      <alignment vertical="top"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1" xfId="0" applyFont="1" applyFill="1" applyBorder="1" applyAlignment="1">
      <alignment horizontal="center"/>
    </xf>
    <xf numFmtId="0" fontId="1" fillId="3" borderId="1" xfId="0" applyFont="1" applyFill="1" applyBorder="1" applyAlignment="1">
      <alignment horizontal="center"/>
    </xf>
    <xf numFmtId="0" fontId="1" fillId="3" borderId="8" xfId="0" applyFont="1" applyFill="1" applyBorder="1" applyAlignment="1">
      <alignment horizontal="center"/>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9" fillId="3" borderId="8" xfId="0" applyFont="1" applyFill="1" applyBorder="1" applyAlignment="1">
      <alignment horizontal="center" vertical="center"/>
    </xf>
    <xf numFmtId="0" fontId="9" fillId="3" borderId="26" xfId="0" applyFont="1" applyFill="1" applyBorder="1" applyAlignment="1">
      <alignment horizontal="center" vertical="center"/>
    </xf>
  </cellXfs>
  <cellStyles count="4">
    <cellStyle name="Comma 2" xfId="2"/>
    <cellStyle name="Normal" xfId="0" builtinId="0"/>
    <cellStyle name="Normal 6"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9"/>
  <sheetViews>
    <sheetView tabSelected="1" zoomScaleNormal="100" zoomScaleSheetLayoutView="100" workbookViewId="0">
      <selection sqref="A1:G1"/>
    </sheetView>
  </sheetViews>
  <sheetFormatPr defaultRowHeight="15" x14ac:dyDescent="0.25"/>
  <cols>
    <col min="1" max="1" width="12.140625" style="1" customWidth="1"/>
    <col min="2" max="7" width="15.7109375" style="1" customWidth="1"/>
    <col min="8" max="8" width="15.42578125" style="1" customWidth="1"/>
    <col min="9" max="9" width="13.140625" style="1" customWidth="1"/>
    <col min="10" max="16384" width="9.140625" style="1"/>
  </cols>
  <sheetData>
    <row r="1" spans="1:9" ht="15.75" thickBot="1" x14ac:dyDescent="0.3">
      <c r="A1" s="78" t="s">
        <v>18</v>
      </c>
      <c r="B1" s="79"/>
      <c r="C1" s="79"/>
      <c r="D1" s="79"/>
      <c r="E1" s="79"/>
      <c r="F1" s="79"/>
      <c r="G1" s="80"/>
    </row>
    <row r="2" spans="1:9" ht="15.75" thickBot="1" x14ac:dyDescent="0.3">
      <c r="A2" s="37"/>
      <c r="B2" s="37"/>
      <c r="C2" s="37"/>
      <c r="D2" s="37"/>
      <c r="E2" s="37"/>
      <c r="F2" s="37"/>
      <c r="G2" s="37"/>
    </row>
    <row r="3" spans="1:9" x14ac:dyDescent="0.25">
      <c r="A3" s="19" t="s">
        <v>33</v>
      </c>
      <c r="B3" s="81" t="s">
        <v>11</v>
      </c>
      <c r="C3" s="82"/>
      <c r="D3" s="81" t="s">
        <v>7</v>
      </c>
      <c r="E3" s="82"/>
      <c r="F3" s="81" t="s">
        <v>14</v>
      </c>
      <c r="G3" s="84" t="s">
        <v>18</v>
      </c>
    </row>
    <row r="4" spans="1:9" ht="45" x14ac:dyDescent="0.25">
      <c r="A4" s="20" t="s">
        <v>10</v>
      </c>
      <c r="B4" s="13" t="s">
        <v>34</v>
      </c>
      <c r="C4" s="13" t="s">
        <v>35</v>
      </c>
      <c r="D4" s="13" t="s">
        <v>12</v>
      </c>
      <c r="E4" s="13" t="s">
        <v>13</v>
      </c>
      <c r="F4" s="83"/>
      <c r="G4" s="85"/>
    </row>
    <row r="5" spans="1:9" x14ac:dyDescent="0.25">
      <c r="A5" s="21">
        <v>2014</v>
      </c>
      <c r="B5" s="3">
        <v>100</v>
      </c>
      <c r="C5" s="3">
        <v>94</v>
      </c>
      <c r="D5" s="7"/>
      <c r="E5" s="7"/>
      <c r="F5" s="8">
        <f>D18</f>
        <v>6.58</v>
      </c>
      <c r="G5" s="22"/>
      <c r="H5" s="12"/>
    </row>
    <row r="6" spans="1:9" x14ac:dyDescent="0.25">
      <c r="A6" s="21">
        <v>2015</v>
      </c>
      <c r="B6" s="3">
        <v>100</v>
      </c>
      <c r="C6" s="3">
        <v>94</v>
      </c>
      <c r="D6" s="7"/>
      <c r="E6" s="7"/>
      <c r="F6" s="8">
        <f>F5+D19</f>
        <v>13.16</v>
      </c>
      <c r="G6" s="22"/>
      <c r="H6" s="12"/>
    </row>
    <row r="7" spans="1:9" x14ac:dyDescent="0.25">
      <c r="A7" s="21">
        <v>2016</v>
      </c>
      <c r="B7" s="3">
        <v>100</v>
      </c>
      <c r="C7" s="3">
        <v>94</v>
      </c>
      <c r="D7" s="7"/>
      <c r="E7" s="7"/>
      <c r="F7" s="8">
        <f>F6+D20</f>
        <v>32.900000000000006</v>
      </c>
      <c r="G7" s="22"/>
      <c r="H7" s="12"/>
    </row>
    <row r="8" spans="1:9" x14ac:dyDescent="0.25">
      <c r="A8" s="21">
        <v>2017</v>
      </c>
      <c r="B8" s="3">
        <v>100</v>
      </c>
      <c r="C8" s="3">
        <v>94</v>
      </c>
      <c r="D8" s="2">
        <v>2014</v>
      </c>
      <c r="E8" s="5">
        <v>94</v>
      </c>
      <c r="F8" s="4">
        <f>F7+D21</f>
        <v>50.172500000000007</v>
      </c>
      <c r="G8" s="23">
        <f>+E8-F8</f>
        <v>43.827499999999993</v>
      </c>
      <c r="H8" s="11"/>
    </row>
    <row r="9" spans="1:9" x14ac:dyDescent="0.25">
      <c r="A9" s="21">
        <v>2018</v>
      </c>
      <c r="B9" s="3">
        <v>100</v>
      </c>
      <c r="C9" s="3">
        <v>94</v>
      </c>
      <c r="D9" s="3" t="s">
        <v>2</v>
      </c>
      <c r="E9" s="5">
        <v>188</v>
      </c>
      <c r="F9" s="4">
        <f>F8+D22</f>
        <v>68.267500000000013</v>
      </c>
      <c r="G9" s="23">
        <f t="shared" ref="G9:G13" si="0">+E9-F9</f>
        <v>119.73249999999999</v>
      </c>
      <c r="H9" s="11"/>
    </row>
    <row r="10" spans="1:9" x14ac:dyDescent="0.25">
      <c r="A10" s="21">
        <v>2019</v>
      </c>
      <c r="B10" s="3">
        <v>100</v>
      </c>
      <c r="C10" s="3">
        <v>94</v>
      </c>
      <c r="D10" s="3" t="s">
        <v>3</v>
      </c>
      <c r="E10" s="5">
        <v>282</v>
      </c>
      <c r="F10" s="4">
        <f>F9+D23</f>
        <v>87.185000000000016</v>
      </c>
      <c r="G10" s="23">
        <f t="shared" si="0"/>
        <v>194.815</v>
      </c>
      <c r="H10" s="11"/>
    </row>
    <row r="11" spans="1:9" x14ac:dyDescent="0.25">
      <c r="A11" s="21">
        <v>2020</v>
      </c>
      <c r="B11" s="3">
        <v>100</v>
      </c>
      <c r="C11" s="3">
        <v>94</v>
      </c>
      <c r="D11" s="3" t="s">
        <v>4</v>
      </c>
      <c r="E11" s="5">
        <v>376</v>
      </c>
      <c r="F11" s="4">
        <f>+F10+D24</f>
        <v>106.92500000000001</v>
      </c>
      <c r="G11" s="23">
        <f t="shared" si="0"/>
        <v>269.07499999999999</v>
      </c>
      <c r="H11" s="12"/>
      <c r="I11" s="12"/>
    </row>
    <row r="12" spans="1:9" x14ac:dyDescent="0.25">
      <c r="A12" s="21">
        <v>2021</v>
      </c>
      <c r="B12" s="3"/>
      <c r="C12" s="3"/>
      <c r="D12" s="3" t="s">
        <v>5</v>
      </c>
      <c r="E12" s="5">
        <v>470</v>
      </c>
      <c r="F12" s="4">
        <f>F11+D25</f>
        <v>127.92500000000001</v>
      </c>
      <c r="G12" s="23">
        <f t="shared" si="0"/>
        <v>342.07499999999999</v>
      </c>
      <c r="H12" s="12"/>
      <c r="I12" s="12"/>
    </row>
    <row r="13" spans="1:9" ht="15.75" thickBot="1" x14ac:dyDescent="0.3">
      <c r="A13" s="24">
        <v>2022</v>
      </c>
      <c r="B13" s="25"/>
      <c r="C13" s="26"/>
      <c r="D13" s="26" t="s">
        <v>6</v>
      </c>
      <c r="E13" s="26">
        <v>564</v>
      </c>
      <c r="F13" s="27">
        <f>F12+D26</f>
        <v>148.92500000000001</v>
      </c>
      <c r="G13" s="28">
        <f t="shared" si="0"/>
        <v>415.07499999999999</v>
      </c>
      <c r="H13" s="11"/>
    </row>
    <row r="14" spans="1:9" ht="15.75" thickBot="1" x14ac:dyDescent="0.3">
      <c r="A14" s="14"/>
      <c r="B14" s="15"/>
      <c r="C14" s="16"/>
      <c r="D14" s="16"/>
      <c r="E14" s="16"/>
      <c r="F14" s="17"/>
      <c r="G14" s="18"/>
    </row>
    <row r="15" spans="1:9" ht="15.75" thickBot="1" x14ac:dyDescent="0.3">
      <c r="A15" s="78" t="s">
        <v>17</v>
      </c>
      <c r="B15" s="79"/>
      <c r="C15" s="79"/>
      <c r="D15" s="79"/>
      <c r="E15" s="79"/>
      <c r="F15" s="79"/>
      <c r="G15" s="80"/>
    </row>
    <row r="16" spans="1:9" ht="15.75" thickBot="1" x14ac:dyDescent="0.3">
      <c r="A16" s="37"/>
      <c r="B16" s="37"/>
      <c r="C16" s="37"/>
      <c r="D16" s="37"/>
      <c r="E16" s="37"/>
      <c r="F16" s="37"/>
      <c r="G16" s="37"/>
    </row>
    <row r="17" spans="1:7" s="10" customFormat="1" ht="30.75" thickBot="1" x14ac:dyDescent="0.3">
      <c r="A17" s="29" t="s">
        <v>10</v>
      </c>
      <c r="B17" s="30" t="s">
        <v>0</v>
      </c>
      <c r="C17" s="30" t="s">
        <v>1</v>
      </c>
      <c r="D17" s="31" t="s">
        <v>16</v>
      </c>
      <c r="E17" s="38"/>
      <c r="F17" s="38"/>
      <c r="G17" s="38"/>
    </row>
    <row r="18" spans="1:7" x14ac:dyDescent="0.25">
      <c r="A18" s="32">
        <v>2014</v>
      </c>
      <c r="B18" s="9">
        <v>6.58</v>
      </c>
      <c r="C18" s="9">
        <v>0</v>
      </c>
      <c r="D18" s="33">
        <f>B18+C18</f>
        <v>6.58</v>
      </c>
      <c r="E18" s="37"/>
      <c r="F18" s="40" t="s">
        <v>0</v>
      </c>
      <c r="G18" s="41"/>
    </row>
    <row r="19" spans="1:7" x14ac:dyDescent="0.25">
      <c r="A19" s="32">
        <v>2015</v>
      </c>
      <c r="B19" s="9">
        <v>6.58</v>
      </c>
      <c r="C19" s="9">
        <v>0</v>
      </c>
      <c r="D19" s="33">
        <f t="shared" ref="D19:D26" si="1">B19+C19</f>
        <v>6.58</v>
      </c>
      <c r="E19" s="37"/>
      <c r="F19" s="42" t="s">
        <v>8</v>
      </c>
      <c r="G19" s="43">
        <v>0.01</v>
      </c>
    </row>
    <row r="20" spans="1:7" x14ac:dyDescent="0.25">
      <c r="A20" s="32">
        <v>2016</v>
      </c>
      <c r="B20" s="9">
        <v>6.58</v>
      </c>
      <c r="C20" s="9">
        <v>13.16</v>
      </c>
      <c r="D20" s="33">
        <f t="shared" si="1"/>
        <v>19.740000000000002</v>
      </c>
      <c r="E20" s="37"/>
      <c r="F20" s="44" t="s">
        <v>1</v>
      </c>
      <c r="G20" s="45"/>
    </row>
    <row r="21" spans="1:7" x14ac:dyDescent="0.25">
      <c r="A21" s="32">
        <v>2017</v>
      </c>
      <c r="B21" s="9"/>
      <c r="C21" s="9">
        <v>17.272500000000001</v>
      </c>
      <c r="D21" s="33">
        <f t="shared" si="1"/>
        <v>17.272500000000001</v>
      </c>
      <c r="E21" s="37"/>
      <c r="F21" s="46">
        <v>2016</v>
      </c>
      <c r="G21" s="43">
        <v>0.02</v>
      </c>
    </row>
    <row r="22" spans="1:7" x14ac:dyDescent="0.25">
      <c r="A22" s="32">
        <v>2018</v>
      </c>
      <c r="B22" s="9"/>
      <c r="C22" s="9">
        <v>18.094999999999999</v>
      </c>
      <c r="D22" s="33">
        <f t="shared" si="1"/>
        <v>18.094999999999999</v>
      </c>
      <c r="E22" s="37"/>
      <c r="F22" s="46">
        <v>2017</v>
      </c>
      <c r="G22" s="47">
        <v>2.6249999999999999E-2</v>
      </c>
    </row>
    <row r="23" spans="1:7" x14ac:dyDescent="0.25">
      <c r="A23" s="32">
        <v>2019</v>
      </c>
      <c r="B23" s="9"/>
      <c r="C23" s="9">
        <v>18.9175</v>
      </c>
      <c r="D23" s="33">
        <f t="shared" si="1"/>
        <v>18.9175</v>
      </c>
      <c r="E23" s="37"/>
      <c r="F23" s="48">
        <v>2018</v>
      </c>
      <c r="G23" s="49">
        <v>2.75E-2</v>
      </c>
    </row>
    <row r="24" spans="1:7" x14ac:dyDescent="0.25">
      <c r="A24" s="32">
        <v>2020</v>
      </c>
      <c r="B24" s="9"/>
      <c r="C24" s="9">
        <v>19.739999999999998</v>
      </c>
      <c r="D24" s="33">
        <f t="shared" si="1"/>
        <v>19.739999999999998</v>
      </c>
      <c r="E24" s="37"/>
      <c r="F24" s="48">
        <v>2019</v>
      </c>
      <c r="G24" s="47">
        <v>2.8750000000000001E-2</v>
      </c>
    </row>
    <row r="25" spans="1:7" ht="15.75" thickBot="1" x14ac:dyDescent="0.3">
      <c r="A25" s="32">
        <v>2021</v>
      </c>
      <c r="B25" s="9"/>
      <c r="C25" s="9">
        <f>G25*700</f>
        <v>21</v>
      </c>
      <c r="D25" s="33">
        <f t="shared" si="1"/>
        <v>21</v>
      </c>
      <c r="E25" s="37"/>
      <c r="F25" s="50" t="s">
        <v>9</v>
      </c>
      <c r="G25" s="51">
        <v>0.03</v>
      </c>
    </row>
    <row r="26" spans="1:7" x14ac:dyDescent="0.25">
      <c r="A26" s="32">
        <v>2022</v>
      </c>
      <c r="B26" s="9"/>
      <c r="C26" s="9">
        <f>G25*700</f>
        <v>21</v>
      </c>
      <c r="D26" s="33">
        <f t="shared" si="1"/>
        <v>21</v>
      </c>
      <c r="E26" s="37"/>
      <c r="F26" s="37"/>
      <c r="G26" s="37"/>
    </row>
    <row r="27" spans="1:7" ht="15.75" thickBot="1" x14ac:dyDescent="0.3">
      <c r="A27" s="34" t="s">
        <v>15</v>
      </c>
      <c r="B27" s="35">
        <v>19.740000000000002</v>
      </c>
      <c r="C27" s="35">
        <f>SUM(C18:C26)</f>
        <v>129.185</v>
      </c>
      <c r="D27" s="36">
        <f>SUM(D18:D26)</f>
        <v>148.92500000000001</v>
      </c>
      <c r="E27" s="37"/>
      <c r="F27" s="37"/>
      <c r="G27" s="37"/>
    </row>
    <row r="28" spans="1:7" x14ac:dyDescent="0.25">
      <c r="A28" s="37"/>
      <c r="B28" s="37"/>
      <c r="C28" s="37"/>
      <c r="D28" s="37"/>
      <c r="E28" s="37"/>
      <c r="F28" s="37"/>
      <c r="G28" s="37"/>
    </row>
    <row r="29" spans="1:7" s="6" customFormat="1" x14ac:dyDescent="0.25">
      <c r="A29" s="39" t="s">
        <v>19</v>
      </c>
      <c r="B29" s="39"/>
      <c r="C29" s="39"/>
      <c r="D29" s="39"/>
      <c r="E29" s="39"/>
      <c r="F29" s="39"/>
      <c r="G29" s="39"/>
    </row>
  </sheetData>
  <mergeCells count="6">
    <mergeCell ref="A15:G15"/>
    <mergeCell ref="A1:G1"/>
    <mergeCell ref="B3:C3"/>
    <mergeCell ref="D3:E3"/>
    <mergeCell ref="F3:F4"/>
    <mergeCell ref="G3:G4"/>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&amp;LEGESIF 17-0012-02 
23/11/2017
&amp;"-,Bold"Fiche 1&amp;C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9"/>
  <sheetViews>
    <sheetView zoomScaleNormal="100" zoomScaleSheetLayoutView="100" workbookViewId="0">
      <selection activeCell="A2" sqref="A2:I2"/>
    </sheetView>
  </sheetViews>
  <sheetFormatPr defaultRowHeight="15" x14ac:dyDescent="0.25"/>
  <cols>
    <col min="1" max="9" width="18.7109375" customWidth="1"/>
  </cols>
  <sheetData>
    <row r="1" spans="1:9" ht="15.75" thickBot="1" x14ac:dyDescent="0.3"/>
    <row r="2" spans="1:9" ht="15.75" thickBot="1" x14ac:dyDescent="0.3">
      <c r="A2" s="87" t="s">
        <v>37</v>
      </c>
      <c r="B2" s="88"/>
      <c r="C2" s="88"/>
      <c r="D2" s="88"/>
      <c r="E2" s="88"/>
      <c r="F2" s="88"/>
      <c r="G2" s="88"/>
      <c r="H2" s="88"/>
      <c r="I2" s="89"/>
    </row>
    <row r="3" spans="1:9" ht="15.75" thickBot="1" x14ac:dyDescent="0.3">
      <c r="A3" s="52"/>
      <c r="B3" s="52"/>
      <c r="C3" s="52"/>
      <c r="D3" s="52"/>
      <c r="E3" s="52"/>
      <c r="F3" s="52"/>
      <c r="G3" s="52"/>
      <c r="H3" s="52"/>
      <c r="I3" s="52"/>
    </row>
    <row r="4" spans="1:9" ht="180" x14ac:dyDescent="0.25">
      <c r="A4" s="67" t="s">
        <v>39</v>
      </c>
      <c r="B4" s="55" t="s">
        <v>40</v>
      </c>
      <c r="C4" s="70" t="s">
        <v>38</v>
      </c>
      <c r="D4" s="53" t="s">
        <v>42</v>
      </c>
      <c r="E4" s="71" t="s">
        <v>20</v>
      </c>
      <c r="F4" s="67" t="s">
        <v>45</v>
      </c>
      <c r="G4" s="54" t="s">
        <v>46</v>
      </c>
      <c r="H4" s="54" t="s">
        <v>21</v>
      </c>
      <c r="I4" s="55" t="s">
        <v>47</v>
      </c>
    </row>
    <row r="5" spans="1:9" x14ac:dyDescent="0.25">
      <c r="A5" s="56"/>
      <c r="B5" s="68"/>
      <c r="C5" s="90" t="s">
        <v>22</v>
      </c>
      <c r="D5" s="91"/>
      <c r="E5" s="92"/>
      <c r="F5" s="90" t="s">
        <v>23</v>
      </c>
      <c r="G5" s="91"/>
      <c r="H5" s="91"/>
      <c r="I5" s="92"/>
    </row>
    <row r="6" spans="1:9" x14ac:dyDescent="0.25">
      <c r="A6" s="56" t="s">
        <v>24</v>
      </c>
      <c r="B6" s="69">
        <f>Methodology!C5/8</f>
        <v>11.75</v>
      </c>
      <c r="C6" s="93">
        <v>94</v>
      </c>
      <c r="D6" s="95">
        <v>90</v>
      </c>
      <c r="E6" s="97">
        <v>4</v>
      </c>
      <c r="F6" s="57">
        <v>9</v>
      </c>
      <c r="G6" s="58">
        <f>B6-F6</f>
        <v>2.75</v>
      </c>
      <c r="H6" s="59">
        <f>G6/G14</f>
        <v>0.1864406779661017</v>
      </c>
      <c r="I6" s="72">
        <f>H6*E6</f>
        <v>0.74576271186440679</v>
      </c>
    </row>
    <row r="7" spans="1:9" x14ac:dyDescent="0.25">
      <c r="A7" s="56" t="s">
        <v>25</v>
      </c>
      <c r="B7" s="69">
        <f>Methodology!C5/8</f>
        <v>11.75</v>
      </c>
      <c r="C7" s="93"/>
      <c r="D7" s="95"/>
      <c r="E7" s="97"/>
      <c r="F7" s="57">
        <v>9</v>
      </c>
      <c r="G7" s="58">
        <f t="shared" ref="G7:G12" si="0">B7-F7</f>
        <v>2.75</v>
      </c>
      <c r="H7" s="59">
        <f>G7/G14</f>
        <v>0.1864406779661017</v>
      </c>
      <c r="I7" s="72">
        <f>H7*E6</f>
        <v>0.74576271186440679</v>
      </c>
    </row>
    <row r="8" spans="1:9" x14ac:dyDescent="0.25">
      <c r="A8" s="56" t="s">
        <v>26</v>
      </c>
      <c r="B8" s="69">
        <f>Methodology!C5/8</f>
        <v>11.75</v>
      </c>
      <c r="C8" s="93"/>
      <c r="D8" s="95"/>
      <c r="E8" s="97"/>
      <c r="F8" s="57">
        <v>9</v>
      </c>
      <c r="G8" s="58">
        <f t="shared" si="0"/>
        <v>2.75</v>
      </c>
      <c r="H8" s="59">
        <f>G8/G14</f>
        <v>0.1864406779661017</v>
      </c>
      <c r="I8" s="72">
        <f>H8*E6</f>
        <v>0.74576271186440679</v>
      </c>
    </row>
    <row r="9" spans="1:9" x14ac:dyDescent="0.25">
      <c r="A9" s="56" t="s">
        <v>27</v>
      </c>
      <c r="B9" s="69">
        <f>Methodology!C5/8</f>
        <v>11.75</v>
      </c>
      <c r="C9" s="93"/>
      <c r="D9" s="95"/>
      <c r="E9" s="97"/>
      <c r="F9" s="57">
        <v>12</v>
      </c>
      <c r="G9" s="58">
        <v>0</v>
      </c>
      <c r="H9" s="59">
        <v>0</v>
      </c>
      <c r="I9" s="72">
        <v>0</v>
      </c>
    </row>
    <row r="10" spans="1:9" x14ac:dyDescent="0.25">
      <c r="A10" s="56" t="s">
        <v>28</v>
      </c>
      <c r="B10" s="69">
        <f>Methodology!C5/8</f>
        <v>11.75</v>
      </c>
      <c r="C10" s="93"/>
      <c r="D10" s="95"/>
      <c r="E10" s="97"/>
      <c r="F10" s="57">
        <v>17</v>
      </c>
      <c r="G10" s="58">
        <v>0</v>
      </c>
      <c r="H10" s="59">
        <v>0</v>
      </c>
      <c r="I10" s="72">
        <v>0</v>
      </c>
    </row>
    <row r="11" spans="1:9" x14ac:dyDescent="0.25">
      <c r="A11" s="56" t="s">
        <v>29</v>
      </c>
      <c r="B11" s="69">
        <f>Methodology!C5/8</f>
        <v>11.75</v>
      </c>
      <c r="C11" s="93"/>
      <c r="D11" s="95"/>
      <c r="E11" s="97"/>
      <c r="F11" s="57">
        <v>9</v>
      </c>
      <c r="G11" s="58">
        <f t="shared" si="0"/>
        <v>2.75</v>
      </c>
      <c r="H11" s="59">
        <f>G11/G14</f>
        <v>0.1864406779661017</v>
      </c>
      <c r="I11" s="72">
        <f>H11*E6</f>
        <v>0.74576271186440679</v>
      </c>
    </row>
    <row r="12" spans="1:9" x14ac:dyDescent="0.25">
      <c r="A12" s="56" t="s">
        <v>30</v>
      </c>
      <c r="B12" s="69">
        <f>Methodology!C5/8</f>
        <v>11.75</v>
      </c>
      <c r="C12" s="93"/>
      <c r="D12" s="95"/>
      <c r="E12" s="97"/>
      <c r="F12" s="57">
        <v>8</v>
      </c>
      <c r="G12" s="58">
        <f t="shared" si="0"/>
        <v>3.75</v>
      </c>
      <c r="H12" s="59">
        <f>G12/G14</f>
        <v>0.25423728813559321</v>
      </c>
      <c r="I12" s="72">
        <f>H12*E6</f>
        <v>1.0169491525423728</v>
      </c>
    </row>
    <row r="13" spans="1:9" ht="15.75" thickBot="1" x14ac:dyDescent="0.3">
      <c r="A13" s="63" t="s">
        <v>31</v>
      </c>
      <c r="B13" s="73">
        <f>Methodology!C5/8</f>
        <v>11.75</v>
      </c>
      <c r="C13" s="94"/>
      <c r="D13" s="96"/>
      <c r="E13" s="98"/>
      <c r="F13" s="64">
        <v>17</v>
      </c>
      <c r="G13" s="65">
        <v>0</v>
      </c>
      <c r="H13" s="66">
        <f>G13/G14</f>
        <v>0</v>
      </c>
      <c r="I13" s="74">
        <f>H13*E6</f>
        <v>0</v>
      </c>
    </row>
    <row r="14" spans="1:9" ht="15.75" thickBot="1" x14ac:dyDescent="0.3">
      <c r="A14" s="60" t="s">
        <v>32</v>
      </c>
      <c r="B14" s="75">
        <f>SUM(B6:B13)</f>
        <v>94</v>
      </c>
      <c r="C14" s="60">
        <f>C6</f>
        <v>94</v>
      </c>
      <c r="D14" s="61">
        <f>D6</f>
        <v>90</v>
      </c>
      <c r="E14" s="62">
        <f>E6</f>
        <v>4</v>
      </c>
      <c r="F14" s="60">
        <f>SUM(F6:F13)</f>
        <v>90</v>
      </c>
      <c r="G14" s="76">
        <f>SUM(G6:G13)</f>
        <v>14.75</v>
      </c>
      <c r="H14" s="61"/>
      <c r="I14" s="77">
        <f>SUM(I6:I13)</f>
        <v>4</v>
      </c>
    </row>
    <row r="15" spans="1:9" x14ac:dyDescent="0.25">
      <c r="A15" s="52"/>
      <c r="B15" s="52"/>
      <c r="C15" s="52"/>
      <c r="D15" s="52"/>
      <c r="E15" s="52"/>
      <c r="F15" s="52"/>
      <c r="G15" s="52"/>
      <c r="H15" s="52"/>
      <c r="I15" s="52"/>
    </row>
    <row r="16" spans="1:9" ht="35.1" customHeight="1" x14ac:dyDescent="0.25">
      <c r="A16" s="86" t="s">
        <v>36</v>
      </c>
      <c r="B16" s="86"/>
      <c r="C16" s="86"/>
      <c r="D16" s="86"/>
      <c r="E16" s="86"/>
      <c r="F16" s="86"/>
      <c r="G16" s="86"/>
      <c r="H16" s="86"/>
      <c r="I16" s="86"/>
    </row>
    <row r="17" spans="1:9" ht="35.1" customHeight="1" x14ac:dyDescent="0.25">
      <c r="A17" s="86" t="s">
        <v>41</v>
      </c>
      <c r="B17" s="86"/>
      <c r="C17" s="86"/>
      <c r="D17" s="86"/>
      <c r="E17" s="86"/>
      <c r="F17" s="86"/>
      <c r="G17" s="86"/>
      <c r="H17" s="86"/>
      <c r="I17" s="86"/>
    </row>
    <row r="18" spans="1:9" ht="35.1" customHeight="1" x14ac:dyDescent="0.25">
      <c r="A18" s="86" t="s">
        <v>43</v>
      </c>
      <c r="B18" s="86"/>
      <c r="C18" s="86"/>
      <c r="D18" s="86"/>
      <c r="E18" s="86"/>
      <c r="F18" s="86"/>
      <c r="G18" s="86"/>
      <c r="H18" s="86"/>
      <c r="I18" s="86"/>
    </row>
    <row r="19" spans="1:9" x14ac:dyDescent="0.25">
      <c r="A19" s="86" t="s">
        <v>44</v>
      </c>
      <c r="B19" s="86"/>
      <c r="C19" s="86"/>
      <c r="D19" s="86"/>
      <c r="E19" s="86"/>
      <c r="F19" s="86"/>
      <c r="G19" s="86"/>
      <c r="H19" s="86"/>
      <c r="I19" s="86"/>
    </row>
  </sheetData>
  <mergeCells count="10">
    <mergeCell ref="A19:I19"/>
    <mergeCell ref="A2:I2"/>
    <mergeCell ref="A16:I16"/>
    <mergeCell ref="A18:I18"/>
    <mergeCell ref="C5:E5"/>
    <mergeCell ref="F5:I5"/>
    <mergeCell ref="C6:C13"/>
    <mergeCell ref="D6:D13"/>
    <mergeCell ref="E6:E13"/>
    <mergeCell ref="A17:I17"/>
  </mergeCells>
  <pageMargins left="0.70866141732283472" right="0.70866141732283472" top="0.74803149606299213" bottom="0.74803149606299213" header="0.31496062992125984" footer="0.31496062992125984"/>
  <pageSetup paperSize="9" scale="77" orientation="landscape" r:id="rId1"/>
  <headerFooter>
    <oddHeader xml:space="preserve">&amp;LEGESIF 17-0012-02 
23/11/2017
&amp;"-,Bold"Fiche 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Methodology</vt:lpstr>
      <vt:lpstr>OP amendment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2017-11-24T10:11:28Z</dcterms:created>
  <dcterms:modified xsi:type="dcterms:W3CDTF">2017-11-24T10:28:36Z</dcterms:modified>
</cp:coreProperties>
</file>